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JN 2020\odprti 20\varovanje 20\popis varovanje 20\"/>
    </mc:Choice>
  </mc:AlternateContent>
  <bookViews>
    <workbookView xWindow="0" yWindow="0" windowWidth="28800" windowHeight="11535"/>
  </bookViews>
  <sheets>
    <sheet name="ponudbeni izračun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4" l="1"/>
  <c r="F102" i="4" s="1"/>
  <c r="G100" i="4"/>
  <c r="F92" i="4"/>
  <c r="F93" i="4" s="1"/>
  <c r="G90" i="4"/>
  <c r="G89" i="4"/>
  <c r="G88" i="4"/>
  <c r="G87" i="4"/>
  <c r="G86" i="4"/>
  <c r="G85" i="4"/>
  <c r="G84" i="4"/>
  <c r="G83" i="4"/>
  <c r="G8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F27" i="4"/>
  <c r="F26" i="4"/>
  <c r="F25" i="4"/>
  <c r="F14" i="4"/>
  <c r="F13" i="4"/>
  <c r="F12" i="4"/>
  <c r="F11" i="4"/>
  <c r="F10" i="4"/>
  <c r="A10" i="4"/>
  <c r="A11" i="4" s="1"/>
  <c r="A12" i="4" s="1"/>
  <c r="F9" i="4"/>
  <c r="F28" i="4" l="1"/>
  <c r="G91" i="4"/>
  <c r="G92" i="4" s="1"/>
  <c r="G93" i="4" s="1"/>
  <c r="D110" i="4" s="1"/>
  <c r="G110" i="4" s="1"/>
  <c r="G72" i="4"/>
  <c r="G73" i="4" s="1"/>
  <c r="G74" i="4" s="1"/>
  <c r="D109" i="4" s="1"/>
  <c r="G109" i="4" s="1"/>
  <c r="F15" i="4"/>
  <c r="F16" i="4" s="1"/>
  <c r="F17" i="4" s="1"/>
  <c r="D107" i="4" s="1"/>
  <c r="F29" i="4"/>
  <c r="F30" i="4" s="1"/>
  <c r="D108" i="4" s="1"/>
  <c r="G108" i="4" s="1"/>
  <c r="G101" i="4"/>
  <c r="G102" i="4" s="1"/>
  <c r="D111" i="4" s="1"/>
  <c r="G111" i="4" s="1"/>
  <c r="D113" i="4" l="1"/>
  <c r="G107" i="4"/>
  <c r="D125" i="4" l="1"/>
  <c r="D127" i="4" s="1"/>
  <c r="D120" i="4"/>
  <c r="G120" i="4" s="1"/>
  <c r="G113" i="4"/>
</calcChain>
</file>

<file path=xl/sharedStrings.xml><?xml version="1.0" encoding="utf-8"?>
<sst xmlns="http://schemas.openxmlformats.org/spreadsheetml/2006/main" count="271" uniqueCount="139">
  <si>
    <t>Št.</t>
  </si>
  <si>
    <t>Predmet</t>
  </si>
  <si>
    <t>Enota</t>
  </si>
  <si>
    <t>Cena na enoto v EUR brez DDV</t>
  </si>
  <si>
    <t>Okvirna količina za obdobje enega meseca</t>
  </si>
  <si>
    <t xml:space="preserve">Vrednost  v EUR brez DDV za obdobje enega meseca                                  </t>
  </si>
  <si>
    <t>6 =5*4</t>
  </si>
  <si>
    <t>Cena varnostnika/fizično</t>
  </si>
  <si>
    <t>Ura*</t>
  </si>
  <si>
    <t>Cena varnostnika/ informatorja</t>
  </si>
  <si>
    <r>
      <t xml:space="preserve"> </t>
    </r>
    <r>
      <rPr>
        <sz val="11"/>
        <color indexed="8"/>
        <rFont val="Cambria"/>
        <family val="1"/>
        <charset val="238"/>
      </rPr>
      <t>Intervencijsko</t>
    </r>
    <r>
      <rPr>
        <sz val="12"/>
        <color indexed="8"/>
        <rFont val="Cambria"/>
        <family val="1"/>
        <charset val="238"/>
      </rPr>
      <t xml:space="preserve"> </t>
    </r>
    <r>
      <rPr>
        <sz val="11"/>
        <color indexed="8"/>
        <rFont val="Cambria"/>
        <family val="1"/>
        <charset val="238"/>
      </rPr>
      <t>varovanje - protivlomno</t>
    </r>
  </si>
  <si>
    <t>Kos/mesec</t>
  </si>
  <si>
    <t>Prevoz (odjem) gotovine</t>
  </si>
  <si>
    <t>Odjem*</t>
  </si>
  <si>
    <t xml:space="preserve">      22 % DDV v EUR</t>
  </si>
  <si>
    <r>
      <t xml:space="preserve">A. </t>
    </r>
    <r>
      <rPr>
        <b/>
        <sz val="11.5"/>
        <color indexed="8"/>
        <rFont val="Cambria"/>
        <family val="1"/>
        <charset val="238"/>
      </rPr>
      <t>Končna vrednost v EUR z DDV za obdobje enega meseca</t>
    </r>
  </si>
  <si>
    <t>*Zgoraj navedeni obseg storitev (število ur, dni in obhodov) je okviren. 
Naročnik se pridržuje pravico do sprememb števila ur, dni ali obhodov.</t>
  </si>
  <si>
    <r>
      <t>B.</t>
    </r>
    <r>
      <rPr>
        <b/>
        <sz val="7"/>
        <color indexed="8"/>
        <rFont val="Times New Roman"/>
        <family val="1"/>
        <charset val="238"/>
      </rPr>
      <t xml:space="preserve">  </t>
    </r>
    <r>
      <rPr>
        <b/>
        <u/>
        <sz val="14"/>
        <color indexed="8"/>
        <rFont val="Arial"/>
        <family val="2"/>
        <charset val="238"/>
      </rPr>
      <t>LOKACIJA:   ZAVOD ZA ŠPORT KRANJ</t>
    </r>
  </si>
  <si>
    <t>Cena varnostnika za varnostne obhode</t>
  </si>
  <si>
    <t>Obhod*</t>
  </si>
  <si>
    <t>Skupaj vrednost v EUR brez DDV za obdobje enega meseca (seštevek od 1 do 3)</t>
  </si>
  <si>
    <t xml:space="preserve">       22 % DDV v EUR</t>
  </si>
  <si>
    <r>
      <t xml:space="preserve">B. </t>
    </r>
    <r>
      <rPr>
        <b/>
        <sz val="11"/>
        <color indexed="8"/>
        <rFont val="Cambria"/>
        <family val="1"/>
        <charset val="238"/>
      </rPr>
      <t xml:space="preserve"> Končna vrednost v EUR z DDV za obdobje enega meseca</t>
    </r>
  </si>
  <si>
    <t>*Zgoraj navedeni obseg storitev (število količin, dni in obhodov) je okviren. 
Naročnik se pridržuje pravico do sprememb števila količin, dni ali obhodov.</t>
  </si>
  <si>
    <t>Objekt</t>
  </si>
  <si>
    <t>Storitev varovanja</t>
  </si>
  <si>
    <t>Cena na enoto</t>
  </si>
  <si>
    <t>1.a</t>
  </si>
  <si>
    <t>Osnovna šola Matije Čopa</t>
  </si>
  <si>
    <t xml:space="preserve">2x obhod/ dan </t>
  </si>
  <si>
    <t>obhod</t>
  </si>
  <si>
    <t>1.b</t>
  </si>
  <si>
    <t>Intervencijsko varovanje</t>
  </si>
  <si>
    <t>kos / 
mesec</t>
  </si>
  <si>
    <t>2.a</t>
  </si>
  <si>
    <t>Osnovna šola Jakoba Aljaža Kranj</t>
  </si>
  <si>
    <t>2x obhod/ dan</t>
  </si>
  <si>
    <t>2.b</t>
  </si>
  <si>
    <t>3.a</t>
  </si>
  <si>
    <t>Osnovna šola Franceta Prešerna Kranj</t>
  </si>
  <si>
    <t>3.b</t>
  </si>
  <si>
    <t>3.1.a</t>
  </si>
  <si>
    <t>Podružnična šola Kokrica</t>
  </si>
  <si>
    <t>3.1.b</t>
  </si>
  <si>
    <t>4.a</t>
  </si>
  <si>
    <t>Osnovna šola Staneta Žagarja Kranj</t>
  </si>
  <si>
    <t>4.b</t>
  </si>
  <si>
    <t>5.a</t>
  </si>
  <si>
    <t>Osnovna šola Predoslje Kranj</t>
  </si>
  <si>
    <t>5.b</t>
  </si>
  <si>
    <t>6.a</t>
  </si>
  <si>
    <t>Osnovna šola Helene Puhar Kranj</t>
  </si>
  <si>
    <t>6.b</t>
  </si>
  <si>
    <t>7.a</t>
  </si>
  <si>
    <t>Osnovna šola Simona Jenka</t>
  </si>
  <si>
    <t>7.b</t>
  </si>
  <si>
    <t>intervencijsko varovanje</t>
  </si>
  <si>
    <t>7.1.a</t>
  </si>
  <si>
    <t>Osnovna šola Simona Jenka - Podružnica Primskovo</t>
  </si>
  <si>
    <t>7.1.b</t>
  </si>
  <si>
    <t>7.2.a</t>
  </si>
  <si>
    <t>Podružnična šola Center in stara ekonomska šola</t>
  </si>
  <si>
    <t>7.2.b</t>
  </si>
  <si>
    <t>7.3.</t>
  </si>
  <si>
    <t>Podružnična šola Goriče</t>
  </si>
  <si>
    <t>7.4.</t>
  </si>
  <si>
    <t>Podružnična šola Trstenik</t>
  </si>
  <si>
    <t>8.a</t>
  </si>
  <si>
    <t>Osnovna šola Orehek Kranj</t>
  </si>
  <si>
    <t>8.b</t>
  </si>
  <si>
    <t>8.1.</t>
  </si>
  <si>
    <t>Podružnična šola Mavčiče</t>
  </si>
  <si>
    <t>9.a</t>
  </si>
  <si>
    <t>Osnovna šola Stražišče Kranj</t>
  </si>
  <si>
    <t>9.b</t>
  </si>
  <si>
    <t>9.1.</t>
  </si>
  <si>
    <t>Podružnična šola Besnica</t>
  </si>
  <si>
    <t>9.2.</t>
  </si>
  <si>
    <t>Podružnična šola Podblica</t>
  </si>
  <si>
    <t>9.3.</t>
  </si>
  <si>
    <t>Podružnična šola Žabnica</t>
  </si>
  <si>
    <t>9.4.</t>
  </si>
  <si>
    <t>Osnovna šola Stražišče Kranj - stara šola</t>
  </si>
  <si>
    <t>10.a</t>
  </si>
  <si>
    <t>Glasbena šola Kranj</t>
  </si>
  <si>
    <t>10.b</t>
  </si>
  <si>
    <t xml:space="preserve">        22 % DDV v EUR </t>
  </si>
  <si>
    <r>
      <t xml:space="preserve">C. </t>
    </r>
    <r>
      <rPr>
        <b/>
        <sz val="11.5"/>
        <color indexed="8"/>
        <rFont val="Cambria"/>
        <family val="1"/>
        <charset val="238"/>
      </rPr>
      <t>Končna vrednost v EUR z DDV za obdobje enega meseca</t>
    </r>
    <r>
      <rPr>
        <b/>
        <sz val="16"/>
        <color indexed="8"/>
        <rFont val="Cambria"/>
        <family val="1"/>
        <charset val="238"/>
      </rPr>
      <t xml:space="preserve"> </t>
    </r>
  </si>
  <si>
    <t>*Zgoraj navedeni obseg storitev (število količin in obhodov) je okviren. 
Naročnik se pridržuje pravico do sprememb števila količin ali obhodov.</t>
  </si>
  <si>
    <t>D. LOKACIJA: GORENJSKI MUZEJ IN MESTNA KNJIŽNICA KRANJ</t>
  </si>
  <si>
    <t>Gorenjski muzej - Mestna hiša</t>
  </si>
  <si>
    <t>Gorenjski muzej- Prešernova hiša</t>
  </si>
  <si>
    <t>Gorenjski muzej- Grad Kieselstein</t>
  </si>
  <si>
    <t>Gorenjski muzej- Lovski dvorec</t>
  </si>
  <si>
    <t>Gorenjski muzej- Gubčeva 1</t>
  </si>
  <si>
    <t>Gorenjski muzej- depo na Savski 34</t>
  </si>
  <si>
    <t>Mestna knjižnica Kranj</t>
  </si>
  <si>
    <r>
      <t xml:space="preserve">D </t>
    </r>
    <r>
      <rPr>
        <b/>
        <sz val="11"/>
        <color indexed="8"/>
        <rFont val="Cambria"/>
        <family val="1"/>
        <charset val="238"/>
      </rPr>
      <t xml:space="preserve"> Končna vrednost v EUR z DDV za obdobje enega meseca</t>
    </r>
  </si>
  <si>
    <t xml:space="preserve">*Zgoraj navedeni obseg storitev je okviren. </t>
  </si>
  <si>
    <t>REKAPITULACIJA</t>
  </si>
  <si>
    <t>ZAVOD ZA ŠPORT KRANJ</t>
  </si>
  <si>
    <t>GORENJSKI MUZEJ IN MESTNA KNJIŽNICA KRANJ</t>
  </si>
  <si>
    <t>Ljudska univerza Kranj</t>
  </si>
  <si>
    <t>OSNOVNE ŠOLE, GLASBENA ŠOLA IN LJUDSKA UNIVERZA V MESTNI OBČINI KRANJ</t>
  </si>
  <si>
    <t>Prešernov gaj</t>
  </si>
  <si>
    <t>E. LOKACIJA: KRAJEVNE SKUPNOSTI</t>
  </si>
  <si>
    <t>Krajevna skupnost Kokrica</t>
  </si>
  <si>
    <r>
      <t xml:space="preserve">E </t>
    </r>
    <r>
      <rPr>
        <b/>
        <sz val="11"/>
        <color indexed="8"/>
        <rFont val="Cambria"/>
        <family val="1"/>
        <charset val="238"/>
      </rPr>
      <t xml:space="preserve"> Končna vrednost v EUR z DDV za obdobje enega meseca</t>
    </r>
  </si>
  <si>
    <t>KRAJEVNE SKUPNOSTI</t>
  </si>
  <si>
    <r>
      <t>A.</t>
    </r>
    <r>
      <rPr>
        <b/>
        <sz val="7"/>
        <color indexed="8"/>
        <rFont val="Times New Roman"/>
        <family val="1"/>
        <charset val="238"/>
      </rPr>
      <t> </t>
    </r>
    <r>
      <rPr>
        <b/>
        <u/>
        <sz val="14"/>
        <color indexed="8"/>
        <rFont val="Cambria"/>
        <family val="1"/>
        <charset val="238"/>
      </rPr>
      <t>LOKACIJA  : POSLOVNA STAVBA MESTNA OBČINA KRANJ IN PREŠERNOV GAJ</t>
    </r>
  </si>
  <si>
    <t>Skupaj vrednost v EUR brez DDV za obdobje enega meseca (seštevek od 1 do 6)</t>
  </si>
  <si>
    <t xml:space="preserve">Skupaj vrednost v EUR brez DDV za obdobje enega meseca (vsota stolpca 7 od številke 1.a do 11)  </t>
  </si>
  <si>
    <t xml:space="preserve">Skupaj vrednost v EUR brez DDV za obdobje enega meseca (vsota stolpca 7 od številke 1 do 9)  </t>
  </si>
  <si>
    <t xml:space="preserve">POSLOVNA STAVBA MESTNA OBČINA KRANJ IN PREŠERNOV GAJ
</t>
  </si>
  <si>
    <t>A</t>
  </si>
  <si>
    <t>B</t>
  </si>
  <si>
    <t>C</t>
  </si>
  <si>
    <t>D</t>
  </si>
  <si>
    <t>E</t>
  </si>
  <si>
    <r>
      <t xml:space="preserve">SKUPAJ </t>
    </r>
    <r>
      <rPr>
        <b/>
        <sz val="11"/>
        <color indexed="8"/>
        <rFont val="Cambria"/>
        <family val="1"/>
        <charset val="238"/>
      </rPr>
      <t>KONČNA VREDNOST V EUR z DDV za obdobje enega meseca (seštevek od A do E)</t>
    </r>
  </si>
  <si>
    <t xml:space="preserve">Storitev varovanja ljudi in premoženja v Mestni občini Kranj, Zavodu za šport Kranj, Osnovnih šolah, </t>
  </si>
  <si>
    <t>C.LOKACIJA: OSNOVNE ŠOLE, GLASBENA ŠOLA IN LJUDSKA UNIVERZA V MESTNI OBČINI KRANJ</t>
  </si>
  <si>
    <t>REKAPITULACIJA ZA ENO LETO</t>
  </si>
  <si>
    <t>REKAPITULACIJA ZA OBDOBJE PETIH LET</t>
  </si>
  <si>
    <t>Izredna varovanja ob vikendih oz. praznikih v stavbi MOK</t>
  </si>
  <si>
    <t>Glasbeni šoli in Ljudski univerzi v Mestni občini Kranj, Mestni knjižnici Kranj, Gorenjskem muzeju Kranj,Prešernovem gaju in Krajevni skupnosti Kokrica</t>
  </si>
  <si>
    <t>Storitev varovanja ljudi in premoženja v Mestni občini Kranj, Zavodu za šport Kranj, Osnovnih šolah, Glasbeni šoli in Ljudski univerzi v Mestni občini Kranj, Mestni knjižnici Kranj, Gorenjskem muzeju, Prešernovem gaju in Krajevni skupnosti Kokrica</t>
  </si>
  <si>
    <t>F1</t>
  </si>
  <si>
    <r>
      <rPr>
        <b/>
        <u/>
        <sz val="12"/>
        <color indexed="8"/>
        <rFont val="Calibri"/>
        <family val="2"/>
        <charset val="238"/>
      </rPr>
      <t>Končna vrednost v EUR z DDV</t>
    </r>
    <r>
      <rPr>
        <b/>
        <sz val="12"/>
        <color indexed="8"/>
        <rFont val="Calibri"/>
        <family val="2"/>
        <charset val="238"/>
      </rPr>
      <t xml:space="preserve"> za obdobje enega meseca</t>
    </r>
  </si>
  <si>
    <r>
      <t>Končna vrednost v EUR</t>
    </r>
    <r>
      <rPr>
        <u/>
        <sz val="11"/>
        <color indexed="8"/>
        <rFont val="Calibri"/>
        <family val="2"/>
        <charset val="238"/>
      </rPr>
      <t xml:space="preserve"> brez DDV</t>
    </r>
    <r>
      <rPr>
        <sz val="11"/>
        <color theme="1"/>
        <rFont val="Calibri"/>
        <family val="2"/>
        <charset val="238"/>
        <scheme val="minor"/>
      </rPr>
      <t xml:space="preserve"> za obdobje enega meseca</t>
    </r>
  </si>
  <si>
    <r>
      <rPr>
        <b/>
        <u/>
        <sz val="12"/>
        <color indexed="8"/>
        <rFont val="Calibri"/>
        <family val="2"/>
        <charset val="238"/>
      </rPr>
      <t xml:space="preserve">Končna vrednost v EUR z DDV </t>
    </r>
    <r>
      <rPr>
        <b/>
        <sz val="12"/>
        <color indexed="8"/>
        <rFont val="Calibri"/>
        <family val="2"/>
        <charset val="238"/>
      </rPr>
      <t>za obdobje enega leta</t>
    </r>
  </si>
  <si>
    <r>
      <t>Končna vrednost v EUR</t>
    </r>
    <r>
      <rPr>
        <u/>
        <sz val="11"/>
        <color indexed="8"/>
        <rFont val="Calibri"/>
        <family val="2"/>
        <charset val="238"/>
      </rPr>
      <t xml:space="preserve"> brez DDV </t>
    </r>
    <r>
      <rPr>
        <sz val="11"/>
        <color theme="1"/>
        <rFont val="Calibri"/>
        <family val="2"/>
        <charset val="238"/>
        <scheme val="minor"/>
      </rPr>
      <t>za obdobje enega leta</t>
    </r>
  </si>
  <si>
    <r>
      <rPr>
        <b/>
        <u/>
        <sz val="12"/>
        <color indexed="8"/>
        <rFont val="Calibri"/>
        <family val="2"/>
        <charset val="238"/>
      </rPr>
      <t xml:space="preserve">Končna vrednost v EUR z DDV </t>
    </r>
    <r>
      <rPr>
        <b/>
        <sz val="12"/>
        <color indexed="8"/>
        <rFont val="Calibri"/>
        <family val="2"/>
        <charset val="238"/>
      </rPr>
      <t>za obdobje pet let</t>
    </r>
  </si>
  <si>
    <r>
      <t xml:space="preserve">SKUPAJ </t>
    </r>
    <r>
      <rPr>
        <b/>
        <sz val="11"/>
        <color indexed="8"/>
        <rFont val="Cambria"/>
        <family val="1"/>
        <charset val="238"/>
      </rPr>
      <t>KONČNA VREDNOST V EUR za obdobje enega leta</t>
    </r>
  </si>
  <si>
    <r>
      <t xml:space="preserve">SKUPAJ </t>
    </r>
    <r>
      <rPr>
        <b/>
        <sz val="11"/>
        <color indexed="8"/>
        <rFont val="Cambria"/>
        <family val="1"/>
        <charset val="238"/>
      </rPr>
      <t>KONČNA VREDNOST V EUR  za obdobje pet let z DDV</t>
    </r>
  </si>
  <si>
    <r>
      <t xml:space="preserve">SKUPAJ </t>
    </r>
    <r>
      <rPr>
        <b/>
        <sz val="11"/>
        <color indexed="8"/>
        <rFont val="Cambria"/>
        <family val="1"/>
        <charset val="238"/>
      </rPr>
      <t>KONČNA VREDNOST V EUR  za obdobje pet let BREZ DDV***</t>
    </r>
  </si>
  <si>
    <t>***</t>
  </si>
  <si>
    <t>navedena (rumeno obarvana) vrednost se navede v obrazec Priloga št. 1A</t>
  </si>
  <si>
    <t>Popis storitev/del za javno naročilo z nazivom: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</si>
</sst>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mbria"/>
      <family val="1"/>
      <charset val="238"/>
    </font>
    <font>
      <b/>
      <sz val="7"/>
      <color indexed="8"/>
      <name val="Times New Roman"/>
      <family val="1"/>
      <charset val="238"/>
    </font>
    <font>
      <b/>
      <u/>
      <sz val="14"/>
      <color indexed="8"/>
      <name val="Cambria"/>
      <family val="1"/>
      <charset val="238"/>
    </font>
    <font>
      <b/>
      <i/>
      <sz val="10"/>
      <color theme="1"/>
      <name val="Arial"/>
      <family val="2"/>
      <charset val="238"/>
    </font>
    <font>
      <b/>
      <sz val="11"/>
      <color rgb="FF000000"/>
      <name val="Cambria"/>
      <family val="1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mbria"/>
      <family val="1"/>
      <charset val="238"/>
    </font>
    <font>
      <sz val="12"/>
      <color rgb="FF000000"/>
      <name val="Cambria"/>
      <family val="1"/>
      <charset val="238"/>
    </font>
    <font>
      <sz val="11"/>
      <color indexed="8"/>
      <name val="Cambria"/>
      <family val="1"/>
      <charset val="238"/>
    </font>
    <font>
      <sz val="12"/>
      <color indexed="8"/>
      <name val="Cambria"/>
      <family val="1"/>
      <charset val="238"/>
    </font>
    <font>
      <b/>
      <sz val="16"/>
      <color rgb="FF000000"/>
      <name val="Cambria"/>
      <family val="1"/>
      <charset val="238"/>
    </font>
    <font>
      <b/>
      <sz val="11.5"/>
      <color indexed="8"/>
      <name val="Cambria"/>
      <family val="1"/>
      <charset val="238"/>
    </font>
    <font>
      <b/>
      <sz val="14"/>
      <color theme="1"/>
      <name val="Arial"/>
      <family val="2"/>
      <charset val="238"/>
    </font>
    <font>
      <b/>
      <u/>
      <sz val="14"/>
      <color indexed="8"/>
      <name val="Arial"/>
      <family val="2"/>
      <charset val="238"/>
    </font>
    <font>
      <b/>
      <sz val="11"/>
      <color indexed="8"/>
      <name val="Cambria"/>
      <family val="1"/>
      <charset val="238"/>
    </font>
    <font>
      <b/>
      <sz val="9.5"/>
      <color rgb="FF000000"/>
      <name val="Cambria"/>
      <family val="1"/>
      <charset val="238"/>
    </font>
    <font>
      <b/>
      <sz val="16"/>
      <color indexed="8"/>
      <name val="Cambria"/>
      <family val="1"/>
      <charset val="238"/>
    </font>
    <font>
      <b/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u/>
      <sz val="12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u/>
      <sz val="11"/>
      <color indexed="8"/>
      <name val="Calibri"/>
      <family val="2"/>
      <charset val="238"/>
    </font>
    <font>
      <b/>
      <sz val="12"/>
      <color rgb="FF000000"/>
      <name val="Cambria"/>
      <family val="1"/>
      <charset val="238"/>
    </font>
    <font>
      <b/>
      <sz val="16"/>
      <color theme="1"/>
      <name val="Cambria"/>
      <family val="1"/>
      <charset val="238"/>
    </font>
    <font>
      <sz val="16"/>
      <color theme="1"/>
      <name val="Cambria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3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 applyAlignment="1">
      <alignment horizontal="right"/>
    </xf>
    <xf numFmtId="0" fontId="9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" fontId="9" fillId="0" borderId="23" xfId="0" applyNumberFormat="1" applyFont="1" applyBorder="1" applyAlignment="1">
      <alignment horizontal="center" vertical="center" wrapText="1"/>
    </xf>
    <xf numFmtId="4" fontId="9" fillId="0" borderId="2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28" fillId="0" borderId="11" xfId="0" applyNumberFormat="1" applyFont="1" applyBorder="1" applyAlignment="1">
      <alignment horizontal="center" vertical="center"/>
    </xf>
    <xf numFmtId="4" fontId="28" fillId="0" borderId="12" xfId="0" applyNumberFormat="1" applyFont="1" applyBorder="1" applyAlignment="1">
      <alignment horizontal="center" vertical="center"/>
    </xf>
    <xf numFmtId="4" fontId="28" fillId="0" borderId="13" xfId="0" applyNumberFormat="1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" fontId="28" fillId="0" borderId="15" xfId="0" applyNumberFormat="1" applyFont="1" applyBorder="1" applyAlignment="1">
      <alignment horizontal="center" vertical="center"/>
    </xf>
    <xf numFmtId="4" fontId="28" fillId="0" borderId="3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4" fontId="27" fillId="0" borderId="8" xfId="0" applyNumberFormat="1" applyFont="1" applyBorder="1" applyAlignment="1">
      <alignment horizontal="center" vertical="center"/>
    </xf>
    <xf numFmtId="4" fontId="27" fillId="0" borderId="9" xfId="0" applyNumberFormat="1" applyFont="1" applyBorder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4" fontId="28" fillId="0" borderId="8" xfId="0" applyNumberFormat="1" applyFont="1" applyBorder="1" applyAlignment="1">
      <alignment horizontal="center" vertical="center"/>
    </xf>
    <xf numFmtId="4" fontId="28" fillId="0" borderId="9" xfId="0" applyNumberFormat="1" applyFont="1" applyBorder="1" applyAlignment="1">
      <alignment horizontal="center" vertical="center"/>
    </xf>
    <xf numFmtId="4" fontId="28" fillId="0" borderId="10" xfId="0" applyNumberFormat="1" applyFont="1" applyBorder="1" applyAlignment="1">
      <alignment horizontal="center" vertical="center"/>
    </xf>
    <xf numFmtId="0" fontId="13" fillId="2" borderId="8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/>
    </xf>
    <xf numFmtId="4" fontId="27" fillId="3" borderId="11" xfId="0" applyNumberFormat="1" applyFont="1" applyFill="1" applyBorder="1" applyAlignment="1">
      <alignment horizontal="center" vertical="center"/>
    </xf>
    <xf numFmtId="0" fontId="27" fillId="3" borderId="12" xfId="0" applyFont="1" applyFill="1" applyBorder="1" applyAlignment="1">
      <alignment horizontal="center" vertical="center"/>
    </xf>
    <xf numFmtId="0" fontId="27" fillId="3" borderId="13" xfId="0" applyFont="1" applyFill="1" applyBorder="1" applyAlignment="1">
      <alignment horizontal="center" vertical="center"/>
    </xf>
    <xf numFmtId="0" fontId="27" fillId="3" borderId="14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0" fillId="0" borderId="0" xfId="0" applyAlignment="1">
      <alignment shrinkToFit="1"/>
    </xf>
    <xf numFmtId="0" fontId="6" fillId="2" borderId="5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tabSelected="1" zoomScaleNormal="100" workbookViewId="0">
      <selection activeCell="A2" sqref="A2"/>
    </sheetView>
  </sheetViews>
  <sheetFormatPr defaultRowHeight="15" x14ac:dyDescent="0.25"/>
  <cols>
    <col min="2" max="2" width="23.85546875" customWidth="1"/>
    <col min="3" max="3" width="17.140625" customWidth="1"/>
    <col min="4" max="4" width="9.28515625" bestFit="1" customWidth="1"/>
    <col min="5" max="5" width="18.5703125" customWidth="1"/>
    <col min="6" max="6" width="17.28515625" customWidth="1"/>
    <col min="7" max="7" width="16.85546875" customWidth="1"/>
    <col min="10" max="10" width="10.140625" bestFit="1" customWidth="1"/>
  </cols>
  <sheetData>
    <row r="1" spans="1:6" x14ac:dyDescent="0.25">
      <c r="A1" s="1" t="s">
        <v>138</v>
      </c>
    </row>
    <row r="2" spans="1:6" x14ac:dyDescent="0.25">
      <c r="A2" t="s">
        <v>120</v>
      </c>
    </row>
    <row r="3" spans="1:6" x14ac:dyDescent="0.25">
      <c r="A3" t="s">
        <v>125</v>
      </c>
    </row>
    <row r="5" spans="1:6" ht="18" x14ac:dyDescent="0.25">
      <c r="A5" s="119" t="s">
        <v>109</v>
      </c>
      <c r="B5" s="119"/>
      <c r="C5" s="119"/>
      <c r="D5" s="119"/>
      <c r="E5" s="119"/>
      <c r="F5" s="120"/>
    </row>
    <row r="6" spans="1:6" ht="15.75" thickBot="1" x14ac:dyDescent="0.3">
      <c r="A6" s="2"/>
    </row>
    <row r="7" spans="1:6" ht="71.25" customHeight="1" thickBot="1" x14ac:dyDescent="0.3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</row>
    <row r="8" spans="1:6" ht="15.75" thickBot="1" x14ac:dyDescent="0.3">
      <c r="A8" s="44">
        <v>1</v>
      </c>
      <c r="B8" s="45">
        <v>2</v>
      </c>
      <c r="C8" s="45">
        <v>3</v>
      </c>
      <c r="D8" s="45">
        <v>4</v>
      </c>
      <c r="E8" s="45">
        <v>5</v>
      </c>
      <c r="F8" s="45" t="s">
        <v>6</v>
      </c>
    </row>
    <row r="9" spans="1:6" ht="26.25" customHeight="1" x14ac:dyDescent="0.25">
      <c r="A9" s="35">
        <v>1</v>
      </c>
      <c r="B9" s="36" t="s">
        <v>7</v>
      </c>
      <c r="C9" s="36" t="s">
        <v>8</v>
      </c>
      <c r="D9" s="37"/>
      <c r="E9" s="37">
        <v>190</v>
      </c>
      <c r="F9" s="38">
        <f>+D9*E9</f>
        <v>0</v>
      </c>
    </row>
    <row r="10" spans="1:6" ht="40.5" customHeight="1" x14ac:dyDescent="0.25">
      <c r="A10" s="39">
        <f>A9+1</f>
        <v>2</v>
      </c>
      <c r="B10" s="40" t="s">
        <v>9</v>
      </c>
      <c r="C10" s="40" t="s">
        <v>8</v>
      </c>
      <c r="D10" s="41"/>
      <c r="E10" s="41">
        <v>145</v>
      </c>
      <c r="F10" s="42">
        <f>+D10*E10</f>
        <v>0</v>
      </c>
    </row>
    <row r="11" spans="1:6" ht="30.75" customHeight="1" x14ac:dyDescent="0.25">
      <c r="A11" s="39">
        <f>A10+1</f>
        <v>3</v>
      </c>
      <c r="B11" s="43" t="s">
        <v>10</v>
      </c>
      <c r="C11" s="40" t="s">
        <v>11</v>
      </c>
      <c r="D11" s="41"/>
      <c r="E11" s="41">
        <v>1</v>
      </c>
      <c r="F11" s="42">
        <f>+D11*E11</f>
        <v>0</v>
      </c>
    </row>
    <row r="12" spans="1:6" ht="31.5" x14ac:dyDescent="0.25">
      <c r="A12" s="39">
        <f>A11+1</f>
        <v>4</v>
      </c>
      <c r="B12" s="43" t="s">
        <v>12</v>
      </c>
      <c r="C12" s="40" t="s">
        <v>13</v>
      </c>
      <c r="D12" s="41"/>
      <c r="E12" s="41">
        <v>22</v>
      </c>
      <c r="F12" s="42">
        <f>+D12*E12</f>
        <v>0</v>
      </c>
    </row>
    <row r="13" spans="1:6" ht="61.5" customHeight="1" x14ac:dyDescent="0.25">
      <c r="A13" s="39">
        <v>5</v>
      </c>
      <c r="B13" s="43" t="s">
        <v>124</v>
      </c>
      <c r="C13" s="40" t="s">
        <v>8</v>
      </c>
      <c r="D13" s="41"/>
      <c r="E13" s="41">
        <v>10</v>
      </c>
      <c r="F13" s="42">
        <f>E13*D13</f>
        <v>0</v>
      </c>
    </row>
    <row r="14" spans="1:6" ht="47.25" customHeight="1" thickBot="1" x14ac:dyDescent="0.3">
      <c r="A14" s="49">
        <v>6</v>
      </c>
      <c r="B14" s="50" t="s">
        <v>104</v>
      </c>
      <c r="C14" s="51" t="s">
        <v>36</v>
      </c>
      <c r="D14" s="52"/>
      <c r="E14" s="52">
        <v>62</v>
      </c>
      <c r="F14" s="53">
        <f>E14*D14</f>
        <v>0</v>
      </c>
    </row>
    <row r="15" spans="1:6" ht="34.5" customHeight="1" thickBot="1" x14ac:dyDescent="0.3">
      <c r="A15" s="121" t="s">
        <v>110</v>
      </c>
      <c r="B15" s="122"/>
      <c r="C15" s="122"/>
      <c r="D15" s="122"/>
      <c r="E15" s="122"/>
      <c r="F15" s="6">
        <f>SUM(F9:F14)</f>
        <v>0</v>
      </c>
    </row>
    <row r="16" spans="1:6" ht="23.25" customHeight="1" thickBot="1" x14ac:dyDescent="0.3">
      <c r="A16" s="123" t="s">
        <v>14</v>
      </c>
      <c r="B16" s="124"/>
      <c r="C16" s="124"/>
      <c r="D16" s="124"/>
      <c r="E16" s="124"/>
      <c r="F16" s="6">
        <f>F15*0.22</f>
        <v>0</v>
      </c>
    </row>
    <row r="17" spans="1:6" ht="41.25" customHeight="1" thickBot="1" x14ac:dyDescent="0.3">
      <c r="A17" s="125" t="s">
        <v>15</v>
      </c>
      <c r="B17" s="126"/>
      <c r="C17" s="126"/>
      <c r="D17" s="126"/>
      <c r="E17" s="127"/>
      <c r="F17" s="9">
        <f>SUM(F15:F16)</f>
        <v>0</v>
      </c>
    </row>
    <row r="18" spans="1:6" ht="47.25" customHeight="1" x14ac:dyDescent="0.25">
      <c r="A18" s="99" t="s">
        <v>16</v>
      </c>
      <c r="B18" s="99"/>
      <c r="C18" s="99"/>
      <c r="D18" s="99"/>
      <c r="E18" s="99"/>
      <c r="F18" s="99"/>
    </row>
    <row r="19" spans="1:6" ht="18" customHeight="1" x14ac:dyDescent="0.25">
      <c r="A19" s="10"/>
    </row>
    <row r="20" spans="1:6" ht="18.75" customHeight="1" x14ac:dyDescent="0.25">
      <c r="A20" s="10"/>
    </row>
    <row r="21" spans="1:6" ht="18" x14ac:dyDescent="0.25">
      <c r="A21" s="11" t="s">
        <v>17</v>
      </c>
      <c r="B21" s="11"/>
      <c r="C21" s="11"/>
      <c r="D21" s="11"/>
      <c r="E21" s="11"/>
    </row>
    <row r="22" spans="1:6" ht="15.75" customHeight="1" thickBot="1" x14ac:dyDescent="0.3">
      <c r="A22" s="2"/>
    </row>
    <row r="23" spans="1:6" ht="72" customHeight="1" thickBot="1" x14ac:dyDescent="0.3">
      <c r="A23" s="3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</row>
    <row r="24" spans="1:6" ht="15.75" customHeight="1" thickBot="1" x14ac:dyDescent="0.3">
      <c r="A24" s="44">
        <v>1</v>
      </c>
      <c r="B24" s="45">
        <v>2</v>
      </c>
      <c r="C24" s="45">
        <v>3</v>
      </c>
      <c r="D24" s="45">
        <v>4</v>
      </c>
      <c r="E24" s="45">
        <v>5</v>
      </c>
      <c r="F24" s="45" t="s">
        <v>6</v>
      </c>
    </row>
    <row r="25" spans="1:6" ht="32.25" thickBot="1" x14ac:dyDescent="0.3">
      <c r="A25" s="12">
        <v>1</v>
      </c>
      <c r="B25" s="13" t="s">
        <v>18</v>
      </c>
      <c r="C25" s="5" t="s">
        <v>19</v>
      </c>
      <c r="D25" s="14"/>
      <c r="E25" s="4">
        <v>91</v>
      </c>
      <c r="F25" s="15">
        <f>+D25*E25</f>
        <v>0</v>
      </c>
    </row>
    <row r="26" spans="1:6" ht="30.75" thickBot="1" x14ac:dyDescent="0.3">
      <c r="A26" s="5">
        <v>2</v>
      </c>
      <c r="B26" s="13" t="s">
        <v>10</v>
      </c>
      <c r="C26" s="5" t="s">
        <v>11</v>
      </c>
      <c r="D26" s="16"/>
      <c r="E26" s="6">
        <v>1</v>
      </c>
      <c r="F26" s="6">
        <f>+D26*E26</f>
        <v>0</v>
      </c>
    </row>
    <row r="27" spans="1:6" ht="24.75" customHeight="1" thickBot="1" x14ac:dyDescent="0.3">
      <c r="A27" s="17">
        <v>3</v>
      </c>
      <c r="B27" s="5" t="s">
        <v>12</v>
      </c>
      <c r="C27" s="7" t="s">
        <v>13</v>
      </c>
      <c r="D27" s="18"/>
      <c r="E27" s="8">
        <v>31</v>
      </c>
      <c r="F27" s="8">
        <f>+D27*E27</f>
        <v>0</v>
      </c>
    </row>
    <row r="28" spans="1:6" ht="34.5" customHeight="1" thickBot="1" x14ac:dyDescent="0.3">
      <c r="A28" s="121" t="s">
        <v>20</v>
      </c>
      <c r="B28" s="122"/>
      <c r="C28" s="122"/>
      <c r="D28" s="122"/>
      <c r="E28" s="128"/>
      <c r="F28" s="6">
        <f>+SUM(F25:F27)</f>
        <v>0</v>
      </c>
    </row>
    <row r="29" spans="1:6" ht="23.25" customHeight="1" thickBot="1" x14ac:dyDescent="0.3">
      <c r="A29" s="123" t="s">
        <v>21</v>
      </c>
      <c r="B29" s="124"/>
      <c r="C29" s="124"/>
      <c r="D29" s="124"/>
      <c r="E29" s="129"/>
      <c r="F29" s="6">
        <f>F28*0.22</f>
        <v>0</v>
      </c>
    </row>
    <row r="30" spans="1:6" ht="41.25" customHeight="1" thickBot="1" x14ac:dyDescent="0.3">
      <c r="A30" s="125" t="s">
        <v>22</v>
      </c>
      <c r="B30" s="126"/>
      <c r="C30" s="126"/>
      <c r="D30" s="126"/>
      <c r="E30" s="127"/>
      <c r="F30" s="4">
        <f>F28+F29</f>
        <v>0</v>
      </c>
    </row>
    <row r="31" spans="1:6" ht="47.25" customHeight="1" x14ac:dyDescent="0.25">
      <c r="A31" s="99" t="s">
        <v>23</v>
      </c>
      <c r="B31" s="99"/>
      <c r="C31" s="99"/>
      <c r="D31" s="99"/>
      <c r="E31" s="99"/>
      <c r="F31" s="99"/>
    </row>
    <row r="32" spans="1:6" ht="15.75" customHeight="1" x14ac:dyDescent="0.25">
      <c r="A32" s="19"/>
    </row>
    <row r="33" spans="1:7" ht="18" x14ac:dyDescent="0.25">
      <c r="A33" s="10"/>
    </row>
    <row r="34" spans="1:7" ht="18" x14ac:dyDescent="0.25">
      <c r="A34" s="11" t="s">
        <v>121</v>
      </c>
      <c r="B34" s="11"/>
      <c r="C34" s="11"/>
      <c r="D34" s="11"/>
      <c r="E34" s="11"/>
    </row>
    <row r="35" spans="1:7" ht="15.75" thickBot="1" x14ac:dyDescent="0.3">
      <c r="A35" s="20"/>
    </row>
    <row r="36" spans="1:7" ht="57.75" thickBot="1" x14ac:dyDescent="0.3">
      <c r="A36" s="3" t="s">
        <v>0</v>
      </c>
      <c r="B36" s="21" t="s">
        <v>24</v>
      </c>
      <c r="C36" s="21" t="s">
        <v>25</v>
      </c>
      <c r="D36" s="21" t="s">
        <v>2</v>
      </c>
      <c r="E36" s="22" t="s">
        <v>26</v>
      </c>
      <c r="F36" s="3" t="s">
        <v>4</v>
      </c>
      <c r="G36" s="3" t="s">
        <v>5</v>
      </c>
    </row>
    <row r="37" spans="1:7" ht="15.75" thickBot="1" x14ac:dyDescent="0.3">
      <c r="A37" s="23">
        <v>1</v>
      </c>
      <c r="B37" s="45">
        <v>2</v>
      </c>
      <c r="C37" s="45">
        <v>3</v>
      </c>
      <c r="D37" s="45">
        <v>4</v>
      </c>
      <c r="E37" s="45">
        <v>5</v>
      </c>
      <c r="F37" s="45">
        <v>6</v>
      </c>
      <c r="G37" s="45">
        <v>7</v>
      </c>
    </row>
    <row r="38" spans="1:7" ht="29.25" thickBot="1" x14ac:dyDescent="0.3">
      <c r="A38" s="17" t="s">
        <v>27</v>
      </c>
      <c r="B38" s="7" t="s">
        <v>28</v>
      </c>
      <c r="C38" s="7" t="s">
        <v>29</v>
      </c>
      <c r="D38" s="7" t="s">
        <v>30</v>
      </c>
      <c r="E38" s="8"/>
      <c r="F38" s="8">
        <v>62</v>
      </c>
      <c r="G38" s="8">
        <f t="shared" ref="G38:G51" si="0">+E38*F38</f>
        <v>0</v>
      </c>
    </row>
    <row r="39" spans="1:7" ht="29.25" customHeight="1" thickBot="1" x14ac:dyDescent="0.3">
      <c r="A39" s="17" t="s">
        <v>31</v>
      </c>
      <c r="B39" s="7" t="s">
        <v>28</v>
      </c>
      <c r="C39" s="7" t="s">
        <v>32</v>
      </c>
      <c r="D39" s="7" t="s">
        <v>33</v>
      </c>
      <c r="E39" s="8"/>
      <c r="F39" s="8">
        <v>1</v>
      </c>
      <c r="G39" s="8">
        <f t="shared" si="0"/>
        <v>0</v>
      </c>
    </row>
    <row r="40" spans="1:7" ht="29.25" thickBot="1" x14ac:dyDescent="0.3">
      <c r="A40" s="17" t="s">
        <v>34</v>
      </c>
      <c r="B40" s="7" t="s">
        <v>35</v>
      </c>
      <c r="C40" s="7" t="s">
        <v>36</v>
      </c>
      <c r="D40" s="7" t="s">
        <v>30</v>
      </c>
      <c r="E40" s="8"/>
      <c r="F40" s="8">
        <v>62</v>
      </c>
      <c r="G40" s="8">
        <f t="shared" si="0"/>
        <v>0</v>
      </c>
    </row>
    <row r="41" spans="1:7" ht="29.25" thickBot="1" x14ac:dyDescent="0.3">
      <c r="A41" s="17" t="s">
        <v>37</v>
      </c>
      <c r="B41" s="7" t="s">
        <v>35</v>
      </c>
      <c r="C41" s="7" t="s">
        <v>32</v>
      </c>
      <c r="D41" s="7" t="s">
        <v>33</v>
      </c>
      <c r="E41" s="8"/>
      <c r="F41" s="8">
        <v>1</v>
      </c>
      <c r="G41" s="8">
        <f t="shared" si="0"/>
        <v>0</v>
      </c>
    </row>
    <row r="42" spans="1:7" ht="29.25" thickBot="1" x14ac:dyDescent="0.3">
      <c r="A42" s="17" t="s">
        <v>38</v>
      </c>
      <c r="B42" s="7" t="s">
        <v>39</v>
      </c>
      <c r="C42" s="7" t="s">
        <v>36</v>
      </c>
      <c r="D42" s="7" t="s">
        <v>30</v>
      </c>
      <c r="E42" s="8"/>
      <c r="F42" s="8">
        <v>62</v>
      </c>
      <c r="G42" s="8">
        <f t="shared" si="0"/>
        <v>0</v>
      </c>
    </row>
    <row r="43" spans="1:7" ht="29.25" thickBot="1" x14ac:dyDescent="0.3">
      <c r="A43" s="17" t="s">
        <v>40</v>
      </c>
      <c r="B43" s="7" t="s">
        <v>39</v>
      </c>
      <c r="C43" s="7" t="s">
        <v>32</v>
      </c>
      <c r="D43" s="7" t="s">
        <v>33</v>
      </c>
      <c r="E43" s="8"/>
      <c r="F43" s="8">
        <v>1</v>
      </c>
      <c r="G43" s="8">
        <f t="shared" si="0"/>
        <v>0</v>
      </c>
    </row>
    <row r="44" spans="1:7" ht="29.25" thickBot="1" x14ac:dyDescent="0.3">
      <c r="A44" s="17" t="s">
        <v>41</v>
      </c>
      <c r="B44" s="7" t="s">
        <v>42</v>
      </c>
      <c r="C44" s="7" t="s">
        <v>29</v>
      </c>
      <c r="D44" s="7" t="s">
        <v>30</v>
      </c>
      <c r="E44" s="8"/>
      <c r="F44" s="8">
        <v>62</v>
      </c>
      <c r="G44" s="8">
        <f t="shared" si="0"/>
        <v>0</v>
      </c>
    </row>
    <row r="45" spans="1:7" ht="29.25" thickBot="1" x14ac:dyDescent="0.3">
      <c r="A45" s="17" t="s">
        <v>43</v>
      </c>
      <c r="B45" s="7" t="s">
        <v>42</v>
      </c>
      <c r="C45" s="7" t="s">
        <v>32</v>
      </c>
      <c r="D45" s="7" t="s">
        <v>33</v>
      </c>
      <c r="E45" s="8"/>
      <c r="F45" s="8">
        <v>1</v>
      </c>
      <c r="G45" s="8">
        <f t="shared" si="0"/>
        <v>0</v>
      </c>
    </row>
    <row r="46" spans="1:7" ht="29.25" thickBot="1" x14ac:dyDescent="0.3">
      <c r="A46" s="17" t="s">
        <v>44</v>
      </c>
      <c r="B46" s="7" t="s">
        <v>45</v>
      </c>
      <c r="C46" s="7" t="s">
        <v>29</v>
      </c>
      <c r="D46" s="7" t="s">
        <v>30</v>
      </c>
      <c r="E46" s="8"/>
      <c r="F46" s="8">
        <v>62</v>
      </c>
      <c r="G46" s="8">
        <f t="shared" si="0"/>
        <v>0</v>
      </c>
    </row>
    <row r="47" spans="1:7" ht="29.25" customHeight="1" thickBot="1" x14ac:dyDescent="0.3">
      <c r="A47" s="17" t="s">
        <v>46</v>
      </c>
      <c r="B47" s="7" t="s">
        <v>45</v>
      </c>
      <c r="C47" s="7" t="s">
        <v>32</v>
      </c>
      <c r="D47" s="7" t="s">
        <v>33</v>
      </c>
      <c r="E47" s="8"/>
      <c r="F47" s="8">
        <v>1</v>
      </c>
      <c r="G47" s="8">
        <f t="shared" si="0"/>
        <v>0</v>
      </c>
    </row>
    <row r="48" spans="1:7" ht="29.25" thickBot="1" x14ac:dyDescent="0.3">
      <c r="A48" s="17" t="s">
        <v>47</v>
      </c>
      <c r="B48" s="7" t="s">
        <v>48</v>
      </c>
      <c r="C48" s="7" t="s">
        <v>29</v>
      </c>
      <c r="D48" s="7" t="s">
        <v>30</v>
      </c>
      <c r="E48" s="8"/>
      <c r="F48" s="8">
        <v>62</v>
      </c>
      <c r="G48" s="8">
        <f t="shared" si="0"/>
        <v>0</v>
      </c>
    </row>
    <row r="49" spans="1:7" ht="29.25" thickBot="1" x14ac:dyDescent="0.3">
      <c r="A49" s="17" t="s">
        <v>49</v>
      </c>
      <c r="B49" s="7" t="s">
        <v>48</v>
      </c>
      <c r="C49" s="7" t="s">
        <v>32</v>
      </c>
      <c r="D49" s="7" t="s">
        <v>33</v>
      </c>
      <c r="E49" s="8"/>
      <c r="F49" s="8">
        <v>1</v>
      </c>
      <c r="G49" s="8">
        <f t="shared" si="0"/>
        <v>0</v>
      </c>
    </row>
    <row r="50" spans="1:7" ht="29.25" customHeight="1" thickBot="1" x14ac:dyDescent="0.3">
      <c r="A50" s="17" t="s">
        <v>50</v>
      </c>
      <c r="B50" s="7" t="s">
        <v>51</v>
      </c>
      <c r="C50" s="7" t="s">
        <v>29</v>
      </c>
      <c r="D50" s="7" t="s">
        <v>30</v>
      </c>
      <c r="E50" s="8"/>
      <c r="F50" s="8">
        <v>62</v>
      </c>
      <c r="G50" s="8">
        <f t="shared" si="0"/>
        <v>0</v>
      </c>
    </row>
    <row r="51" spans="1:7" ht="29.25" customHeight="1" thickBot="1" x14ac:dyDescent="0.3">
      <c r="A51" s="17" t="s">
        <v>52</v>
      </c>
      <c r="B51" s="7" t="s">
        <v>51</v>
      </c>
      <c r="C51" s="7" t="s">
        <v>32</v>
      </c>
      <c r="D51" s="7" t="s">
        <v>33</v>
      </c>
      <c r="E51" s="8"/>
      <c r="F51" s="8">
        <v>1</v>
      </c>
      <c r="G51" s="8">
        <f t="shared" si="0"/>
        <v>0</v>
      </c>
    </row>
    <row r="52" spans="1:7" ht="41.25" customHeight="1" thickBot="1" x14ac:dyDescent="0.3">
      <c r="A52" s="5" t="s">
        <v>53</v>
      </c>
      <c r="B52" s="5" t="s">
        <v>54</v>
      </c>
      <c r="C52" s="5" t="s">
        <v>36</v>
      </c>
      <c r="D52" s="5" t="s">
        <v>30</v>
      </c>
      <c r="E52" s="6"/>
      <c r="F52" s="6">
        <v>62</v>
      </c>
      <c r="G52" s="6">
        <f>+E52*F52</f>
        <v>0</v>
      </c>
    </row>
    <row r="53" spans="1:7" ht="29.25" thickBot="1" x14ac:dyDescent="0.3">
      <c r="A53" s="17" t="s">
        <v>55</v>
      </c>
      <c r="B53" s="7" t="s">
        <v>54</v>
      </c>
      <c r="C53" s="7" t="s">
        <v>56</v>
      </c>
      <c r="D53" s="7" t="s">
        <v>33</v>
      </c>
      <c r="E53" s="8"/>
      <c r="F53" s="8">
        <v>1</v>
      </c>
      <c r="G53" s="8">
        <f t="shared" ref="G53:G71" si="1">+E53*F53</f>
        <v>0</v>
      </c>
    </row>
    <row r="54" spans="1:7" ht="43.5" customHeight="1" thickBot="1" x14ac:dyDescent="0.3">
      <c r="A54" s="17" t="s">
        <v>57</v>
      </c>
      <c r="B54" s="7" t="s">
        <v>58</v>
      </c>
      <c r="C54" s="7" t="s">
        <v>29</v>
      </c>
      <c r="D54" s="7" t="s">
        <v>30</v>
      </c>
      <c r="E54" s="8"/>
      <c r="F54" s="8">
        <v>62</v>
      </c>
      <c r="G54" s="8">
        <f t="shared" si="1"/>
        <v>0</v>
      </c>
    </row>
    <row r="55" spans="1:7" ht="43.5" thickBot="1" x14ac:dyDescent="0.3">
      <c r="A55" s="17" t="s">
        <v>59</v>
      </c>
      <c r="B55" s="7" t="s">
        <v>58</v>
      </c>
      <c r="C55" s="7" t="s">
        <v>32</v>
      </c>
      <c r="D55" s="7" t="s">
        <v>33</v>
      </c>
      <c r="E55" s="8"/>
      <c r="F55" s="8">
        <v>1</v>
      </c>
      <c r="G55" s="8">
        <f t="shared" si="1"/>
        <v>0</v>
      </c>
    </row>
    <row r="56" spans="1:7" ht="43.5" customHeight="1" thickBot="1" x14ac:dyDescent="0.3">
      <c r="A56" s="17" t="s">
        <v>60</v>
      </c>
      <c r="B56" s="7" t="s">
        <v>61</v>
      </c>
      <c r="C56" s="7" t="s">
        <v>29</v>
      </c>
      <c r="D56" s="7" t="s">
        <v>30</v>
      </c>
      <c r="E56" s="8"/>
      <c r="F56" s="8">
        <v>62</v>
      </c>
      <c r="G56" s="8">
        <f t="shared" si="1"/>
        <v>0</v>
      </c>
    </row>
    <row r="57" spans="1:7" ht="43.5" customHeight="1" thickBot="1" x14ac:dyDescent="0.3">
      <c r="A57" s="17" t="s">
        <v>62</v>
      </c>
      <c r="B57" s="7" t="s">
        <v>61</v>
      </c>
      <c r="C57" s="7" t="s">
        <v>32</v>
      </c>
      <c r="D57" s="7" t="s">
        <v>33</v>
      </c>
      <c r="E57" s="8"/>
      <c r="F57" s="8">
        <v>1</v>
      </c>
      <c r="G57" s="8">
        <f t="shared" si="1"/>
        <v>0</v>
      </c>
    </row>
    <row r="58" spans="1:7" ht="29.25" customHeight="1" thickBot="1" x14ac:dyDescent="0.3">
      <c r="A58" s="17" t="s">
        <v>63</v>
      </c>
      <c r="B58" s="7" t="s">
        <v>64</v>
      </c>
      <c r="C58" s="7" t="s">
        <v>32</v>
      </c>
      <c r="D58" s="7" t="s">
        <v>33</v>
      </c>
      <c r="E58" s="8"/>
      <c r="F58" s="8">
        <v>1</v>
      </c>
      <c r="G58" s="8">
        <f t="shared" si="1"/>
        <v>0</v>
      </c>
    </row>
    <row r="59" spans="1:7" ht="29.25" thickBot="1" x14ac:dyDescent="0.3">
      <c r="A59" s="17" t="s">
        <v>65</v>
      </c>
      <c r="B59" s="7" t="s">
        <v>66</v>
      </c>
      <c r="C59" s="7" t="s">
        <v>32</v>
      </c>
      <c r="D59" s="7" t="s">
        <v>33</v>
      </c>
      <c r="E59" s="8"/>
      <c r="F59" s="8">
        <v>1</v>
      </c>
      <c r="G59" s="8">
        <f t="shared" si="1"/>
        <v>0</v>
      </c>
    </row>
    <row r="60" spans="1:7" ht="29.25" thickBot="1" x14ac:dyDescent="0.3">
      <c r="A60" s="17" t="s">
        <v>67</v>
      </c>
      <c r="B60" s="7" t="s">
        <v>68</v>
      </c>
      <c r="C60" s="7" t="s">
        <v>29</v>
      </c>
      <c r="D60" s="7" t="s">
        <v>30</v>
      </c>
      <c r="E60" s="8"/>
      <c r="F60" s="8">
        <v>62</v>
      </c>
      <c r="G60" s="8">
        <f t="shared" si="1"/>
        <v>0</v>
      </c>
    </row>
    <row r="61" spans="1:7" ht="29.25" thickBot="1" x14ac:dyDescent="0.3">
      <c r="A61" s="17" t="s">
        <v>69</v>
      </c>
      <c r="B61" s="7" t="s">
        <v>68</v>
      </c>
      <c r="C61" s="7" t="s">
        <v>32</v>
      </c>
      <c r="D61" s="7" t="s">
        <v>33</v>
      </c>
      <c r="E61" s="8"/>
      <c r="F61" s="8">
        <v>1</v>
      </c>
      <c r="G61" s="8">
        <f t="shared" si="1"/>
        <v>0</v>
      </c>
    </row>
    <row r="62" spans="1:7" ht="29.25" thickBot="1" x14ac:dyDescent="0.3">
      <c r="A62" s="17" t="s">
        <v>70</v>
      </c>
      <c r="B62" s="7" t="s">
        <v>71</v>
      </c>
      <c r="C62" s="7" t="s">
        <v>32</v>
      </c>
      <c r="D62" s="7" t="s">
        <v>33</v>
      </c>
      <c r="E62" s="8"/>
      <c r="F62" s="8">
        <v>1</v>
      </c>
      <c r="G62" s="8">
        <f t="shared" si="1"/>
        <v>0</v>
      </c>
    </row>
    <row r="63" spans="1:7" ht="29.25" thickBot="1" x14ac:dyDescent="0.3">
      <c r="A63" s="17" t="s">
        <v>72</v>
      </c>
      <c r="B63" s="7" t="s">
        <v>73</v>
      </c>
      <c r="C63" s="7" t="s">
        <v>29</v>
      </c>
      <c r="D63" s="7" t="s">
        <v>30</v>
      </c>
      <c r="E63" s="8"/>
      <c r="F63" s="8">
        <v>62</v>
      </c>
      <c r="G63" s="8">
        <f t="shared" si="1"/>
        <v>0</v>
      </c>
    </row>
    <row r="64" spans="1:7" ht="29.25" thickBot="1" x14ac:dyDescent="0.3">
      <c r="A64" s="17" t="s">
        <v>74</v>
      </c>
      <c r="B64" s="7" t="s">
        <v>73</v>
      </c>
      <c r="C64" s="7" t="s">
        <v>32</v>
      </c>
      <c r="D64" s="7" t="s">
        <v>33</v>
      </c>
      <c r="E64" s="8"/>
      <c r="F64" s="8">
        <v>1</v>
      </c>
      <c r="G64" s="8">
        <f t="shared" si="1"/>
        <v>0</v>
      </c>
    </row>
    <row r="65" spans="1:7" ht="29.25" thickBot="1" x14ac:dyDescent="0.3">
      <c r="A65" s="17" t="s">
        <v>75</v>
      </c>
      <c r="B65" s="7" t="s">
        <v>76</v>
      </c>
      <c r="C65" s="7" t="s">
        <v>32</v>
      </c>
      <c r="D65" s="7" t="s">
        <v>33</v>
      </c>
      <c r="E65" s="8"/>
      <c r="F65" s="8">
        <v>1</v>
      </c>
      <c r="G65" s="8">
        <f t="shared" si="1"/>
        <v>0</v>
      </c>
    </row>
    <row r="66" spans="1:7" ht="29.25" thickBot="1" x14ac:dyDescent="0.3">
      <c r="A66" s="17" t="s">
        <v>77</v>
      </c>
      <c r="B66" s="7" t="s">
        <v>78</v>
      </c>
      <c r="C66" s="7" t="s">
        <v>32</v>
      </c>
      <c r="D66" s="7" t="s">
        <v>33</v>
      </c>
      <c r="E66" s="8"/>
      <c r="F66" s="8">
        <v>1</v>
      </c>
      <c r="G66" s="8">
        <f t="shared" si="1"/>
        <v>0</v>
      </c>
    </row>
    <row r="67" spans="1:7" ht="29.25" thickBot="1" x14ac:dyDescent="0.3">
      <c r="A67" s="17" t="s">
        <v>79</v>
      </c>
      <c r="B67" s="7" t="s">
        <v>80</v>
      </c>
      <c r="C67" s="7" t="s">
        <v>32</v>
      </c>
      <c r="D67" s="7" t="s">
        <v>33</v>
      </c>
      <c r="E67" s="8"/>
      <c r="F67" s="8">
        <v>1</v>
      </c>
      <c r="G67" s="8">
        <f t="shared" si="1"/>
        <v>0</v>
      </c>
    </row>
    <row r="68" spans="1:7" ht="29.25" thickBot="1" x14ac:dyDescent="0.3">
      <c r="A68" s="17" t="s">
        <v>81</v>
      </c>
      <c r="B68" s="7" t="s">
        <v>82</v>
      </c>
      <c r="C68" s="7" t="s">
        <v>32</v>
      </c>
      <c r="D68" s="7" t="s">
        <v>33</v>
      </c>
      <c r="E68" s="8"/>
      <c r="F68" s="8">
        <v>1</v>
      </c>
      <c r="G68" s="8">
        <f t="shared" si="1"/>
        <v>0</v>
      </c>
    </row>
    <row r="69" spans="1:7" ht="15.75" thickBot="1" x14ac:dyDescent="0.3">
      <c r="A69" s="17" t="s">
        <v>83</v>
      </c>
      <c r="B69" s="7" t="s">
        <v>84</v>
      </c>
      <c r="C69" s="7" t="s">
        <v>36</v>
      </c>
      <c r="D69" s="7" t="s">
        <v>30</v>
      </c>
      <c r="E69" s="8"/>
      <c r="F69" s="8">
        <v>62</v>
      </c>
      <c r="G69" s="8">
        <f t="shared" si="1"/>
        <v>0</v>
      </c>
    </row>
    <row r="70" spans="1:7" ht="29.25" thickBot="1" x14ac:dyDescent="0.3">
      <c r="A70" s="17" t="s">
        <v>85</v>
      </c>
      <c r="B70" s="7" t="s">
        <v>84</v>
      </c>
      <c r="C70" s="7" t="s">
        <v>32</v>
      </c>
      <c r="D70" s="7" t="s">
        <v>33</v>
      </c>
      <c r="E70" s="8"/>
      <c r="F70" s="8">
        <v>1</v>
      </c>
      <c r="G70" s="8">
        <f t="shared" si="1"/>
        <v>0</v>
      </c>
    </row>
    <row r="71" spans="1:7" ht="29.25" thickBot="1" x14ac:dyDescent="0.3">
      <c r="A71" s="17">
        <v>11</v>
      </c>
      <c r="B71" s="7" t="s">
        <v>102</v>
      </c>
      <c r="C71" s="7" t="s">
        <v>32</v>
      </c>
      <c r="D71" s="7" t="s">
        <v>33</v>
      </c>
      <c r="E71" s="8"/>
      <c r="F71" s="8">
        <v>1</v>
      </c>
      <c r="G71" s="8">
        <f t="shared" si="1"/>
        <v>0</v>
      </c>
    </row>
    <row r="72" spans="1:7" ht="34.5" customHeight="1" thickBot="1" x14ac:dyDescent="0.3">
      <c r="A72" s="104" t="s">
        <v>111</v>
      </c>
      <c r="B72" s="105"/>
      <c r="C72" s="105"/>
      <c r="D72" s="105"/>
      <c r="E72" s="105"/>
      <c r="F72" s="106"/>
      <c r="G72" s="9">
        <f>+SUM(G38:G71)</f>
        <v>0</v>
      </c>
    </row>
    <row r="73" spans="1:7" ht="23.25" customHeight="1" thickBot="1" x14ac:dyDescent="0.3">
      <c r="A73" s="101" t="s">
        <v>86</v>
      </c>
      <c r="B73" s="102"/>
      <c r="C73" s="102"/>
      <c r="D73" s="102"/>
      <c r="E73" s="102"/>
      <c r="F73" s="103"/>
      <c r="G73" s="6">
        <f>G72*0.22</f>
        <v>0</v>
      </c>
    </row>
    <row r="74" spans="1:7" ht="41.25" customHeight="1" thickBot="1" x14ac:dyDescent="0.3">
      <c r="A74" s="96" t="s">
        <v>87</v>
      </c>
      <c r="B74" s="97"/>
      <c r="C74" s="97"/>
      <c r="D74" s="97"/>
      <c r="E74" s="97"/>
      <c r="F74" s="98"/>
      <c r="G74" s="6">
        <f>G72+G73</f>
        <v>0</v>
      </c>
    </row>
    <row r="75" spans="1:7" ht="47.25" customHeight="1" x14ac:dyDescent="0.25">
      <c r="A75" s="99" t="s">
        <v>88</v>
      </c>
      <c r="B75" s="99"/>
      <c r="C75" s="99"/>
      <c r="D75" s="99"/>
      <c r="E75" s="99"/>
      <c r="F75" s="100"/>
    </row>
    <row r="76" spans="1:7" ht="18" x14ac:dyDescent="0.25">
      <c r="A76" s="10"/>
    </row>
    <row r="77" spans="1:7" ht="18" customHeight="1" x14ac:dyDescent="0.25">
      <c r="A77" s="24"/>
    </row>
    <row r="78" spans="1:7" ht="18" x14ac:dyDescent="0.25">
      <c r="A78" s="11" t="s">
        <v>89</v>
      </c>
      <c r="B78" s="11"/>
      <c r="C78" s="11"/>
      <c r="D78" s="11"/>
      <c r="E78" s="11"/>
    </row>
    <row r="79" spans="1:7" ht="15.75" thickBot="1" x14ac:dyDescent="0.3">
      <c r="A79" s="20"/>
    </row>
    <row r="80" spans="1:7" ht="57" customHeight="1" thickBot="1" x14ac:dyDescent="0.3">
      <c r="A80" s="3" t="s">
        <v>0</v>
      </c>
      <c r="B80" s="3" t="s">
        <v>24</v>
      </c>
      <c r="C80" s="3" t="s">
        <v>25</v>
      </c>
      <c r="D80" s="3" t="s">
        <v>2</v>
      </c>
      <c r="E80" s="3" t="s">
        <v>3</v>
      </c>
      <c r="F80" s="3" t="s">
        <v>4</v>
      </c>
      <c r="G80" s="3" t="s">
        <v>5</v>
      </c>
    </row>
    <row r="81" spans="1:7" ht="15.75" thickBot="1" x14ac:dyDescent="0.3">
      <c r="A81" s="44">
        <v>1</v>
      </c>
      <c r="B81" s="45">
        <v>2</v>
      </c>
      <c r="C81" s="45">
        <v>3</v>
      </c>
      <c r="D81" s="45">
        <v>4</v>
      </c>
      <c r="E81" s="45">
        <v>5</v>
      </c>
      <c r="F81" s="45">
        <v>6</v>
      </c>
      <c r="G81" s="45">
        <v>7</v>
      </c>
    </row>
    <row r="82" spans="1:7" ht="32.25" customHeight="1" thickBot="1" x14ac:dyDescent="0.3">
      <c r="A82" s="25">
        <v>1</v>
      </c>
      <c r="B82" s="5" t="s">
        <v>90</v>
      </c>
      <c r="C82" s="13" t="s">
        <v>32</v>
      </c>
      <c r="D82" s="5" t="s">
        <v>33</v>
      </c>
      <c r="E82" s="16"/>
      <c r="F82" s="16">
        <v>1</v>
      </c>
      <c r="G82" s="6">
        <f>+E82*F82</f>
        <v>0</v>
      </c>
    </row>
    <row r="83" spans="1:7" ht="32.25" thickBot="1" x14ac:dyDescent="0.3">
      <c r="A83" s="25">
        <v>2</v>
      </c>
      <c r="B83" s="13" t="s">
        <v>91</v>
      </c>
      <c r="C83" s="13" t="s">
        <v>32</v>
      </c>
      <c r="D83" s="5" t="s">
        <v>33</v>
      </c>
      <c r="E83" s="16"/>
      <c r="F83" s="16">
        <v>1</v>
      </c>
      <c r="G83" s="6">
        <f t="shared" ref="G83:G90" si="2">+E83*F83</f>
        <v>0</v>
      </c>
    </row>
    <row r="84" spans="1:7" ht="32.25" thickBot="1" x14ac:dyDescent="0.3">
      <c r="A84" s="25">
        <v>3</v>
      </c>
      <c r="B84" s="13" t="s">
        <v>92</v>
      </c>
      <c r="C84" s="13" t="s">
        <v>32</v>
      </c>
      <c r="D84" s="5" t="s">
        <v>33</v>
      </c>
      <c r="E84" s="16"/>
      <c r="F84" s="16">
        <v>1</v>
      </c>
      <c r="G84" s="6">
        <f t="shared" si="2"/>
        <v>0</v>
      </c>
    </row>
    <row r="85" spans="1:7" ht="32.25" thickBot="1" x14ac:dyDescent="0.3">
      <c r="A85" s="25">
        <v>4</v>
      </c>
      <c r="B85" s="13" t="s">
        <v>93</v>
      </c>
      <c r="C85" s="13" t="s">
        <v>32</v>
      </c>
      <c r="D85" s="5" t="s">
        <v>33</v>
      </c>
      <c r="E85" s="16"/>
      <c r="F85" s="16">
        <v>1</v>
      </c>
      <c r="G85" s="6">
        <f t="shared" si="2"/>
        <v>0</v>
      </c>
    </row>
    <row r="86" spans="1:7" ht="32.25" thickBot="1" x14ac:dyDescent="0.3">
      <c r="A86" s="25">
        <v>5</v>
      </c>
      <c r="B86" s="13" t="s">
        <v>94</v>
      </c>
      <c r="C86" s="13" t="s">
        <v>32</v>
      </c>
      <c r="D86" s="5" t="s">
        <v>33</v>
      </c>
      <c r="E86" s="16"/>
      <c r="F86" s="16">
        <v>1</v>
      </c>
      <c r="G86" s="6">
        <f t="shared" si="2"/>
        <v>0</v>
      </c>
    </row>
    <row r="87" spans="1:7" ht="32.25" thickBot="1" x14ac:dyDescent="0.3">
      <c r="A87" s="25">
        <v>6</v>
      </c>
      <c r="B87" s="13" t="s">
        <v>95</v>
      </c>
      <c r="C87" s="13" t="s">
        <v>32</v>
      </c>
      <c r="D87" s="5" t="s">
        <v>33</v>
      </c>
      <c r="E87" s="16"/>
      <c r="F87" s="16">
        <v>1</v>
      </c>
      <c r="G87" s="6">
        <f t="shared" si="2"/>
        <v>0</v>
      </c>
    </row>
    <row r="88" spans="1:7" ht="47.25" customHeight="1" thickBot="1" x14ac:dyDescent="0.3">
      <c r="A88" s="25">
        <v>7</v>
      </c>
      <c r="B88" s="13" t="s">
        <v>96</v>
      </c>
      <c r="C88" s="5" t="s">
        <v>9</v>
      </c>
      <c r="D88" s="5" t="s">
        <v>8</v>
      </c>
      <c r="E88" s="16"/>
      <c r="F88" s="16">
        <v>190</v>
      </c>
      <c r="G88" s="6">
        <f t="shared" si="2"/>
        <v>0</v>
      </c>
    </row>
    <row r="89" spans="1:7" ht="47.25" customHeight="1" thickBot="1" x14ac:dyDescent="0.3">
      <c r="A89" s="25">
        <v>8</v>
      </c>
      <c r="B89" s="13" t="s">
        <v>96</v>
      </c>
      <c r="C89" s="7" t="s">
        <v>29</v>
      </c>
      <c r="D89" s="7" t="s">
        <v>30</v>
      </c>
      <c r="E89" s="16"/>
      <c r="F89" s="16">
        <v>62</v>
      </c>
      <c r="G89" s="6">
        <f t="shared" si="2"/>
        <v>0</v>
      </c>
    </row>
    <row r="90" spans="1:7" ht="47.25" customHeight="1" thickBot="1" x14ac:dyDescent="0.3">
      <c r="A90" s="25">
        <v>9</v>
      </c>
      <c r="B90" s="13" t="s">
        <v>96</v>
      </c>
      <c r="C90" s="13" t="s">
        <v>32</v>
      </c>
      <c r="D90" s="5" t="s">
        <v>33</v>
      </c>
      <c r="E90" s="16"/>
      <c r="F90" s="16">
        <v>1</v>
      </c>
      <c r="G90" s="6">
        <f t="shared" si="2"/>
        <v>0</v>
      </c>
    </row>
    <row r="91" spans="1:7" ht="34.5" customHeight="1" thickBot="1" x14ac:dyDescent="0.3">
      <c r="A91" s="104" t="s">
        <v>112</v>
      </c>
      <c r="B91" s="105"/>
      <c r="C91" s="105"/>
      <c r="D91" s="105"/>
      <c r="E91" s="105"/>
      <c r="F91" s="106"/>
      <c r="G91" s="6">
        <f>+SUM(G82:G90)</f>
        <v>0</v>
      </c>
    </row>
    <row r="92" spans="1:7" ht="23.25" customHeight="1" thickBot="1" x14ac:dyDescent="0.3">
      <c r="A92" s="101" t="s">
        <v>21</v>
      </c>
      <c r="B92" s="102"/>
      <c r="C92" s="102"/>
      <c r="D92" s="102"/>
      <c r="E92" s="102"/>
      <c r="F92" s="103" t="e">
        <f>+#REF!*0.22</f>
        <v>#REF!</v>
      </c>
      <c r="G92" s="6">
        <f>G91*0.22</f>
        <v>0</v>
      </c>
    </row>
    <row r="93" spans="1:7" ht="41.25" customHeight="1" thickBot="1" x14ac:dyDescent="0.3">
      <c r="A93" s="96" t="s">
        <v>97</v>
      </c>
      <c r="B93" s="97"/>
      <c r="C93" s="97"/>
      <c r="D93" s="97"/>
      <c r="E93" s="97"/>
      <c r="F93" s="98" t="e">
        <f>+#REF!+F92</f>
        <v>#REF!</v>
      </c>
      <c r="G93" s="6">
        <f>G91+G92</f>
        <v>0</v>
      </c>
    </row>
    <row r="94" spans="1:7" ht="34.5" customHeight="1" x14ac:dyDescent="0.25">
      <c r="A94" s="99" t="s">
        <v>98</v>
      </c>
      <c r="B94" s="99"/>
      <c r="C94" s="99"/>
      <c r="D94" s="99"/>
      <c r="E94" s="99"/>
      <c r="F94" s="100"/>
    </row>
    <row r="95" spans="1:7" ht="27.75" customHeight="1" x14ac:dyDescent="0.25">
      <c r="A95" s="46"/>
      <c r="B95" s="46"/>
      <c r="C95" s="46"/>
      <c r="D95" s="46"/>
      <c r="E95" s="46"/>
      <c r="F95" s="46"/>
    </row>
    <row r="96" spans="1:7" ht="18" x14ac:dyDescent="0.25">
      <c r="A96" s="11" t="s">
        <v>105</v>
      </c>
      <c r="B96" s="11"/>
      <c r="C96" s="11"/>
      <c r="D96" s="11"/>
      <c r="E96" s="11"/>
    </row>
    <row r="97" spans="1:10" ht="15.75" thickBot="1" x14ac:dyDescent="0.3">
      <c r="A97" s="20"/>
    </row>
    <row r="98" spans="1:10" ht="57" customHeight="1" thickBot="1" x14ac:dyDescent="0.3">
      <c r="A98" s="3" t="s">
        <v>0</v>
      </c>
      <c r="B98" s="3" t="s">
        <v>24</v>
      </c>
      <c r="C98" s="3" t="s">
        <v>25</v>
      </c>
      <c r="D98" s="3" t="s">
        <v>2</v>
      </c>
      <c r="E98" s="3" t="s">
        <v>3</v>
      </c>
      <c r="F98" s="3" t="s">
        <v>4</v>
      </c>
      <c r="G98" s="3" t="s">
        <v>5</v>
      </c>
    </row>
    <row r="99" spans="1:10" ht="15.75" thickBot="1" x14ac:dyDescent="0.3">
      <c r="A99" s="44">
        <v>1</v>
      </c>
      <c r="B99" s="45">
        <v>2</v>
      </c>
      <c r="C99" s="45">
        <v>3</v>
      </c>
      <c r="D99" s="45">
        <v>4</v>
      </c>
      <c r="E99" s="45">
        <v>5</v>
      </c>
      <c r="F99" s="45">
        <v>6</v>
      </c>
      <c r="G99" s="45">
        <v>7</v>
      </c>
    </row>
    <row r="100" spans="1:10" ht="32.25" customHeight="1" thickBot="1" x14ac:dyDescent="0.3">
      <c r="A100" s="25">
        <v>1</v>
      </c>
      <c r="B100" s="5" t="s">
        <v>106</v>
      </c>
      <c r="C100" s="13" t="s">
        <v>32</v>
      </c>
      <c r="D100" s="5" t="s">
        <v>33</v>
      </c>
      <c r="E100" s="16"/>
      <c r="F100" s="16">
        <v>1</v>
      </c>
      <c r="G100" s="6">
        <f>+E100*F100</f>
        <v>0</v>
      </c>
    </row>
    <row r="101" spans="1:10" ht="23.25" customHeight="1" thickBot="1" x14ac:dyDescent="0.3">
      <c r="A101" s="101" t="s">
        <v>21</v>
      </c>
      <c r="B101" s="102"/>
      <c r="C101" s="102"/>
      <c r="D101" s="102"/>
      <c r="E101" s="102"/>
      <c r="F101" s="103">
        <f>+F100*0.22</f>
        <v>0.22</v>
      </c>
      <c r="G101" s="6">
        <f>+G100*0.22</f>
        <v>0</v>
      </c>
    </row>
    <row r="102" spans="1:10" ht="41.25" customHeight="1" thickBot="1" x14ac:dyDescent="0.3">
      <c r="A102" s="96" t="s">
        <v>107</v>
      </c>
      <c r="B102" s="97"/>
      <c r="C102" s="97"/>
      <c r="D102" s="97"/>
      <c r="E102" s="97"/>
      <c r="F102" s="98">
        <f>+F100+F101</f>
        <v>1.22</v>
      </c>
      <c r="G102" s="6">
        <f>+G100+G101</f>
        <v>0</v>
      </c>
    </row>
    <row r="103" spans="1:10" ht="32.25" customHeight="1" x14ac:dyDescent="0.25">
      <c r="A103" s="99" t="s">
        <v>98</v>
      </c>
      <c r="B103" s="99"/>
      <c r="C103" s="99"/>
      <c r="D103" s="99"/>
      <c r="E103" s="99"/>
      <c r="F103" s="100"/>
      <c r="G103" s="34"/>
    </row>
    <row r="104" spans="1:10" ht="24" customHeight="1" x14ac:dyDescent="0.25">
      <c r="A104" s="31"/>
      <c r="B104" s="46"/>
      <c r="C104" s="32"/>
      <c r="D104" s="46"/>
      <c r="E104" s="33"/>
      <c r="F104" s="33"/>
      <c r="G104" s="34"/>
    </row>
    <row r="105" spans="1:10" ht="39.75" customHeight="1" thickBot="1" x14ac:dyDescent="0.3">
      <c r="A105" s="130" t="s">
        <v>126</v>
      </c>
      <c r="B105" s="131"/>
      <c r="C105" s="131"/>
      <c r="D105" s="131"/>
      <c r="E105" s="131"/>
      <c r="F105" s="131"/>
    </row>
    <row r="106" spans="1:10" ht="62.25" customHeight="1" thickBot="1" x14ac:dyDescent="0.3">
      <c r="A106" s="26"/>
      <c r="B106" s="54" t="s">
        <v>99</v>
      </c>
      <c r="C106" s="55"/>
      <c r="D106" s="56" t="s">
        <v>128</v>
      </c>
      <c r="E106" s="57"/>
      <c r="F106" s="58"/>
      <c r="G106" s="71" t="s">
        <v>129</v>
      </c>
      <c r="H106" s="72"/>
      <c r="I106" s="73"/>
    </row>
    <row r="107" spans="1:10" ht="46.5" customHeight="1" thickBot="1" x14ac:dyDescent="0.3">
      <c r="A107" s="44" t="s">
        <v>114</v>
      </c>
      <c r="B107" s="88" t="s">
        <v>113</v>
      </c>
      <c r="C107" s="89"/>
      <c r="D107" s="90">
        <f>+F17</f>
        <v>0</v>
      </c>
      <c r="E107" s="91"/>
      <c r="F107" s="92"/>
      <c r="G107" s="93">
        <f>+D107/1.22</f>
        <v>0</v>
      </c>
      <c r="H107" s="94"/>
      <c r="I107" s="95"/>
      <c r="J107" s="47"/>
    </row>
    <row r="108" spans="1:10" ht="32.25" customHeight="1" thickBot="1" x14ac:dyDescent="0.3">
      <c r="A108" s="44" t="s">
        <v>115</v>
      </c>
      <c r="B108" s="88" t="s">
        <v>100</v>
      </c>
      <c r="C108" s="89"/>
      <c r="D108" s="90">
        <f>+F30</f>
        <v>0</v>
      </c>
      <c r="E108" s="91"/>
      <c r="F108" s="92"/>
      <c r="G108" s="93">
        <f>+D108/1.22</f>
        <v>0</v>
      </c>
      <c r="H108" s="94"/>
      <c r="I108" s="95"/>
    </row>
    <row r="109" spans="1:10" ht="54" customHeight="1" thickBot="1" x14ac:dyDescent="0.3">
      <c r="A109" s="44" t="s">
        <v>116</v>
      </c>
      <c r="B109" s="88" t="s">
        <v>103</v>
      </c>
      <c r="C109" s="89"/>
      <c r="D109" s="90">
        <f>+G74</f>
        <v>0</v>
      </c>
      <c r="E109" s="91"/>
      <c r="F109" s="92"/>
      <c r="G109" s="93">
        <f>+D109/1.22</f>
        <v>0</v>
      </c>
      <c r="H109" s="94"/>
      <c r="I109" s="95"/>
    </row>
    <row r="110" spans="1:10" ht="49.5" customHeight="1" thickBot="1" x14ac:dyDescent="0.3">
      <c r="A110" s="25" t="s">
        <v>117</v>
      </c>
      <c r="B110" s="88" t="s">
        <v>101</v>
      </c>
      <c r="C110" s="89"/>
      <c r="D110" s="90">
        <f>+G93</f>
        <v>0</v>
      </c>
      <c r="E110" s="91"/>
      <c r="F110" s="92"/>
      <c r="G110" s="93">
        <f>+D110/1.22</f>
        <v>0</v>
      </c>
      <c r="H110" s="94"/>
      <c r="I110" s="95"/>
    </row>
    <row r="111" spans="1:10" ht="49.5" customHeight="1" thickBot="1" x14ac:dyDescent="0.3">
      <c r="A111" s="27" t="s">
        <v>118</v>
      </c>
      <c r="B111" s="88" t="s">
        <v>108</v>
      </c>
      <c r="C111" s="89"/>
      <c r="D111" s="90">
        <f>G102</f>
        <v>0</v>
      </c>
      <c r="E111" s="91"/>
      <c r="F111" s="92"/>
      <c r="G111" s="93">
        <f>+D111/1.22</f>
        <v>0</v>
      </c>
      <c r="H111" s="94"/>
      <c r="I111" s="95"/>
    </row>
    <row r="112" spans="1:10" ht="11.25" customHeight="1" thickBot="1" x14ac:dyDescent="0.3">
      <c r="A112" s="25"/>
      <c r="B112" s="80"/>
      <c r="C112" s="81"/>
      <c r="D112" s="82"/>
      <c r="E112" s="83"/>
      <c r="F112" s="84"/>
      <c r="G112" s="85"/>
      <c r="H112" s="86"/>
      <c r="I112" s="87"/>
    </row>
    <row r="113" spans="1:9" ht="55.5" customHeight="1" x14ac:dyDescent="0.25">
      <c r="A113" s="59"/>
      <c r="B113" s="61" t="s">
        <v>119</v>
      </c>
      <c r="C113" s="62"/>
      <c r="D113" s="65">
        <f>+SUM(D107:F111)</f>
        <v>0</v>
      </c>
      <c r="E113" s="66"/>
      <c r="F113" s="67"/>
      <c r="G113" s="74">
        <f>+D113/1.22</f>
        <v>0</v>
      </c>
      <c r="H113" s="75"/>
      <c r="I113" s="76"/>
    </row>
    <row r="114" spans="1:9" ht="18" customHeight="1" thickBot="1" x14ac:dyDescent="0.3">
      <c r="A114" s="60"/>
      <c r="B114" s="63"/>
      <c r="C114" s="64"/>
      <c r="D114" s="68"/>
      <c r="E114" s="69"/>
      <c r="F114" s="70"/>
      <c r="G114" s="77"/>
      <c r="H114" s="78"/>
      <c r="I114" s="79"/>
    </row>
    <row r="115" spans="1:9" x14ac:dyDescent="0.25">
      <c r="A115" s="28"/>
    </row>
    <row r="117" spans="1:9" x14ac:dyDescent="0.25">
      <c r="B117" s="29"/>
    </row>
    <row r="118" spans="1:9" ht="15.75" thickBot="1" x14ac:dyDescent="0.3">
      <c r="A118" s="30"/>
    </row>
    <row r="119" spans="1:9" ht="62.25" customHeight="1" thickBot="1" x14ac:dyDescent="0.3">
      <c r="A119" s="26"/>
      <c r="B119" s="54" t="s">
        <v>122</v>
      </c>
      <c r="C119" s="55"/>
      <c r="D119" s="56" t="s">
        <v>130</v>
      </c>
      <c r="E119" s="57"/>
      <c r="F119" s="58"/>
      <c r="G119" s="71" t="s">
        <v>131</v>
      </c>
      <c r="H119" s="72"/>
      <c r="I119" s="73"/>
    </row>
    <row r="120" spans="1:9" ht="55.5" customHeight="1" x14ac:dyDescent="0.25">
      <c r="A120" s="59"/>
      <c r="B120" s="61" t="s">
        <v>133</v>
      </c>
      <c r="C120" s="62"/>
      <c r="D120" s="65">
        <f>D113*12</f>
        <v>0</v>
      </c>
      <c r="E120" s="66"/>
      <c r="F120" s="67"/>
      <c r="G120" s="74">
        <f>+D120/1.22</f>
        <v>0</v>
      </c>
      <c r="H120" s="75"/>
      <c r="I120" s="76"/>
    </row>
    <row r="121" spans="1:9" ht="18" customHeight="1" thickBot="1" x14ac:dyDescent="0.3">
      <c r="A121" s="60"/>
      <c r="B121" s="63"/>
      <c r="C121" s="64"/>
      <c r="D121" s="68"/>
      <c r="E121" s="69"/>
      <c r="F121" s="70"/>
      <c r="G121" s="77"/>
      <c r="H121" s="78"/>
      <c r="I121" s="79"/>
    </row>
    <row r="123" spans="1:9" ht="15.75" thickBot="1" x14ac:dyDescent="0.3"/>
    <row r="124" spans="1:9" ht="62.25" customHeight="1" thickBot="1" x14ac:dyDescent="0.3">
      <c r="A124" s="26"/>
      <c r="B124" s="54" t="s">
        <v>123</v>
      </c>
      <c r="C124" s="55"/>
      <c r="D124" s="56" t="s">
        <v>132</v>
      </c>
      <c r="E124" s="57"/>
      <c r="F124" s="58"/>
    </row>
    <row r="125" spans="1:9" ht="55.5" customHeight="1" x14ac:dyDescent="0.25">
      <c r="A125" s="59"/>
      <c r="B125" s="61" t="s">
        <v>134</v>
      </c>
      <c r="C125" s="62"/>
      <c r="D125" s="65">
        <f>D113*60</f>
        <v>0</v>
      </c>
      <c r="E125" s="66"/>
      <c r="F125" s="67"/>
    </row>
    <row r="126" spans="1:9" ht="18" customHeight="1" thickBot="1" x14ac:dyDescent="0.3">
      <c r="A126" s="60"/>
      <c r="B126" s="63"/>
      <c r="C126" s="64"/>
      <c r="D126" s="68"/>
      <c r="E126" s="69"/>
      <c r="F126" s="70"/>
    </row>
    <row r="127" spans="1:9" ht="15" customHeight="1" x14ac:dyDescent="0.25">
      <c r="A127" s="111" t="s">
        <v>127</v>
      </c>
      <c r="B127" s="107" t="s">
        <v>135</v>
      </c>
      <c r="C127" s="108"/>
      <c r="D127" s="113">
        <f>+D125/1.22</f>
        <v>0</v>
      </c>
      <c r="E127" s="114"/>
      <c r="F127" s="115"/>
    </row>
    <row r="128" spans="1:9" ht="39.75" customHeight="1" thickBot="1" x14ac:dyDescent="0.3">
      <c r="A128" s="112"/>
      <c r="B128" s="109"/>
      <c r="C128" s="110"/>
      <c r="D128" s="116"/>
      <c r="E128" s="117"/>
      <c r="F128" s="118"/>
    </row>
    <row r="130" spans="3:8" x14ac:dyDescent="0.25">
      <c r="C130" s="48" t="s">
        <v>136</v>
      </c>
      <c r="D130" s="1" t="s">
        <v>137</v>
      </c>
      <c r="E130" s="1"/>
      <c r="F130" s="1"/>
      <c r="G130" s="1"/>
      <c r="H130" s="1"/>
    </row>
    <row r="132" spans="3:8" ht="15" customHeight="1" x14ac:dyDescent="0.25"/>
    <row r="134" spans="3:8" ht="15" customHeight="1" x14ac:dyDescent="0.25"/>
    <row r="135" spans="3:8" ht="15.75" customHeight="1" x14ac:dyDescent="0.25"/>
    <row r="136" spans="3:8" ht="15.75" customHeight="1" x14ac:dyDescent="0.25"/>
    <row r="137" spans="3:8" ht="15.75" customHeight="1" x14ac:dyDescent="0.25"/>
    <row r="139" spans="3:8" ht="15" customHeight="1" x14ac:dyDescent="0.25"/>
    <row r="140" spans="3:8" ht="15.75" customHeight="1" x14ac:dyDescent="0.25"/>
    <row r="142" spans="3:8" ht="15.75" customHeight="1" x14ac:dyDescent="0.25"/>
    <row r="144" spans="3:8" ht="15.75" customHeight="1" x14ac:dyDescent="0.25"/>
    <row r="147" ht="15.75" customHeight="1" x14ac:dyDescent="0.25"/>
    <row r="156" ht="15" customHeight="1" x14ac:dyDescent="0.25"/>
  </sheetData>
  <mergeCells count="61">
    <mergeCell ref="B127:C128"/>
    <mergeCell ref="A127:A128"/>
    <mergeCell ref="D127:F128"/>
    <mergeCell ref="A72:F72"/>
    <mergeCell ref="A5:F5"/>
    <mergeCell ref="A15:E15"/>
    <mergeCell ref="A16:E16"/>
    <mergeCell ref="A17:E17"/>
    <mergeCell ref="A18:F18"/>
    <mergeCell ref="A28:E28"/>
    <mergeCell ref="A29:E29"/>
    <mergeCell ref="A30:E30"/>
    <mergeCell ref="A31:F31"/>
    <mergeCell ref="A105:F105"/>
    <mergeCell ref="A92:F92"/>
    <mergeCell ref="A93:F93"/>
    <mergeCell ref="A94:F94"/>
    <mergeCell ref="A101:F101"/>
    <mergeCell ref="A73:F73"/>
    <mergeCell ref="A74:F74"/>
    <mergeCell ref="A75:F75"/>
    <mergeCell ref="A91:F91"/>
    <mergeCell ref="A102:F102"/>
    <mergeCell ref="B106:C106"/>
    <mergeCell ref="D106:F106"/>
    <mergeCell ref="G106:I106"/>
    <mergeCell ref="B107:C107"/>
    <mergeCell ref="D107:F107"/>
    <mergeCell ref="G107:I107"/>
    <mergeCell ref="A103:F103"/>
    <mergeCell ref="B108:C108"/>
    <mergeCell ref="D108:F108"/>
    <mergeCell ref="G108:I108"/>
    <mergeCell ref="B109:C109"/>
    <mergeCell ref="D109:F109"/>
    <mergeCell ref="G109:I109"/>
    <mergeCell ref="B110:C110"/>
    <mergeCell ref="D110:F110"/>
    <mergeCell ref="G110:I110"/>
    <mergeCell ref="B111:C111"/>
    <mergeCell ref="D111:F111"/>
    <mergeCell ref="G111:I111"/>
    <mergeCell ref="B112:C112"/>
    <mergeCell ref="D112:F112"/>
    <mergeCell ref="G112:I112"/>
    <mergeCell ref="A113:A114"/>
    <mergeCell ref="B113:C114"/>
    <mergeCell ref="D113:F114"/>
    <mergeCell ref="G113:I114"/>
    <mergeCell ref="B119:C119"/>
    <mergeCell ref="D119:F119"/>
    <mergeCell ref="G119:I119"/>
    <mergeCell ref="A120:A121"/>
    <mergeCell ref="B120:C121"/>
    <mergeCell ref="D120:F121"/>
    <mergeCell ref="G120:I121"/>
    <mergeCell ref="B124:C124"/>
    <mergeCell ref="D124:F124"/>
    <mergeCell ref="A125:A126"/>
    <mergeCell ref="B125:C126"/>
    <mergeCell ref="D125:F126"/>
  </mergeCells>
  <pageMargins left="0.7" right="0.7" top="0.75" bottom="0.75" header="0.3" footer="0.3"/>
  <pageSetup paperSize="9" scale="84" orientation="landscape" r:id="rId1"/>
  <rowBreaks count="5" manualBreakCount="5">
    <brk id="18" max="16383" man="1"/>
    <brk id="33" max="16383" man="1"/>
    <brk id="62" max="16383" man="1"/>
    <brk id="77" max="16383" man="1"/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ponudbeni izračun</vt:lpstr>
    </vt:vector>
  </TitlesOfParts>
  <Company>MOK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MOKR</dc:creator>
  <cp:lastModifiedBy>Dejan Dragas</cp:lastModifiedBy>
  <dcterms:created xsi:type="dcterms:W3CDTF">2019-12-18T14:02:33Z</dcterms:created>
  <dcterms:modified xsi:type="dcterms:W3CDTF">2020-03-13T09:04:17Z</dcterms:modified>
</cp:coreProperties>
</file>