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NAS\dragasd\PP\JN\JN 2018\odprti postopek\Dozidava Vrtec Šola OŠSJ\popisi Dozidava OŠSJ-PŠC\popisi 28.3.18\"/>
    </mc:Choice>
  </mc:AlternateContent>
  <bookViews>
    <workbookView xWindow="0" yWindow="0" windowWidth="24000" windowHeight="9300" activeTab="2"/>
  </bookViews>
  <sheets>
    <sheet name="Prva stran" sheetId="5" r:id="rId1"/>
    <sheet name="Kalkulacijski cenik" sheetId="6" r:id="rId2"/>
    <sheet name="Popis del" sheetId="3" r:id="rId3"/>
    <sheet name="Definicija" sheetId="2" state="hidden" r:id="rId4"/>
    <sheet name="Sheet1" sheetId="1" state="hidden" r:id="rId5"/>
    <sheet name="Rekapitulacija" sheetId="4" r:id="rId6"/>
  </sheets>
  <definedNames>
    <definedName name="_xlnm._FilterDatabase" localSheetId="2" hidden="1">'Popis del'!$A$11:$O$4048</definedName>
    <definedName name="_xlnm._FilterDatabase" localSheetId="4" hidden="1">Sheet1!#REF!</definedName>
    <definedName name="_xlnm.Print_Area" localSheetId="0">'Prva stran'!$A$1:$H$18</definedName>
    <definedName name="_xlnm.Print_Titles" localSheetId="2">'Popis del'!$11:$11</definedName>
  </definedNames>
  <calcPr calcId="162913"/>
</workbook>
</file>

<file path=xl/calcChain.xml><?xml version="1.0" encoding="utf-8"?>
<calcChain xmlns="http://schemas.openxmlformats.org/spreadsheetml/2006/main">
  <c r="M75" i="3" l="1"/>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74" i="3"/>
  <c r="M109" i="3"/>
  <c r="M110" i="3"/>
  <c r="M111" i="3"/>
  <c r="M112" i="3"/>
  <c r="M113" i="3"/>
  <c r="M114" i="3"/>
  <c r="M115" i="3"/>
  <c r="M116" i="3"/>
  <c r="M117" i="3"/>
  <c r="M118" i="3"/>
  <c r="M119" i="3"/>
  <c r="M108" i="3"/>
  <c r="M121" i="3"/>
  <c r="M122" i="3"/>
  <c r="M123" i="3"/>
  <c r="M124" i="3"/>
  <c r="M125" i="3"/>
  <c r="M126" i="3"/>
  <c r="M127" i="3"/>
  <c r="M128" i="3"/>
  <c r="M129" i="3"/>
  <c r="M130" i="3"/>
  <c r="M131" i="3"/>
  <c r="M132" i="3"/>
  <c r="M133" i="3"/>
  <c r="M134" i="3"/>
  <c r="M135" i="3"/>
  <c r="M136" i="3"/>
  <c r="M137" i="3"/>
  <c r="M120" i="3"/>
  <c r="M139" i="3"/>
  <c r="M140" i="3"/>
  <c r="M141" i="3"/>
  <c r="M142" i="3"/>
  <c r="M143" i="3"/>
  <c r="M144" i="3"/>
  <c r="M145" i="3"/>
  <c r="M146" i="3"/>
  <c r="M147" i="3"/>
  <c r="M148" i="3"/>
  <c r="M138" i="3"/>
  <c r="M150" i="3"/>
  <c r="M151" i="3"/>
  <c r="M152" i="3"/>
  <c r="M153" i="3"/>
  <c r="M154" i="3"/>
  <c r="M155" i="3"/>
  <c r="M156" i="3"/>
  <c r="M157" i="3"/>
  <c r="M158" i="3"/>
  <c r="M159" i="3"/>
  <c r="M160" i="3"/>
  <c r="M161" i="3"/>
  <c r="M162" i="3"/>
  <c r="M163" i="3"/>
  <c r="M164" i="3"/>
  <c r="M165" i="3"/>
  <c r="M149" i="3"/>
  <c r="M167" i="3"/>
  <c r="M168" i="3"/>
  <c r="M169" i="3"/>
  <c r="M170" i="3"/>
  <c r="M171" i="3"/>
  <c r="M172" i="3"/>
  <c r="M166" i="3"/>
  <c r="M174" i="3"/>
  <c r="M175" i="3"/>
  <c r="M176" i="3"/>
  <c r="M177" i="3"/>
  <c r="M178" i="3"/>
  <c r="M179" i="3"/>
  <c r="M180" i="3"/>
  <c r="M181" i="3"/>
  <c r="M182" i="3"/>
  <c r="M173" i="3"/>
  <c r="M73" i="3"/>
  <c r="M185" i="3"/>
  <c r="M186" i="3"/>
  <c r="M187" i="3"/>
  <c r="M188" i="3"/>
  <c r="M189" i="3"/>
  <c r="M190" i="3"/>
  <c r="M191" i="3"/>
  <c r="M192" i="3"/>
  <c r="M193" i="3"/>
  <c r="M194" i="3"/>
  <c r="M195" i="3"/>
  <c r="M196" i="3"/>
  <c r="M197" i="3"/>
  <c r="M198" i="3"/>
  <c r="M199" i="3"/>
  <c r="M200" i="3"/>
  <c r="M201" i="3"/>
  <c r="M184" i="3"/>
  <c r="M203" i="3"/>
  <c r="M204" i="3"/>
  <c r="M205" i="3"/>
  <c r="M206" i="3"/>
  <c r="M207" i="3"/>
  <c r="M208" i="3"/>
  <c r="M209" i="3"/>
  <c r="M202" i="3"/>
  <c r="M211" i="3"/>
  <c r="M212" i="3"/>
  <c r="M213" i="3"/>
  <c r="M214" i="3"/>
  <c r="M215" i="3"/>
  <c r="M216" i="3"/>
  <c r="M217" i="3"/>
  <c r="M218" i="3"/>
  <c r="M219" i="3"/>
  <c r="M220" i="3"/>
  <c r="M221" i="3"/>
  <c r="M222" i="3"/>
  <c r="M223" i="3"/>
  <c r="M210" i="3"/>
  <c r="M183" i="3"/>
  <c r="M72" i="3"/>
  <c r="M227" i="3"/>
  <c r="M228" i="3"/>
  <c r="M229" i="3"/>
  <c r="M230" i="3"/>
  <c r="M231" i="3"/>
  <c r="M226" i="3"/>
  <c r="M233" i="3"/>
  <c r="M234" i="3"/>
  <c r="M235" i="3"/>
  <c r="M236" i="3"/>
  <c r="M237" i="3"/>
  <c r="M238" i="3"/>
  <c r="M239" i="3"/>
  <c r="M240" i="3"/>
  <c r="M241" i="3"/>
  <c r="M242" i="3"/>
  <c r="M232" i="3"/>
  <c r="M244" i="3"/>
  <c r="M245" i="3"/>
  <c r="M246" i="3"/>
  <c r="M247" i="3"/>
  <c r="M248" i="3"/>
  <c r="M249" i="3"/>
  <c r="M250" i="3"/>
  <c r="M251" i="3"/>
  <c r="M252" i="3"/>
  <c r="M253" i="3"/>
  <c r="M254" i="3"/>
  <c r="M255" i="3"/>
  <c r="M256" i="3"/>
  <c r="M257" i="3"/>
  <c r="M258" i="3"/>
  <c r="M259" i="3"/>
  <c r="M243" i="3"/>
  <c r="M261" i="3"/>
  <c r="M262" i="3"/>
  <c r="M263" i="3"/>
  <c r="M264" i="3"/>
  <c r="M265" i="3"/>
  <c r="M266" i="3"/>
  <c r="M267" i="3"/>
  <c r="M268" i="3"/>
  <c r="M269" i="3"/>
  <c r="M270" i="3"/>
  <c r="M271" i="3"/>
  <c r="M272" i="3"/>
  <c r="M273" i="3"/>
  <c r="M274" i="3"/>
  <c r="M275" i="3"/>
  <c r="M276" i="3"/>
  <c r="M277" i="3"/>
  <c r="M278" i="3"/>
  <c r="M279" i="3"/>
  <c r="M280" i="3"/>
  <c r="M281" i="3"/>
  <c r="M260" i="3"/>
  <c r="M283" i="3"/>
  <c r="M284" i="3"/>
  <c r="M285" i="3"/>
  <c r="M286" i="3"/>
  <c r="M287" i="3"/>
  <c r="M288" i="3"/>
  <c r="M289" i="3"/>
  <c r="M290" i="3"/>
  <c r="M291" i="3"/>
  <c r="M292" i="3"/>
  <c r="M293" i="3"/>
  <c r="M294" i="3"/>
  <c r="M295" i="3"/>
  <c r="M296" i="3"/>
  <c r="M282" i="3"/>
  <c r="M298" i="3"/>
  <c r="M299" i="3"/>
  <c r="M300" i="3"/>
  <c r="M301" i="3"/>
  <c r="M302" i="3"/>
  <c r="M303" i="3"/>
  <c r="M304" i="3"/>
  <c r="M305" i="3"/>
  <c r="M306" i="3"/>
  <c r="M307" i="3"/>
  <c r="M308" i="3"/>
  <c r="M309" i="3"/>
  <c r="M310" i="3"/>
  <c r="M311" i="3"/>
  <c r="M312" i="3"/>
  <c r="M313" i="3"/>
  <c r="M314" i="3"/>
  <c r="M315" i="3"/>
  <c r="M316" i="3"/>
  <c r="M317" i="3"/>
  <c r="M318" i="3"/>
  <c r="M319" i="3"/>
  <c r="M320" i="3"/>
  <c r="M321" i="3"/>
  <c r="M322" i="3"/>
  <c r="M323" i="3"/>
  <c r="M324" i="3"/>
  <c r="M325" i="3"/>
  <c r="M326" i="3"/>
  <c r="M327" i="3"/>
  <c r="M328" i="3"/>
  <c r="M329" i="3"/>
  <c r="M330" i="3"/>
  <c r="M297" i="3"/>
  <c r="M332" i="3"/>
  <c r="M333" i="3"/>
  <c r="M334" i="3"/>
  <c r="M335" i="3"/>
  <c r="M336" i="3"/>
  <c r="M337" i="3"/>
  <c r="M338" i="3"/>
  <c r="M339" i="3"/>
  <c r="M340" i="3"/>
  <c r="M341" i="3"/>
  <c r="M331" i="3"/>
  <c r="M343" i="3"/>
  <c r="M344" i="3"/>
  <c r="M345" i="3"/>
  <c r="M346" i="3"/>
  <c r="M347" i="3"/>
  <c r="M348" i="3"/>
  <c r="M349" i="3"/>
  <c r="M350" i="3"/>
  <c r="M351" i="3"/>
  <c r="M342" i="3"/>
  <c r="M353" i="3"/>
  <c r="M354" i="3"/>
  <c r="M355" i="3"/>
  <c r="M356" i="3"/>
  <c r="M357" i="3"/>
  <c r="M358" i="3"/>
  <c r="M359" i="3"/>
  <c r="M360" i="3"/>
  <c r="M361" i="3"/>
  <c r="M362" i="3"/>
  <c r="M363" i="3"/>
  <c r="M364" i="3"/>
  <c r="M365" i="3"/>
  <c r="M366" i="3"/>
  <c r="M367" i="3"/>
  <c r="M352" i="3"/>
  <c r="M369" i="3"/>
  <c r="M370" i="3"/>
  <c r="M371" i="3"/>
  <c r="M372" i="3"/>
  <c r="M373" i="3"/>
  <c r="M374" i="3"/>
  <c r="M368" i="3"/>
  <c r="M225" i="3"/>
  <c r="M377" i="3"/>
  <c r="M378" i="3"/>
  <c r="M379" i="3"/>
  <c r="M380" i="3"/>
  <c r="M381" i="3"/>
  <c r="M382" i="3"/>
  <c r="M383" i="3"/>
  <c r="M384" i="3"/>
  <c r="M376" i="3"/>
  <c r="M386" i="3"/>
  <c r="M387" i="3"/>
  <c r="M388" i="3"/>
  <c r="M389" i="3"/>
  <c r="M390" i="3"/>
  <c r="M391" i="3"/>
  <c r="M392" i="3"/>
  <c r="M393" i="3"/>
  <c r="M385" i="3"/>
  <c r="M395" i="3"/>
  <c r="M396" i="3"/>
  <c r="M397" i="3"/>
  <c r="M398" i="3"/>
  <c r="M399" i="3"/>
  <c r="M400" i="3"/>
  <c r="M401" i="3"/>
  <c r="M402" i="3"/>
  <c r="M403" i="3"/>
  <c r="M404" i="3"/>
  <c r="M405" i="3"/>
  <c r="M406" i="3"/>
  <c r="M407" i="3"/>
  <c r="M394" i="3"/>
  <c r="M409" i="3"/>
  <c r="M410" i="3"/>
  <c r="M411" i="3"/>
  <c r="M412" i="3"/>
  <c r="M413" i="3"/>
  <c r="M408" i="3"/>
  <c r="M375" i="3"/>
  <c r="M224" i="3"/>
  <c r="M71" i="3"/>
  <c r="M418" i="3"/>
  <c r="M419" i="3"/>
  <c r="M420" i="3"/>
  <c r="M421" i="3"/>
  <c r="M422" i="3"/>
  <c r="M423" i="3"/>
  <c r="M424" i="3"/>
  <c r="M425" i="3"/>
  <c r="M426" i="3"/>
  <c r="M427" i="3"/>
  <c r="M428" i="3"/>
  <c r="M429" i="3"/>
  <c r="M430" i="3"/>
  <c r="M431" i="3"/>
  <c r="M432" i="3"/>
  <c r="M433" i="3"/>
  <c r="M434" i="3"/>
  <c r="M435" i="3"/>
  <c r="M436" i="3"/>
  <c r="M437" i="3"/>
  <c r="M438" i="3"/>
  <c r="M439" i="3"/>
  <c r="M440" i="3"/>
  <c r="M441" i="3"/>
  <c r="M442" i="3"/>
  <c r="M417" i="3"/>
  <c r="M444" i="3"/>
  <c r="M445" i="3"/>
  <c r="M446" i="3"/>
  <c r="M447" i="3"/>
  <c r="M448" i="3"/>
  <c r="M449" i="3"/>
  <c r="M450" i="3"/>
  <c r="M451" i="3"/>
  <c r="M452" i="3"/>
  <c r="M453" i="3"/>
  <c r="M443" i="3"/>
  <c r="M455" i="3"/>
  <c r="M456" i="3"/>
  <c r="M457" i="3"/>
  <c r="M458" i="3"/>
  <c r="M459" i="3"/>
  <c r="M454" i="3"/>
  <c r="M461" i="3"/>
  <c r="M462" i="3"/>
  <c r="M463" i="3"/>
  <c r="M464" i="3"/>
  <c r="M465" i="3"/>
  <c r="M466" i="3"/>
  <c r="M467" i="3"/>
  <c r="M460" i="3"/>
  <c r="M469" i="3"/>
  <c r="M470" i="3"/>
  <c r="M471" i="3"/>
  <c r="M472" i="3"/>
  <c r="M468" i="3"/>
  <c r="M416" i="3"/>
  <c r="M475" i="3"/>
  <c r="M476" i="3"/>
  <c r="M477" i="3"/>
  <c r="M478" i="3"/>
  <c r="M479" i="3"/>
  <c r="M480" i="3"/>
  <c r="M481" i="3"/>
  <c r="M482" i="3"/>
  <c r="M483" i="3"/>
  <c r="M484" i="3"/>
  <c r="M485" i="3"/>
  <c r="M486" i="3"/>
  <c r="M487" i="3"/>
  <c r="M488" i="3"/>
  <c r="M489" i="3"/>
  <c r="M490" i="3"/>
  <c r="M491" i="3"/>
  <c r="M492" i="3"/>
  <c r="M474" i="3"/>
  <c r="M494" i="3"/>
  <c r="M495" i="3"/>
  <c r="M496" i="3"/>
  <c r="M497" i="3"/>
  <c r="M498" i="3"/>
  <c r="M499" i="3"/>
  <c r="M500" i="3"/>
  <c r="M493" i="3"/>
  <c r="M473" i="3"/>
  <c r="M415" i="3"/>
  <c r="M505" i="3"/>
  <c r="M506" i="3"/>
  <c r="M507" i="3"/>
  <c r="M508" i="3"/>
  <c r="M509" i="3"/>
  <c r="M510" i="3"/>
  <c r="M504" i="3"/>
  <c r="M512" i="3"/>
  <c r="M513" i="3"/>
  <c r="M514" i="3"/>
  <c r="M515" i="3"/>
  <c r="M516" i="3"/>
  <c r="M517" i="3"/>
  <c r="M511" i="3"/>
  <c r="M519" i="3"/>
  <c r="M520" i="3"/>
  <c r="M521" i="3"/>
  <c r="M522" i="3"/>
  <c r="M523" i="3"/>
  <c r="M524" i="3"/>
  <c r="M525" i="3"/>
  <c r="M518" i="3"/>
  <c r="M527" i="3"/>
  <c r="M528" i="3"/>
  <c r="M529" i="3"/>
  <c r="M530" i="3"/>
  <c r="M531" i="3"/>
  <c r="M532" i="3"/>
  <c r="M533" i="3"/>
  <c r="M534" i="3"/>
  <c r="M535" i="3"/>
  <c r="M536" i="3"/>
  <c r="M537" i="3"/>
  <c r="M538" i="3"/>
  <c r="M539" i="3"/>
  <c r="M540" i="3"/>
  <c r="M541" i="3"/>
  <c r="M542" i="3"/>
  <c r="M543" i="3"/>
  <c r="M544" i="3"/>
  <c r="M545" i="3"/>
  <c r="M546" i="3"/>
  <c r="M526" i="3"/>
  <c r="M503" i="3"/>
  <c r="M548" i="3"/>
  <c r="M549" i="3"/>
  <c r="M550" i="3"/>
  <c r="M551" i="3"/>
  <c r="M552" i="3"/>
  <c r="M553" i="3"/>
  <c r="M554" i="3"/>
  <c r="M555" i="3"/>
  <c r="M556" i="3"/>
  <c r="M557" i="3"/>
  <c r="M558" i="3"/>
  <c r="M559" i="3"/>
  <c r="M547" i="3"/>
  <c r="M561" i="3"/>
  <c r="M562" i="3"/>
  <c r="M563" i="3"/>
  <c r="M564" i="3"/>
  <c r="M565" i="3"/>
  <c r="M566" i="3"/>
  <c r="M567" i="3"/>
  <c r="M568" i="3"/>
  <c r="M569" i="3"/>
  <c r="M570" i="3"/>
  <c r="M571" i="3"/>
  <c r="M572" i="3"/>
  <c r="M573" i="3"/>
  <c r="M560" i="3"/>
  <c r="M575" i="3"/>
  <c r="M576" i="3"/>
  <c r="M577" i="3"/>
  <c r="M578" i="3"/>
  <c r="M579" i="3"/>
  <c r="M580" i="3"/>
  <c r="M574" i="3"/>
  <c r="M582" i="3"/>
  <c r="M583" i="3"/>
  <c r="M584" i="3"/>
  <c r="M585" i="3"/>
  <c r="M586" i="3"/>
  <c r="M587" i="3"/>
  <c r="M588" i="3"/>
  <c r="M589" i="3"/>
  <c r="M590" i="3"/>
  <c r="M591" i="3"/>
  <c r="M592" i="3"/>
  <c r="M593" i="3"/>
  <c r="M594" i="3"/>
  <c r="M581" i="3"/>
  <c r="M596" i="3"/>
  <c r="M597" i="3"/>
  <c r="M598" i="3"/>
  <c r="M599" i="3"/>
  <c r="M600" i="3"/>
  <c r="M601" i="3"/>
  <c r="M602" i="3"/>
  <c r="M603" i="3"/>
  <c r="M604" i="3"/>
  <c r="M605" i="3"/>
  <c r="M606" i="3"/>
  <c r="M595" i="3"/>
  <c r="M608" i="3"/>
  <c r="M609" i="3"/>
  <c r="M610" i="3"/>
  <c r="M611" i="3"/>
  <c r="M612" i="3"/>
  <c r="M613" i="3"/>
  <c r="M614" i="3"/>
  <c r="M615" i="3"/>
  <c r="M616" i="3"/>
  <c r="M617" i="3"/>
  <c r="M618" i="3"/>
  <c r="M619" i="3"/>
  <c r="M620" i="3"/>
  <c r="M621" i="3"/>
  <c r="M622" i="3"/>
  <c r="M623" i="3"/>
  <c r="M624" i="3"/>
  <c r="M625" i="3"/>
  <c r="M626" i="3"/>
  <c r="M627" i="3"/>
  <c r="M607" i="3"/>
  <c r="M502" i="3"/>
  <c r="M630" i="3"/>
  <c r="M631" i="3"/>
  <c r="M632" i="3"/>
  <c r="M633" i="3"/>
  <c r="M634" i="3"/>
  <c r="M635" i="3"/>
  <c r="M636" i="3"/>
  <c r="M637" i="3"/>
  <c r="M638" i="3"/>
  <c r="M629" i="3"/>
  <c r="M640" i="3"/>
  <c r="M641" i="3"/>
  <c r="M642" i="3"/>
  <c r="M643" i="3"/>
  <c r="M644" i="3"/>
  <c r="M645" i="3"/>
  <c r="M639" i="3"/>
  <c r="M647" i="3"/>
  <c r="M648" i="3"/>
  <c r="M649" i="3"/>
  <c r="M650" i="3"/>
  <c r="M651" i="3"/>
  <c r="M652" i="3"/>
  <c r="M653" i="3"/>
  <c r="M654" i="3"/>
  <c r="M655" i="3"/>
  <c r="M656" i="3"/>
  <c r="M657" i="3"/>
  <c r="M658" i="3"/>
  <c r="M659" i="3"/>
  <c r="M660" i="3"/>
  <c r="M661" i="3"/>
  <c r="M662" i="3"/>
  <c r="M663" i="3"/>
  <c r="M664" i="3"/>
  <c r="M665" i="3"/>
  <c r="M666" i="3"/>
  <c r="M667" i="3"/>
  <c r="M668" i="3"/>
  <c r="M669" i="3"/>
  <c r="M670" i="3"/>
  <c r="M671" i="3"/>
  <c r="M672" i="3"/>
  <c r="M673" i="3"/>
  <c r="M674" i="3"/>
  <c r="M675" i="3"/>
  <c r="M676" i="3"/>
  <c r="M677" i="3"/>
  <c r="M678" i="3"/>
  <c r="M679" i="3"/>
  <c r="M680" i="3"/>
  <c r="M681" i="3"/>
  <c r="M682" i="3"/>
  <c r="M646" i="3"/>
  <c r="M684" i="3"/>
  <c r="M685" i="3"/>
  <c r="M686" i="3"/>
  <c r="M687" i="3"/>
  <c r="M688" i="3"/>
  <c r="M689" i="3"/>
  <c r="M690" i="3"/>
  <c r="M691" i="3"/>
  <c r="M692" i="3"/>
  <c r="M693" i="3"/>
  <c r="M683" i="3"/>
  <c r="M628" i="3"/>
  <c r="M501" i="3"/>
  <c r="M696" i="3"/>
  <c r="M697" i="3"/>
  <c r="M698" i="3"/>
  <c r="M699" i="3"/>
  <c r="M700" i="3"/>
  <c r="M701" i="3"/>
  <c r="M702" i="3"/>
  <c r="M703" i="3"/>
  <c r="M704" i="3"/>
  <c r="M705" i="3"/>
  <c r="M706" i="3"/>
  <c r="M707" i="3"/>
  <c r="M708" i="3"/>
  <c r="M709" i="3"/>
  <c r="M695" i="3"/>
  <c r="M711" i="3"/>
  <c r="M712" i="3"/>
  <c r="M713" i="3"/>
  <c r="M714" i="3"/>
  <c r="M710" i="3"/>
  <c r="M694" i="3"/>
  <c r="M414" i="3"/>
  <c r="M718" i="3"/>
  <c r="M719" i="3"/>
  <c r="M720" i="3"/>
  <c r="M721" i="3"/>
  <c r="M722" i="3"/>
  <c r="M723" i="3"/>
  <c r="M717" i="3"/>
  <c r="M725" i="3"/>
  <c r="M726" i="3"/>
  <c r="M727" i="3"/>
  <c r="M728" i="3"/>
  <c r="M729" i="3"/>
  <c r="M730" i="3"/>
  <c r="M731" i="3"/>
  <c r="M732" i="3"/>
  <c r="M733" i="3"/>
  <c r="M734" i="3"/>
  <c r="M735" i="3"/>
  <c r="M736" i="3"/>
  <c r="M737" i="3"/>
  <c r="M724" i="3"/>
  <c r="M739" i="3"/>
  <c r="M740" i="3"/>
  <c r="M741" i="3"/>
  <c r="M742" i="3"/>
  <c r="M743" i="3"/>
  <c r="M744" i="3"/>
  <c r="M738" i="3"/>
  <c r="M746" i="3"/>
  <c r="M747" i="3"/>
  <c r="M748" i="3"/>
  <c r="M749" i="3"/>
  <c r="M750" i="3"/>
  <c r="M751" i="3"/>
  <c r="M752" i="3"/>
  <c r="M753" i="3"/>
  <c r="M754" i="3"/>
  <c r="M755" i="3"/>
  <c r="M756" i="3"/>
  <c r="M757" i="3"/>
  <c r="M758" i="3"/>
  <c r="M759" i="3"/>
  <c r="M760" i="3"/>
  <c r="M761" i="3"/>
  <c r="M762" i="3"/>
  <c r="M745" i="3"/>
  <c r="M764" i="3"/>
  <c r="M765" i="3"/>
  <c r="M766" i="3"/>
  <c r="M767" i="3"/>
  <c r="M763" i="3"/>
  <c r="M769" i="3"/>
  <c r="M770" i="3"/>
  <c r="M771" i="3"/>
  <c r="M768" i="3"/>
  <c r="M773" i="3"/>
  <c r="M774" i="3"/>
  <c r="M775" i="3"/>
  <c r="M776" i="3"/>
  <c r="M777" i="3"/>
  <c r="M778" i="3"/>
  <c r="M772" i="3"/>
  <c r="M780" i="3"/>
  <c r="M781" i="3"/>
  <c r="M782" i="3"/>
  <c r="M783" i="3"/>
  <c r="M784" i="3"/>
  <c r="M785" i="3"/>
  <c r="M779" i="3"/>
  <c r="M788" i="3"/>
  <c r="M787" i="3"/>
  <c r="M790" i="3"/>
  <c r="M791" i="3"/>
  <c r="M792" i="3"/>
  <c r="M793" i="3"/>
  <c r="M794" i="3"/>
  <c r="M795" i="3"/>
  <c r="M796" i="3"/>
  <c r="M789" i="3"/>
  <c r="M798" i="3"/>
  <c r="M799" i="3"/>
  <c r="M800" i="3"/>
  <c r="M801" i="3"/>
  <c r="M797" i="3"/>
  <c r="M803" i="3"/>
  <c r="M804" i="3"/>
  <c r="M805" i="3"/>
  <c r="M806" i="3"/>
  <c r="M802" i="3"/>
  <c r="M808" i="3"/>
  <c r="M809" i="3"/>
  <c r="M810" i="3"/>
  <c r="M807" i="3"/>
  <c r="M786" i="3"/>
  <c r="M716" i="3"/>
  <c r="M715" i="3"/>
  <c r="M815" i="3"/>
  <c r="M816" i="3"/>
  <c r="M817" i="3"/>
  <c r="M818" i="3"/>
  <c r="M819" i="3"/>
  <c r="M820" i="3"/>
  <c r="M821" i="3"/>
  <c r="M822" i="3"/>
  <c r="M823" i="3"/>
  <c r="M824" i="3"/>
  <c r="M825" i="3"/>
  <c r="M826" i="3"/>
  <c r="M814" i="3"/>
  <c r="M828" i="3"/>
  <c r="M829" i="3"/>
  <c r="M830" i="3"/>
  <c r="M831" i="3"/>
  <c r="M832" i="3"/>
  <c r="M833" i="3"/>
  <c r="M834" i="3"/>
  <c r="M835" i="3"/>
  <c r="M836" i="3"/>
  <c r="M837" i="3"/>
  <c r="M838" i="3"/>
  <c r="M839" i="3"/>
  <c r="M840" i="3"/>
  <c r="M841" i="3"/>
  <c r="M842" i="3"/>
  <c r="M843" i="3"/>
  <c r="M844" i="3"/>
  <c r="M845" i="3"/>
  <c r="M846" i="3"/>
  <c r="M847" i="3"/>
  <c r="M848" i="3"/>
  <c r="M849" i="3"/>
  <c r="M850" i="3"/>
  <c r="M851" i="3"/>
  <c r="M852" i="3"/>
  <c r="M853" i="3"/>
  <c r="M854" i="3"/>
  <c r="M855" i="3"/>
  <c r="M856" i="3"/>
  <c r="M857" i="3"/>
  <c r="M858" i="3"/>
  <c r="M859" i="3"/>
  <c r="M860" i="3"/>
  <c r="M861" i="3"/>
  <c r="M862" i="3"/>
  <c r="M863" i="3"/>
  <c r="M827" i="3"/>
  <c r="M865" i="3"/>
  <c r="M866" i="3"/>
  <c r="M867" i="3"/>
  <c r="M868" i="3"/>
  <c r="M869" i="3"/>
  <c r="M870" i="3"/>
  <c r="M871" i="3"/>
  <c r="M872" i="3"/>
  <c r="M873" i="3"/>
  <c r="M874" i="3"/>
  <c r="M875" i="3"/>
  <c r="M876" i="3"/>
  <c r="M877" i="3"/>
  <c r="M878" i="3"/>
  <c r="M879" i="3"/>
  <c r="M880" i="3"/>
  <c r="M881" i="3"/>
  <c r="M882" i="3"/>
  <c r="M883" i="3"/>
  <c r="M884" i="3"/>
  <c r="M885" i="3"/>
  <c r="M886" i="3"/>
  <c r="M887" i="3"/>
  <c r="M888" i="3"/>
  <c r="M889" i="3"/>
  <c r="M864" i="3"/>
  <c r="M891" i="3"/>
  <c r="M892" i="3"/>
  <c r="M893" i="3"/>
  <c r="M894" i="3"/>
  <c r="M895" i="3"/>
  <c r="M890" i="3"/>
  <c r="M897" i="3"/>
  <c r="M898" i="3"/>
  <c r="M899" i="3"/>
  <c r="M900" i="3"/>
  <c r="M901" i="3"/>
  <c r="M902" i="3"/>
  <c r="M903" i="3"/>
  <c r="M904" i="3"/>
  <c r="M905" i="3"/>
  <c r="M906" i="3"/>
  <c r="M907" i="3"/>
  <c r="M908" i="3"/>
  <c r="M909" i="3"/>
  <c r="M910" i="3"/>
  <c r="M896" i="3"/>
  <c r="M912" i="3"/>
  <c r="M913" i="3"/>
  <c r="M914" i="3"/>
  <c r="M915" i="3"/>
  <c r="M916" i="3"/>
  <c r="M917" i="3"/>
  <c r="M918" i="3"/>
  <c r="M919" i="3"/>
  <c r="M920" i="3"/>
  <c r="M921" i="3"/>
  <c r="M922" i="3"/>
  <c r="M923" i="3"/>
  <c r="M924" i="3"/>
  <c r="M925" i="3"/>
  <c r="M926" i="3"/>
  <c r="M927" i="3"/>
  <c r="M928" i="3"/>
  <c r="M929" i="3"/>
  <c r="M930" i="3"/>
  <c r="M931" i="3"/>
  <c r="M932" i="3"/>
  <c r="M911" i="3"/>
  <c r="M934" i="3"/>
  <c r="M935" i="3"/>
  <c r="M936" i="3"/>
  <c r="M937" i="3"/>
  <c r="M938" i="3"/>
  <c r="M933" i="3"/>
  <c r="M813" i="3"/>
  <c r="M941" i="3"/>
  <c r="M942" i="3"/>
  <c r="M943" i="3"/>
  <c r="M944" i="3"/>
  <c r="M940" i="3"/>
  <c r="M946" i="3"/>
  <c r="M947" i="3"/>
  <c r="M945" i="3"/>
  <c r="M939" i="3"/>
  <c r="M812" i="3"/>
  <c r="M951" i="3"/>
  <c r="M952" i="3"/>
  <c r="M953" i="3"/>
  <c r="M954" i="3"/>
  <c r="M955" i="3"/>
  <c r="M956" i="3"/>
  <c r="M957" i="3"/>
  <c r="M958" i="3"/>
  <c r="M959" i="3"/>
  <c r="M960" i="3"/>
  <c r="M961" i="3"/>
  <c r="M962" i="3"/>
  <c r="M963" i="3"/>
  <c r="M964" i="3"/>
  <c r="M965" i="3"/>
  <c r="M966" i="3"/>
  <c r="M967" i="3"/>
  <c r="M968" i="3"/>
  <c r="M969" i="3"/>
  <c r="M970" i="3"/>
  <c r="M971" i="3"/>
  <c r="M972" i="3"/>
  <c r="M973" i="3"/>
  <c r="M974" i="3"/>
  <c r="M975" i="3"/>
  <c r="M976" i="3"/>
  <c r="M977" i="3"/>
  <c r="M950" i="3"/>
  <c r="M979" i="3"/>
  <c r="M980" i="3"/>
  <c r="M981" i="3"/>
  <c r="M982" i="3"/>
  <c r="M983" i="3"/>
  <c r="M984" i="3"/>
  <c r="M985" i="3"/>
  <c r="M986" i="3"/>
  <c r="M987" i="3"/>
  <c r="M988" i="3"/>
  <c r="M989" i="3"/>
  <c r="M990" i="3"/>
  <c r="M991" i="3"/>
  <c r="M992" i="3"/>
  <c r="M993" i="3"/>
  <c r="M994" i="3"/>
  <c r="M995" i="3"/>
  <c r="M996" i="3"/>
  <c r="M997" i="3"/>
  <c r="M998" i="3"/>
  <c r="M999" i="3"/>
  <c r="M1000" i="3"/>
  <c r="M1001" i="3"/>
  <c r="M1002" i="3"/>
  <c r="M1003" i="3"/>
  <c r="M1004" i="3"/>
  <c r="M1005" i="3"/>
  <c r="M1006" i="3"/>
  <c r="M1007" i="3"/>
  <c r="M1008" i="3"/>
  <c r="M1009" i="3"/>
  <c r="M1010" i="3"/>
  <c r="M1011" i="3"/>
  <c r="M1012" i="3"/>
  <c r="M1013" i="3"/>
  <c r="M1014" i="3"/>
  <c r="M1015" i="3"/>
  <c r="M1016" i="3"/>
  <c r="M1017" i="3"/>
  <c r="M1018" i="3"/>
  <c r="M1019" i="3"/>
  <c r="M1020" i="3"/>
  <c r="M1021" i="3"/>
  <c r="M1022" i="3"/>
  <c r="M1023" i="3"/>
  <c r="M1024" i="3"/>
  <c r="M1025" i="3"/>
  <c r="M1026" i="3"/>
  <c r="M1027" i="3"/>
  <c r="M1028" i="3"/>
  <c r="M1029" i="3"/>
  <c r="M1030" i="3"/>
  <c r="M1031" i="3"/>
  <c r="M1032" i="3"/>
  <c r="M1033" i="3"/>
  <c r="M1034" i="3"/>
  <c r="M1035" i="3"/>
  <c r="M1036" i="3"/>
  <c r="M1037" i="3"/>
  <c r="M1038" i="3"/>
  <c r="M1039" i="3"/>
  <c r="M1040" i="3"/>
  <c r="M1041" i="3"/>
  <c r="M1042" i="3"/>
  <c r="M1043" i="3"/>
  <c r="M1044" i="3"/>
  <c r="M978" i="3"/>
  <c r="M1047" i="3"/>
  <c r="M1048" i="3"/>
  <c r="M1049" i="3"/>
  <c r="M1050" i="3"/>
  <c r="M1051" i="3"/>
  <c r="M1052" i="3"/>
  <c r="M1053" i="3"/>
  <c r="M1054" i="3"/>
  <c r="M1055" i="3"/>
  <c r="M1056" i="3"/>
  <c r="M1057" i="3"/>
  <c r="M1058" i="3"/>
  <c r="M1059" i="3"/>
  <c r="M1060" i="3"/>
  <c r="M1061" i="3"/>
  <c r="M1062" i="3"/>
  <c r="M1063" i="3"/>
  <c r="M1064" i="3"/>
  <c r="M1065" i="3"/>
  <c r="M1066" i="3"/>
  <c r="M1067" i="3"/>
  <c r="M1068" i="3"/>
  <c r="M1069" i="3"/>
  <c r="M1070" i="3"/>
  <c r="M1071" i="3"/>
  <c r="M1072" i="3"/>
  <c r="M1073" i="3"/>
  <c r="M1074" i="3"/>
  <c r="M1075" i="3"/>
  <c r="M1076" i="3"/>
  <c r="M1077" i="3"/>
  <c r="M1078" i="3"/>
  <c r="M1079" i="3"/>
  <c r="M1080" i="3"/>
  <c r="M1046" i="3"/>
  <c r="M1082" i="3"/>
  <c r="M1083" i="3"/>
  <c r="M1084" i="3"/>
  <c r="M1085" i="3"/>
  <c r="M1086" i="3"/>
  <c r="M1087" i="3"/>
  <c r="M1088" i="3"/>
  <c r="M1089" i="3"/>
  <c r="M1090" i="3"/>
  <c r="M1091" i="3"/>
  <c r="M1092" i="3"/>
  <c r="M1093" i="3"/>
  <c r="M1094" i="3"/>
  <c r="M1095" i="3"/>
  <c r="M1096" i="3"/>
  <c r="M1097" i="3"/>
  <c r="M1098" i="3"/>
  <c r="M1099" i="3"/>
  <c r="M1081" i="3"/>
  <c r="M1045" i="3"/>
  <c r="M949" i="3"/>
  <c r="M948" i="3"/>
  <c r="M811" i="3"/>
  <c r="M70" i="3"/>
  <c r="M1104" i="3"/>
  <c r="M1105" i="3"/>
  <c r="M1106" i="3"/>
  <c r="M1107" i="3"/>
  <c r="M1108" i="3"/>
  <c r="M1109" i="3"/>
  <c r="M1110" i="3"/>
  <c r="M1111" i="3"/>
  <c r="M1112" i="3"/>
  <c r="M1113" i="3"/>
  <c r="M1114" i="3"/>
  <c r="M1115" i="3"/>
  <c r="M1116" i="3"/>
  <c r="M1117" i="3"/>
  <c r="M1118" i="3"/>
  <c r="M1119" i="3"/>
  <c r="M1120" i="3"/>
  <c r="M1121" i="3"/>
  <c r="M1122" i="3"/>
  <c r="M1123" i="3"/>
  <c r="M1124" i="3"/>
  <c r="M1125" i="3"/>
  <c r="M1126" i="3"/>
  <c r="M1127" i="3"/>
  <c r="M1128" i="3"/>
  <c r="M1129" i="3"/>
  <c r="M1130" i="3"/>
  <c r="M1131" i="3"/>
  <c r="M1132" i="3"/>
  <c r="M1133" i="3"/>
  <c r="M1134" i="3"/>
  <c r="M1135" i="3"/>
  <c r="M1136" i="3"/>
  <c r="M1137" i="3"/>
  <c r="M1138" i="3"/>
  <c r="M1139" i="3"/>
  <c r="M1140" i="3"/>
  <c r="M1141" i="3"/>
  <c r="M1142" i="3"/>
  <c r="M1143" i="3"/>
  <c r="M1144" i="3"/>
  <c r="M1145" i="3"/>
  <c r="M1146" i="3"/>
  <c r="M1147" i="3"/>
  <c r="M1148" i="3"/>
  <c r="M1149" i="3"/>
  <c r="M1150" i="3"/>
  <c r="M1151" i="3"/>
  <c r="M1152" i="3"/>
  <c r="M1153" i="3"/>
  <c r="M1154" i="3"/>
  <c r="M1155" i="3"/>
  <c r="M1156" i="3"/>
  <c r="M1157" i="3"/>
  <c r="M1158" i="3"/>
  <c r="M1159" i="3"/>
  <c r="M1160" i="3"/>
  <c r="M1161" i="3"/>
  <c r="M1162" i="3"/>
  <c r="M1163" i="3"/>
  <c r="M1164" i="3"/>
  <c r="M1165" i="3"/>
  <c r="M1166" i="3"/>
  <c r="M1167" i="3"/>
  <c r="M1168" i="3"/>
  <c r="M1169" i="3"/>
  <c r="M1170" i="3"/>
  <c r="M1171" i="3"/>
  <c r="M1172" i="3"/>
  <c r="M1173" i="3"/>
  <c r="M1174" i="3"/>
  <c r="M1175" i="3"/>
  <c r="M1176" i="3"/>
  <c r="M1177" i="3"/>
  <c r="M1178" i="3"/>
  <c r="M1179" i="3"/>
  <c r="M1180" i="3"/>
  <c r="M1181" i="3"/>
  <c r="M1182" i="3"/>
  <c r="M1183" i="3"/>
  <c r="M1184" i="3"/>
  <c r="M1185" i="3"/>
  <c r="M1186" i="3"/>
  <c r="M1187" i="3"/>
  <c r="M1188" i="3"/>
  <c r="M1189" i="3"/>
  <c r="M1190" i="3"/>
  <c r="M1191" i="3"/>
  <c r="M1192" i="3"/>
  <c r="M1193" i="3"/>
  <c r="M1194" i="3"/>
  <c r="M1103" i="3"/>
  <c r="M1196" i="3"/>
  <c r="M1197" i="3"/>
  <c r="M1198" i="3"/>
  <c r="M1199" i="3"/>
  <c r="M1200" i="3"/>
  <c r="M1201" i="3"/>
  <c r="M1202" i="3"/>
  <c r="M1203" i="3"/>
  <c r="M1204" i="3"/>
  <c r="M1205" i="3"/>
  <c r="M1206" i="3"/>
  <c r="M1207" i="3"/>
  <c r="M1208" i="3"/>
  <c r="M1209" i="3"/>
  <c r="M1210" i="3"/>
  <c r="M1211" i="3"/>
  <c r="M1212" i="3"/>
  <c r="M1213" i="3"/>
  <c r="M1214" i="3"/>
  <c r="M1215" i="3"/>
  <c r="M1216" i="3"/>
  <c r="M1217" i="3"/>
  <c r="M1218" i="3"/>
  <c r="M1219" i="3"/>
  <c r="M1220" i="3"/>
  <c r="M1221" i="3"/>
  <c r="M1195" i="3"/>
  <c r="M1223" i="3"/>
  <c r="M1224" i="3"/>
  <c r="M1225" i="3"/>
  <c r="M1226" i="3"/>
  <c r="M1227" i="3"/>
  <c r="M1228" i="3"/>
  <c r="M1229" i="3"/>
  <c r="M1230" i="3"/>
  <c r="M1231" i="3"/>
  <c r="M1232" i="3"/>
  <c r="M1233" i="3"/>
  <c r="M1234" i="3"/>
  <c r="M1235" i="3"/>
  <c r="M1236" i="3"/>
  <c r="M1237" i="3"/>
  <c r="M1238" i="3"/>
  <c r="M1239" i="3"/>
  <c r="M1240" i="3"/>
  <c r="M1241" i="3"/>
  <c r="M1242" i="3"/>
  <c r="M1243" i="3"/>
  <c r="M1244" i="3"/>
  <c r="M1245" i="3"/>
  <c r="M1246" i="3"/>
  <c r="M1247" i="3"/>
  <c r="M1248" i="3"/>
  <c r="M1249" i="3"/>
  <c r="M1250" i="3"/>
  <c r="M1251" i="3"/>
  <c r="M1252" i="3"/>
  <c r="M1253" i="3"/>
  <c r="M1254" i="3"/>
  <c r="M1255" i="3"/>
  <c r="M1256" i="3"/>
  <c r="M1257" i="3"/>
  <c r="M1258" i="3"/>
  <c r="M1259" i="3"/>
  <c r="M1260" i="3"/>
  <c r="M1261" i="3"/>
  <c r="M1262" i="3"/>
  <c r="M1263" i="3"/>
  <c r="M1264" i="3"/>
  <c r="M1265" i="3"/>
  <c r="M1266" i="3"/>
  <c r="M1267" i="3"/>
  <c r="M1268" i="3"/>
  <c r="M1269" i="3"/>
  <c r="M1270" i="3"/>
  <c r="M1271" i="3"/>
  <c r="M1272" i="3"/>
  <c r="M1273" i="3"/>
  <c r="M1274" i="3"/>
  <c r="M1222" i="3"/>
  <c r="M1276" i="3"/>
  <c r="M1277" i="3"/>
  <c r="M1278" i="3"/>
  <c r="M1279" i="3"/>
  <c r="M1280" i="3"/>
  <c r="M1281" i="3"/>
  <c r="M1282" i="3"/>
  <c r="M1283" i="3"/>
  <c r="M1284" i="3"/>
  <c r="M1285" i="3"/>
  <c r="M1286" i="3"/>
  <c r="M1287" i="3"/>
  <c r="M1288" i="3"/>
  <c r="M1289" i="3"/>
  <c r="M1290" i="3"/>
  <c r="M1291" i="3"/>
  <c r="M1292" i="3"/>
  <c r="M1293" i="3"/>
  <c r="M1294" i="3"/>
  <c r="M1295" i="3"/>
  <c r="M1296" i="3"/>
  <c r="M1297" i="3"/>
  <c r="M1298" i="3"/>
  <c r="M1299" i="3"/>
  <c r="M1300" i="3"/>
  <c r="M1301" i="3"/>
  <c r="M1302" i="3"/>
  <c r="M1303" i="3"/>
  <c r="M1304" i="3"/>
  <c r="M1305" i="3"/>
  <c r="M1306" i="3"/>
  <c r="M1307" i="3"/>
  <c r="M1308" i="3"/>
  <c r="M1275" i="3"/>
  <c r="M1310" i="3"/>
  <c r="M1311" i="3"/>
  <c r="M1312" i="3"/>
  <c r="M1313" i="3"/>
  <c r="M1314" i="3"/>
  <c r="M1315" i="3"/>
  <c r="M1316" i="3"/>
  <c r="M1317" i="3"/>
  <c r="M1318" i="3"/>
  <c r="M1319" i="3"/>
  <c r="M1320" i="3"/>
  <c r="M1321" i="3"/>
  <c r="M1322" i="3"/>
  <c r="M1323" i="3"/>
  <c r="M1324" i="3"/>
  <c r="M1325" i="3"/>
  <c r="M1326" i="3"/>
  <c r="M1327" i="3"/>
  <c r="M1328" i="3"/>
  <c r="M1329" i="3"/>
  <c r="M1330" i="3"/>
  <c r="M1331" i="3"/>
  <c r="M1332" i="3"/>
  <c r="M1333" i="3"/>
  <c r="M1334" i="3"/>
  <c r="M1335" i="3"/>
  <c r="M1336" i="3"/>
  <c r="M1337" i="3"/>
  <c r="M1338" i="3"/>
  <c r="M1339" i="3"/>
  <c r="M1340" i="3"/>
  <c r="M1341" i="3"/>
  <c r="M1342" i="3"/>
  <c r="M1343" i="3"/>
  <c r="M1344" i="3"/>
  <c r="M1345" i="3"/>
  <c r="M1346" i="3"/>
  <c r="M1347" i="3"/>
  <c r="M1348" i="3"/>
  <c r="M1349" i="3"/>
  <c r="M1309" i="3"/>
  <c r="M1351" i="3"/>
  <c r="M1352" i="3"/>
  <c r="M1353" i="3"/>
  <c r="M1354" i="3"/>
  <c r="M1355" i="3"/>
  <c r="M1356" i="3"/>
  <c r="M1357" i="3"/>
  <c r="M1358" i="3"/>
  <c r="M1359" i="3"/>
  <c r="M1360" i="3"/>
  <c r="M1361" i="3"/>
  <c r="M1362" i="3"/>
  <c r="M1363" i="3"/>
  <c r="M1364" i="3"/>
  <c r="M1365" i="3"/>
  <c r="M1366" i="3"/>
  <c r="M1367" i="3"/>
  <c r="M1368" i="3"/>
  <c r="M1369" i="3"/>
  <c r="M1370" i="3"/>
  <c r="M1371" i="3"/>
  <c r="M1372" i="3"/>
  <c r="M1373" i="3"/>
  <c r="M1374" i="3"/>
  <c r="M1375" i="3"/>
  <c r="M1376" i="3"/>
  <c r="M1377" i="3"/>
  <c r="M1378" i="3"/>
  <c r="M1379" i="3"/>
  <c r="M1380" i="3"/>
  <c r="M1381" i="3"/>
  <c r="M1382" i="3"/>
  <c r="M1383" i="3"/>
  <c r="M1384" i="3"/>
  <c r="M1385" i="3"/>
  <c r="M1386" i="3"/>
  <c r="M1387" i="3"/>
  <c r="M1388" i="3"/>
  <c r="M1389" i="3"/>
  <c r="M1390" i="3"/>
  <c r="M1391" i="3"/>
  <c r="M1392" i="3"/>
  <c r="M1393" i="3"/>
  <c r="M1394" i="3"/>
  <c r="M1395" i="3"/>
  <c r="M1396" i="3"/>
  <c r="M1397" i="3"/>
  <c r="M1398" i="3"/>
  <c r="M1399" i="3"/>
  <c r="M1400" i="3"/>
  <c r="M1401" i="3"/>
  <c r="M1402" i="3"/>
  <c r="M1403" i="3"/>
  <c r="M1404" i="3"/>
  <c r="M1405" i="3"/>
  <c r="M1350" i="3"/>
  <c r="M1407" i="3"/>
  <c r="M1408" i="3"/>
  <c r="M1409" i="3"/>
  <c r="M1410" i="3"/>
  <c r="M1411" i="3"/>
  <c r="M1412" i="3"/>
  <c r="M1413" i="3"/>
  <c r="M1414" i="3"/>
  <c r="M1415" i="3"/>
  <c r="M1416" i="3"/>
  <c r="M1417" i="3"/>
  <c r="M1418" i="3"/>
  <c r="M1419" i="3"/>
  <c r="M1420" i="3"/>
  <c r="M1421" i="3"/>
  <c r="M1422" i="3"/>
  <c r="M1423" i="3"/>
  <c r="M1424" i="3"/>
  <c r="M1425" i="3"/>
  <c r="M1406" i="3"/>
  <c r="M1102" i="3"/>
  <c r="M1429" i="3"/>
  <c r="M1430" i="3"/>
  <c r="M1431" i="3"/>
  <c r="M1432" i="3"/>
  <c r="M1433" i="3"/>
  <c r="M1434" i="3"/>
  <c r="M1428" i="3"/>
  <c r="M1436" i="3"/>
  <c r="M1437" i="3"/>
  <c r="M1438" i="3"/>
  <c r="M1439" i="3"/>
  <c r="M1440" i="3"/>
  <c r="M1441" i="3"/>
  <c r="M1435" i="3"/>
  <c r="M1443" i="3"/>
  <c r="M1444" i="3"/>
  <c r="M1445" i="3"/>
  <c r="M1446" i="3"/>
  <c r="M1447" i="3"/>
  <c r="M1448" i="3"/>
  <c r="M1449" i="3"/>
  <c r="M1442" i="3"/>
  <c r="M1451" i="3"/>
  <c r="M1452" i="3"/>
  <c r="M1453" i="3"/>
  <c r="M1454" i="3"/>
  <c r="M1455" i="3"/>
  <c r="M1456" i="3"/>
  <c r="M1457" i="3"/>
  <c r="M1458" i="3"/>
  <c r="M1459" i="3"/>
  <c r="M1460" i="3"/>
  <c r="M1461" i="3"/>
  <c r="M1462" i="3"/>
  <c r="M1463" i="3"/>
  <c r="M1464" i="3"/>
  <c r="M1465" i="3"/>
  <c r="M1466" i="3"/>
  <c r="M1467" i="3"/>
  <c r="M1468" i="3"/>
  <c r="M1469" i="3"/>
  <c r="M1470" i="3"/>
  <c r="M1471" i="3"/>
  <c r="M1472" i="3"/>
  <c r="M1450" i="3"/>
  <c r="M1427" i="3"/>
  <c r="M1475" i="3"/>
  <c r="M1476" i="3"/>
  <c r="M1477" i="3"/>
  <c r="M1474" i="3"/>
  <c r="M1479" i="3"/>
  <c r="M1480" i="3"/>
  <c r="M1481" i="3"/>
  <c r="M1482" i="3"/>
  <c r="M1483" i="3"/>
  <c r="M1484" i="3"/>
  <c r="M1485" i="3"/>
  <c r="M1486" i="3"/>
  <c r="M1487" i="3"/>
  <c r="M1488" i="3"/>
  <c r="M1489" i="3"/>
  <c r="M1490" i="3"/>
  <c r="M1478" i="3"/>
  <c r="M1492" i="3"/>
  <c r="M1493" i="3"/>
  <c r="M1494" i="3"/>
  <c r="M1495" i="3"/>
  <c r="M1496" i="3"/>
  <c r="M1497" i="3"/>
  <c r="M1498" i="3"/>
  <c r="M1499" i="3"/>
  <c r="M1500" i="3"/>
  <c r="M1491" i="3"/>
  <c r="M1502" i="3"/>
  <c r="M1503" i="3"/>
  <c r="M1504" i="3"/>
  <c r="M1505" i="3"/>
  <c r="M1506" i="3"/>
  <c r="M1501" i="3"/>
  <c r="M1508" i="3"/>
  <c r="M1509" i="3"/>
  <c r="M1510" i="3"/>
  <c r="M1511" i="3"/>
  <c r="M1512" i="3"/>
  <c r="M1513" i="3"/>
  <c r="M1514" i="3"/>
  <c r="M1515" i="3"/>
  <c r="M1516" i="3"/>
  <c r="M1507" i="3"/>
  <c r="M1518" i="3"/>
  <c r="M1519" i="3"/>
  <c r="M1520" i="3"/>
  <c r="M1521" i="3"/>
  <c r="M1522" i="3"/>
  <c r="M1523" i="3"/>
  <c r="M1524" i="3"/>
  <c r="M1525" i="3"/>
  <c r="M1526" i="3"/>
  <c r="M1527" i="3"/>
  <c r="M1528" i="3"/>
  <c r="M1529" i="3"/>
  <c r="M1530" i="3"/>
  <c r="M1517" i="3"/>
  <c r="M1532" i="3"/>
  <c r="M1533" i="3"/>
  <c r="M1534" i="3"/>
  <c r="M1535" i="3"/>
  <c r="M1536" i="3"/>
  <c r="M1537" i="3"/>
  <c r="M1538" i="3"/>
  <c r="M1539" i="3"/>
  <c r="M1540" i="3"/>
  <c r="M1541" i="3"/>
  <c r="M1531" i="3"/>
  <c r="M1473" i="3"/>
  <c r="M1543" i="3"/>
  <c r="M1544" i="3"/>
  <c r="M1545" i="3"/>
  <c r="M1546" i="3"/>
  <c r="M1547" i="3"/>
  <c r="M1548" i="3"/>
  <c r="M1549" i="3"/>
  <c r="M1550" i="3"/>
  <c r="M1551" i="3"/>
  <c r="M1552" i="3"/>
  <c r="M1553" i="3"/>
  <c r="M1554" i="3"/>
  <c r="M1555" i="3"/>
  <c r="M1556" i="3"/>
  <c r="M1557" i="3"/>
  <c r="M1558" i="3"/>
  <c r="M1559" i="3"/>
  <c r="M1560" i="3"/>
  <c r="M1542" i="3"/>
  <c r="M1562" i="3"/>
  <c r="M1563" i="3"/>
  <c r="M1564" i="3"/>
  <c r="M1565" i="3"/>
  <c r="M1566" i="3"/>
  <c r="M1567" i="3"/>
  <c r="M1561" i="3"/>
  <c r="M1569" i="3"/>
  <c r="M1570" i="3"/>
  <c r="M1571" i="3"/>
  <c r="M1572" i="3"/>
  <c r="M1573" i="3"/>
  <c r="M1574" i="3"/>
  <c r="M1575" i="3"/>
  <c r="M1576" i="3"/>
  <c r="M1577" i="3"/>
  <c r="M1578" i="3"/>
  <c r="M1579" i="3"/>
  <c r="M1580" i="3"/>
  <c r="M1581" i="3"/>
  <c r="M1582" i="3"/>
  <c r="M1583" i="3"/>
  <c r="M1584" i="3"/>
  <c r="M1585" i="3"/>
  <c r="M1586" i="3"/>
  <c r="M1587" i="3"/>
  <c r="M1588" i="3"/>
  <c r="M1589" i="3"/>
  <c r="M1590" i="3"/>
  <c r="M1591" i="3"/>
  <c r="M1592" i="3"/>
  <c r="M1593" i="3"/>
  <c r="M1594" i="3"/>
  <c r="M1568" i="3"/>
  <c r="M1596" i="3"/>
  <c r="M1597" i="3"/>
  <c r="M1598" i="3"/>
  <c r="M1599" i="3"/>
  <c r="M1600" i="3"/>
  <c r="M1601" i="3"/>
  <c r="M1602" i="3"/>
  <c r="M1603" i="3"/>
  <c r="M1604" i="3"/>
  <c r="M1605" i="3"/>
  <c r="M1606" i="3"/>
  <c r="M1607" i="3"/>
  <c r="M1608" i="3"/>
  <c r="M1609" i="3"/>
  <c r="M1610" i="3"/>
  <c r="M1611" i="3"/>
  <c r="M1612" i="3"/>
  <c r="M1613" i="3"/>
  <c r="M1614" i="3"/>
  <c r="M1615" i="3"/>
  <c r="M1616" i="3"/>
  <c r="M1617" i="3"/>
  <c r="M1618" i="3"/>
  <c r="M1619" i="3"/>
  <c r="M1620" i="3"/>
  <c r="M1621" i="3"/>
  <c r="M1622" i="3"/>
  <c r="M1623" i="3"/>
  <c r="M1624" i="3"/>
  <c r="M1625" i="3"/>
  <c r="M1626" i="3"/>
  <c r="M1627" i="3"/>
  <c r="M1628" i="3"/>
  <c r="M1629" i="3"/>
  <c r="M1630" i="3"/>
  <c r="M1631" i="3"/>
  <c r="M1632" i="3"/>
  <c r="M1633" i="3"/>
  <c r="M1634" i="3"/>
  <c r="M1635" i="3"/>
  <c r="M1636" i="3"/>
  <c r="M1637" i="3"/>
  <c r="M1638" i="3"/>
  <c r="M1639" i="3"/>
  <c r="M1640" i="3"/>
  <c r="M1641" i="3"/>
  <c r="M1642" i="3"/>
  <c r="M1643" i="3"/>
  <c r="M1644" i="3"/>
  <c r="M1645" i="3"/>
  <c r="M1646" i="3"/>
  <c r="M1595" i="3"/>
  <c r="M1648" i="3"/>
  <c r="M1649" i="3"/>
  <c r="M1650" i="3"/>
  <c r="M1651" i="3"/>
  <c r="M1652" i="3"/>
  <c r="M1653" i="3"/>
  <c r="M1654" i="3"/>
  <c r="M1655" i="3"/>
  <c r="M1656" i="3"/>
  <c r="M1657" i="3"/>
  <c r="M1658" i="3"/>
  <c r="M1659" i="3"/>
  <c r="M1660" i="3"/>
  <c r="M1661" i="3"/>
  <c r="M1662" i="3"/>
  <c r="M1663" i="3"/>
  <c r="M1664" i="3"/>
  <c r="M1665" i="3"/>
  <c r="M1666" i="3"/>
  <c r="M1667" i="3"/>
  <c r="M1668" i="3"/>
  <c r="M1669" i="3"/>
  <c r="M1670" i="3"/>
  <c r="M1671" i="3"/>
  <c r="M1647" i="3"/>
  <c r="M1673" i="3"/>
  <c r="M1674" i="3"/>
  <c r="M1675" i="3"/>
  <c r="M1676" i="3"/>
  <c r="M1677" i="3"/>
  <c r="M1678" i="3"/>
  <c r="M1679" i="3"/>
  <c r="M1680" i="3"/>
  <c r="M1681" i="3"/>
  <c r="M1682" i="3"/>
  <c r="M1683" i="3"/>
  <c r="M1684" i="3"/>
  <c r="M1685" i="3"/>
  <c r="M1686" i="3"/>
  <c r="M1687" i="3"/>
  <c r="M1688" i="3"/>
  <c r="M1689" i="3"/>
  <c r="M1690" i="3"/>
  <c r="M1691" i="3"/>
  <c r="M1692" i="3"/>
  <c r="M1693" i="3"/>
  <c r="M1694" i="3"/>
  <c r="M1695" i="3"/>
  <c r="M1696" i="3"/>
  <c r="M1697" i="3"/>
  <c r="M1698" i="3"/>
  <c r="M1699" i="3"/>
  <c r="M1700" i="3"/>
  <c r="M1701" i="3"/>
  <c r="M1702" i="3"/>
  <c r="M1703" i="3"/>
  <c r="M1704" i="3"/>
  <c r="M1705" i="3"/>
  <c r="M1706" i="3"/>
  <c r="M1707" i="3"/>
  <c r="M1708" i="3"/>
  <c r="M1709" i="3"/>
  <c r="M1710" i="3"/>
  <c r="M1711" i="3"/>
  <c r="M1712" i="3"/>
  <c r="M1713" i="3"/>
  <c r="M1714" i="3"/>
  <c r="M1672" i="3"/>
  <c r="M1716" i="3"/>
  <c r="M1717" i="3"/>
  <c r="M1718" i="3"/>
  <c r="M1719" i="3"/>
  <c r="M1720" i="3"/>
  <c r="M1721" i="3"/>
  <c r="M1722" i="3"/>
  <c r="M1723" i="3"/>
  <c r="M1724" i="3"/>
  <c r="M1725" i="3"/>
  <c r="M1726" i="3"/>
  <c r="M1727" i="3"/>
  <c r="M1728" i="3"/>
  <c r="M1729" i="3"/>
  <c r="M1730" i="3"/>
  <c r="M1731" i="3"/>
  <c r="M1732" i="3"/>
  <c r="M1733" i="3"/>
  <c r="M1734" i="3"/>
  <c r="M1735" i="3"/>
  <c r="M1736" i="3"/>
  <c r="M1737" i="3"/>
  <c r="M1738" i="3"/>
  <c r="M1739" i="3"/>
  <c r="M1740" i="3"/>
  <c r="M1741" i="3"/>
  <c r="M1742" i="3"/>
  <c r="M1743" i="3"/>
  <c r="M1744" i="3"/>
  <c r="M1745" i="3"/>
  <c r="M1746" i="3"/>
  <c r="M1747" i="3"/>
  <c r="M1748" i="3"/>
  <c r="M1749" i="3"/>
  <c r="M1750" i="3"/>
  <c r="M1751" i="3"/>
  <c r="M1752" i="3"/>
  <c r="M1753" i="3"/>
  <c r="M1715" i="3"/>
  <c r="M1756" i="3"/>
  <c r="M1757" i="3"/>
  <c r="M1758" i="3"/>
  <c r="M1759" i="3"/>
  <c r="M1760" i="3"/>
  <c r="M1761" i="3"/>
  <c r="M1762" i="3"/>
  <c r="M1763" i="3"/>
  <c r="M1764" i="3"/>
  <c r="M1755" i="3"/>
  <c r="M1766" i="3"/>
  <c r="M1765" i="3"/>
  <c r="M1768" i="3"/>
  <c r="M1769" i="3"/>
  <c r="M1770" i="3"/>
  <c r="M1771" i="3"/>
  <c r="M1772" i="3"/>
  <c r="M1773" i="3"/>
  <c r="M1774" i="3"/>
  <c r="M1775" i="3"/>
  <c r="M1776" i="3"/>
  <c r="M1777" i="3"/>
  <c r="M1767" i="3"/>
  <c r="M1779" i="3"/>
  <c r="M1780" i="3"/>
  <c r="M1778" i="3"/>
  <c r="M1782" i="3"/>
  <c r="M1783" i="3"/>
  <c r="M1784" i="3"/>
  <c r="M1785" i="3"/>
  <c r="M1786" i="3"/>
  <c r="M1787" i="3"/>
  <c r="M1781" i="3"/>
  <c r="M1789" i="3"/>
  <c r="M1790" i="3"/>
  <c r="M1791" i="3"/>
  <c r="M1792" i="3"/>
  <c r="M1793" i="3"/>
  <c r="M1794" i="3"/>
  <c r="M1795" i="3"/>
  <c r="M1796" i="3"/>
  <c r="M1797" i="3"/>
  <c r="M1788" i="3"/>
  <c r="M1799" i="3"/>
  <c r="M1800" i="3"/>
  <c r="M1801" i="3"/>
  <c r="M1802" i="3"/>
  <c r="M1798" i="3"/>
  <c r="M1804" i="3"/>
  <c r="M1805" i="3"/>
  <c r="M1806" i="3"/>
  <c r="M1807" i="3"/>
  <c r="M1808" i="3"/>
  <c r="M1809" i="3"/>
  <c r="M1803" i="3"/>
  <c r="M1811" i="3"/>
  <c r="M1812" i="3"/>
  <c r="M1813" i="3"/>
  <c r="M1814" i="3"/>
  <c r="M1815" i="3"/>
  <c r="M1816" i="3"/>
  <c r="M1810" i="3"/>
  <c r="M1818" i="3"/>
  <c r="M1819" i="3"/>
  <c r="M1820" i="3"/>
  <c r="M1821" i="3"/>
  <c r="M1817" i="3"/>
  <c r="M1823" i="3"/>
  <c r="M1824" i="3"/>
  <c r="M1825" i="3"/>
  <c r="M1826" i="3"/>
  <c r="M1827" i="3"/>
  <c r="M1822" i="3"/>
  <c r="M1829" i="3"/>
  <c r="M1830" i="3"/>
  <c r="M1831" i="3"/>
  <c r="M1832" i="3"/>
  <c r="M1833" i="3"/>
  <c r="M1828" i="3"/>
  <c r="M1754" i="3"/>
  <c r="M1835" i="3"/>
  <c r="M1836" i="3"/>
  <c r="M1837" i="3"/>
  <c r="M1838" i="3"/>
  <c r="M1839" i="3"/>
  <c r="M1840" i="3"/>
  <c r="M1834" i="3"/>
  <c r="M1842" i="3"/>
  <c r="M1843" i="3"/>
  <c r="M1844" i="3"/>
  <c r="M1845" i="3"/>
  <c r="M1846" i="3"/>
  <c r="M1841" i="3"/>
  <c r="M1849" i="3"/>
  <c r="M1850" i="3"/>
  <c r="M1851" i="3"/>
  <c r="M1852" i="3"/>
  <c r="M1853" i="3"/>
  <c r="M1854" i="3"/>
  <c r="M1855" i="3"/>
  <c r="M1848" i="3"/>
  <c r="M1857" i="3"/>
  <c r="M1858" i="3"/>
  <c r="M1859" i="3"/>
  <c r="M1860" i="3"/>
  <c r="M1861" i="3"/>
  <c r="M1862" i="3"/>
  <c r="M1863" i="3"/>
  <c r="M1864" i="3"/>
  <c r="M1865" i="3"/>
  <c r="M1866" i="3"/>
  <c r="M1867" i="3"/>
  <c r="M1868" i="3"/>
  <c r="M1869" i="3"/>
  <c r="M1870" i="3"/>
  <c r="M1871" i="3"/>
  <c r="M1872" i="3"/>
  <c r="M1873" i="3"/>
  <c r="M1874" i="3"/>
  <c r="M1875" i="3"/>
  <c r="M1876" i="3"/>
  <c r="M1877" i="3"/>
  <c r="M1878" i="3"/>
  <c r="M1879" i="3"/>
  <c r="M1880" i="3"/>
  <c r="M1881" i="3"/>
  <c r="M1882" i="3"/>
  <c r="M1883" i="3"/>
  <c r="M1884" i="3"/>
  <c r="M1885" i="3"/>
  <c r="M1856" i="3"/>
  <c r="M1887" i="3"/>
  <c r="M1888" i="3"/>
  <c r="M1889" i="3"/>
  <c r="M1890" i="3"/>
  <c r="M1891" i="3"/>
  <c r="M1892" i="3"/>
  <c r="M1893" i="3"/>
  <c r="M1894" i="3"/>
  <c r="M1895" i="3"/>
  <c r="M1896" i="3"/>
  <c r="M1897" i="3"/>
  <c r="M1886" i="3"/>
  <c r="M1899" i="3"/>
  <c r="M1900" i="3"/>
  <c r="M1901" i="3"/>
  <c r="M1902" i="3"/>
  <c r="M1903" i="3"/>
  <c r="M1904" i="3"/>
  <c r="M1905" i="3"/>
  <c r="M1906" i="3"/>
  <c r="M1907" i="3"/>
  <c r="M1898" i="3"/>
  <c r="M1909" i="3"/>
  <c r="M1910" i="3"/>
  <c r="M1911" i="3"/>
  <c r="M1912" i="3"/>
  <c r="M1908" i="3"/>
  <c r="M1847" i="3"/>
  <c r="M1914" i="3"/>
  <c r="M1915" i="3"/>
  <c r="M1916" i="3"/>
  <c r="M1917" i="3"/>
  <c r="M1918" i="3"/>
  <c r="M1919" i="3"/>
  <c r="M1920" i="3"/>
  <c r="M1921" i="3"/>
  <c r="M1922" i="3"/>
  <c r="M1923" i="3"/>
  <c r="M1924" i="3"/>
  <c r="M1925" i="3"/>
  <c r="M1926" i="3"/>
  <c r="M1927" i="3"/>
  <c r="M1928" i="3"/>
  <c r="M1929" i="3"/>
  <c r="M1930" i="3"/>
  <c r="M1931" i="3"/>
  <c r="M1932" i="3"/>
  <c r="M1933" i="3"/>
  <c r="M1934" i="3"/>
  <c r="M1935" i="3"/>
  <c r="M1936" i="3"/>
  <c r="M1937" i="3"/>
  <c r="M1938" i="3"/>
  <c r="M1939" i="3"/>
  <c r="M1940" i="3"/>
  <c r="M1941" i="3"/>
  <c r="M1942" i="3"/>
  <c r="M1943" i="3"/>
  <c r="M1944" i="3"/>
  <c r="M1945" i="3"/>
  <c r="M1946" i="3"/>
  <c r="M1947" i="3"/>
  <c r="M1948" i="3"/>
  <c r="M1949" i="3"/>
  <c r="M1950" i="3"/>
  <c r="M1913" i="3"/>
  <c r="M1952" i="3"/>
  <c r="M1953" i="3"/>
  <c r="M1954" i="3"/>
  <c r="M1955" i="3"/>
  <c r="M1956" i="3"/>
  <c r="M1957" i="3"/>
  <c r="M1958" i="3"/>
  <c r="M1959" i="3"/>
  <c r="M1960" i="3"/>
  <c r="M1961" i="3"/>
  <c r="M1962" i="3"/>
  <c r="M1963" i="3"/>
  <c r="M1964" i="3"/>
  <c r="M1965" i="3"/>
  <c r="M1966" i="3"/>
  <c r="M1967" i="3"/>
  <c r="M1968" i="3"/>
  <c r="M1969" i="3"/>
  <c r="M1970" i="3"/>
  <c r="M1971" i="3"/>
  <c r="M1972" i="3"/>
  <c r="M1973" i="3"/>
  <c r="M1974" i="3"/>
  <c r="M1975" i="3"/>
  <c r="M1976" i="3"/>
  <c r="M1977" i="3"/>
  <c r="M1978" i="3"/>
  <c r="M1979" i="3"/>
  <c r="M1980" i="3"/>
  <c r="M1981" i="3"/>
  <c r="M1982" i="3"/>
  <c r="M1983" i="3"/>
  <c r="M1984" i="3"/>
  <c r="M1985" i="3"/>
  <c r="M1986" i="3"/>
  <c r="M1951" i="3"/>
  <c r="M1989" i="3"/>
  <c r="M1990" i="3"/>
  <c r="M1991" i="3"/>
  <c r="M1992" i="3"/>
  <c r="M1993" i="3"/>
  <c r="M1994" i="3"/>
  <c r="M1995" i="3"/>
  <c r="M1988" i="3"/>
  <c r="M1997" i="3"/>
  <c r="M1998" i="3"/>
  <c r="M1996" i="3"/>
  <c r="M2000" i="3"/>
  <c r="M2001" i="3"/>
  <c r="M2002" i="3"/>
  <c r="M2003" i="3"/>
  <c r="M2004" i="3"/>
  <c r="M2005" i="3"/>
  <c r="M2006" i="3"/>
  <c r="M2007" i="3"/>
  <c r="M2008" i="3"/>
  <c r="M2009" i="3"/>
  <c r="M2010" i="3"/>
  <c r="M2011" i="3"/>
  <c r="M2012" i="3"/>
  <c r="M1999" i="3"/>
  <c r="M1987" i="3"/>
  <c r="M2014" i="3"/>
  <c r="M2015" i="3"/>
  <c r="M2016" i="3"/>
  <c r="M2017" i="3"/>
  <c r="M2018" i="3"/>
  <c r="M2019" i="3"/>
  <c r="M2020" i="3"/>
  <c r="M2021" i="3"/>
  <c r="M2022" i="3"/>
  <c r="M2023" i="3"/>
  <c r="M2024" i="3"/>
  <c r="M2025" i="3"/>
  <c r="M2026" i="3"/>
  <c r="M2027" i="3"/>
  <c r="M2028" i="3"/>
  <c r="M2029" i="3"/>
  <c r="M2030" i="3"/>
  <c r="M2031" i="3"/>
  <c r="M2032" i="3"/>
  <c r="M2033" i="3"/>
  <c r="M2034" i="3"/>
  <c r="M2035" i="3"/>
  <c r="M2036" i="3"/>
  <c r="M2037" i="3"/>
  <c r="M2013" i="3"/>
  <c r="M2039" i="3"/>
  <c r="M2040" i="3"/>
  <c r="M2041" i="3"/>
  <c r="M2042" i="3"/>
  <c r="M2043" i="3"/>
  <c r="M2044" i="3"/>
  <c r="M2045" i="3"/>
  <c r="M2046" i="3"/>
  <c r="M2047" i="3"/>
  <c r="M2048" i="3"/>
  <c r="M2038" i="3"/>
  <c r="M2050" i="3"/>
  <c r="M2051" i="3"/>
  <c r="M2052" i="3"/>
  <c r="M2053" i="3"/>
  <c r="M2054" i="3"/>
  <c r="M2055" i="3"/>
  <c r="M2056" i="3"/>
  <c r="M2057" i="3"/>
  <c r="M2058" i="3"/>
  <c r="M2059" i="3"/>
  <c r="M2060" i="3"/>
  <c r="M2061" i="3"/>
  <c r="M2062" i="3"/>
  <c r="M2063" i="3"/>
  <c r="M2064" i="3"/>
  <c r="M2065" i="3"/>
  <c r="M2066" i="3"/>
  <c r="M2067" i="3"/>
  <c r="M2068" i="3"/>
  <c r="M2069" i="3"/>
  <c r="M2070" i="3"/>
  <c r="M2071" i="3"/>
  <c r="M2072" i="3"/>
  <c r="M2073" i="3"/>
  <c r="M2074" i="3"/>
  <c r="M2049" i="3"/>
  <c r="M2076" i="3"/>
  <c r="M2077" i="3"/>
  <c r="M2078" i="3"/>
  <c r="M2079" i="3"/>
  <c r="M2080" i="3"/>
  <c r="M2081" i="3"/>
  <c r="M2082" i="3"/>
  <c r="M2083" i="3"/>
  <c r="M2084" i="3"/>
  <c r="M2085" i="3"/>
  <c r="M2086" i="3"/>
  <c r="M2075" i="3"/>
  <c r="M1426" i="3"/>
  <c r="M1101" i="3"/>
  <c r="M2090" i="3"/>
  <c r="M2091" i="3"/>
  <c r="M2092" i="3"/>
  <c r="M2093" i="3"/>
  <c r="M2094" i="3"/>
  <c r="M2095" i="3"/>
  <c r="M2096" i="3"/>
  <c r="M2097" i="3"/>
  <c r="M2098" i="3"/>
  <c r="M2099" i="3"/>
  <c r="M2100" i="3"/>
  <c r="M2101" i="3"/>
  <c r="M2102" i="3"/>
  <c r="M2103" i="3"/>
  <c r="M2104" i="3"/>
  <c r="M2105" i="3"/>
  <c r="M2106" i="3"/>
  <c r="M2107" i="3"/>
  <c r="M2108" i="3"/>
  <c r="M2109" i="3"/>
  <c r="M2110" i="3"/>
  <c r="M2111" i="3"/>
  <c r="M2112" i="3"/>
  <c r="M2113" i="3"/>
  <c r="M2089" i="3"/>
  <c r="M2115" i="3"/>
  <c r="M2116" i="3"/>
  <c r="M2117" i="3"/>
  <c r="M2118" i="3"/>
  <c r="M2119" i="3"/>
  <c r="M2120" i="3"/>
  <c r="M2121" i="3"/>
  <c r="M2122" i="3"/>
  <c r="M2123" i="3"/>
  <c r="M2124" i="3"/>
  <c r="M2125" i="3"/>
  <c r="M2126" i="3"/>
  <c r="M2127" i="3"/>
  <c r="M2128" i="3"/>
  <c r="M2129" i="3"/>
  <c r="M2130" i="3"/>
  <c r="M2131" i="3"/>
  <c r="M2132" i="3"/>
  <c r="M2133" i="3"/>
  <c r="M2114" i="3"/>
  <c r="M2136" i="3"/>
  <c r="M2137" i="3"/>
  <c r="M2138" i="3"/>
  <c r="M2139" i="3"/>
  <c r="M2135" i="3"/>
  <c r="M2141" i="3"/>
  <c r="M2142" i="3"/>
  <c r="M2143" i="3"/>
  <c r="M2144" i="3"/>
  <c r="M2145" i="3"/>
  <c r="M2146" i="3"/>
  <c r="M2147" i="3"/>
  <c r="M2148" i="3"/>
  <c r="M2149" i="3"/>
  <c r="M2150" i="3"/>
  <c r="M2151" i="3"/>
  <c r="M2152" i="3"/>
  <c r="M2153" i="3"/>
  <c r="M2154" i="3"/>
  <c r="M2155" i="3"/>
  <c r="M2156" i="3"/>
  <c r="M2140" i="3"/>
  <c r="M2158" i="3"/>
  <c r="M2159" i="3"/>
  <c r="M2160" i="3"/>
  <c r="M2161" i="3"/>
  <c r="M2162" i="3"/>
  <c r="M2163" i="3"/>
  <c r="M2164" i="3"/>
  <c r="M2165" i="3"/>
  <c r="M2166" i="3"/>
  <c r="M2167" i="3"/>
  <c r="M2168" i="3"/>
  <c r="M2169" i="3"/>
  <c r="M2170" i="3"/>
  <c r="M2171" i="3"/>
  <c r="M2172" i="3"/>
  <c r="M2173" i="3"/>
  <c r="M2174" i="3"/>
  <c r="M2175" i="3"/>
  <c r="M2176" i="3"/>
  <c r="M2157" i="3"/>
  <c r="M2178" i="3"/>
  <c r="M2177" i="3"/>
  <c r="M2134" i="3"/>
  <c r="M2181" i="3"/>
  <c r="M2182" i="3"/>
  <c r="M2183" i="3"/>
  <c r="M2184" i="3"/>
  <c r="M2180" i="3"/>
  <c r="M2186" i="3"/>
  <c r="M2187" i="3"/>
  <c r="M2188" i="3"/>
  <c r="M2189" i="3"/>
  <c r="M2190" i="3"/>
  <c r="M2191" i="3"/>
  <c r="M2192" i="3"/>
  <c r="M2193" i="3"/>
  <c r="M2194" i="3"/>
  <c r="M2195" i="3"/>
  <c r="M2196" i="3"/>
  <c r="M2197" i="3"/>
  <c r="M2198" i="3"/>
  <c r="M2199" i="3"/>
  <c r="M2200" i="3"/>
  <c r="M2201" i="3"/>
  <c r="M2202" i="3"/>
  <c r="M2203" i="3"/>
  <c r="M2204" i="3"/>
  <c r="M2205" i="3"/>
  <c r="M2206" i="3"/>
  <c r="M2207" i="3"/>
  <c r="M2208" i="3"/>
  <c r="M2185" i="3"/>
  <c r="M2210" i="3"/>
  <c r="M2211" i="3"/>
  <c r="M2212" i="3"/>
  <c r="M2213" i="3"/>
  <c r="M2214" i="3"/>
  <c r="M2215" i="3"/>
  <c r="M2216" i="3"/>
  <c r="M2217" i="3"/>
  <c r="M2218" i="3"/>
  <c r="M2219" i="3"/>
  <c r="M2220" i="3"/>
  <c r="M2221" i="3"/>
  <c r="M2222" i="3"/>
  <c r="M2223" i="3"/>
  <c r="M2224" i="3"/>
  <c r="M2225" i="3"/>
  <c r="M2226" i="3"/>
  <c r="M2227" i="3"/>
  <c r="M2228" i="3"/>
  <c r="M2229" i="3"/>
  <c r="M2230" i="3"/>
  <c r="M2231" i="3"/>
  <c r="M2232" i="3"/>
  <c r="M2233" i="3"/>
  <c r="M2234" i="3"/>
  <c r="M2235" i="3"/>
  <c r="M2236" i="3"/>
  <c r="M2237" i="3"/>
  <c r="M2238" i="3"/>
  <c r="M2239" i="3"/>
  <c r="M2240" i="3"/>
  <c r="M2209" i="3"/>
  <c r="M2179" i="3"/>
  <c r="M2242" i="3"/>
  <c r="M2243" i="3"/>
  <c r="M2244" i="3"/>
  <c r="M2245" i="3"/>
  <c r="M2246" i="3"/>
  <c r="M2247" i="3"/>
  <c r="M2248" i="3"/>
  <c r="M2249" i="3"/>
  <c r="M2250" i="3"/>
  <c r="M2251" i="3"/>
  <c r="M2252" i="3"/>
  <c r="M2253" i="3"/>
  <c r="M2254" i="3"/>
  <c r="M2255" i="3"/>
  <c r="M2256" i="3"/>
  <c r="M2257" i="3"/>
  <c r="M2258" i="3"/>
  <c r="M2259" i="3"/>
  <c r="M2260" i="3"/>
  <c r="M2261" i="3"/>
  <c r="M2262" i="3"/>
  <c r="M2263" i="3"/>
  <c r="M2264" i="3"/>
  <c r="M2265" i="3"/>
  <c r="M2266" i="3"/>
  <c r="M2267" i="3"/>
  <c r="M2268" i="3"/>
  <c r="M2269" i="3"/>
  <c r="M2270" i="3"/>
  <c r="M2241" i="3"/>
  <c r="M2273" i="3"/>
  <c r="M2274" i="3"/>
  <c r="M2275" i="3"/>
  <c r="M2276" i="3"/>
  <c r="M2277" i="3"/>
  <c r="M2272" i="3"/>
  <c r="M2279" i="3"/>
  <c r="M2280" i="3"/>
  <c r="M2281" i="3"/>
  <c r="M2282" i="3"/>
  <c r="M2283" i="3"/>
  <c r="M2284" i="3"/>
  <c r="M2285" i="3"/>
  <c r="M2286" i="3"/>
  <c r="M2287" i="3"/>
  <c r="M2288" i="3"/>
  <c r="M2289" i="3"/>
  <c r="M2290" i="3"/>
  <c r="M2291" i="3"/>
  <c r="M2278" i="3"/>
  <c r="M2293" i="3"/>
  <c r="M2294" i="3"/>
  <c r="M2295" i="3"/>
  <c r="M2296" i="3"/>
  <c r="M2297" i="3"/>
  <c r="M2298" i="3"/>
  <c r="M2292" i="3"/>
  <c r="M2300" i="3"/>
  <c r="M2301" i="3"/>
  <c r="M2302" i="3"/>
  <c r="M2303" i="3"/>
  <c r="M2304" i="3"/>
  <c r="M2305" i="3"/>
  <c r="M2299" i="3"/>
  <c r="M2307" i="3"/>
  <c r="M2308" i="3"/>
  <c r="M2309" i="3"/>
  <c r="M2310" i="3"/>
  <c r="M2311" i="3"/>
  <c r="M2312" i="3"/>
  <c r="M2313" i="3"/>
  <c r="M2314" i="3"/>
  <c r="M2315" i="3"/>
  <c r="M2316" i="3"/>
  <c r="M2317" i="3"/>
  <c r="M2318" i="3"/>
  <c r="M2319" i="3"/>
  <c r="M2306" i="3"/>
  <c r="M2321" i="3"/>
  <c r="M2322" i="3"/>
  <c r="M2323" i="3"/>
  <c r="M2324" i="3"/>
  <c r="M2320" i="3"/>
  <c r="M2326" i="3"/>
  <c r="M2327" i="3"/>
  <c r="M2328" i="3"/>
  <c r="M2329" i="3"/>
  <c r="M2330" i="3"/>
  <c r="M2325" i="3"/>
  <c r="M2332" i="3"/>
  <c r="M2331" i="3"/>
  <c r="M2271" i="3"/>
  <c r="M2335" i="3"/>
  <c r="M2336" i="3"/>
  <c r="M2337" i="3"/>
  <c r="M2338" i="3"/>
  <c r="M2334" i="3"/>
  <c r="M2340" i="3"/>
  <c r="M2341" i="3"/>
  <c r="M2342" i="3"/>
  <c r="M2343" i="3"/>
  <c r="M2344" i="3"/>
  <c r="M2339" i="3"/>
  <c r="M2346" i="3"/>
  <c r="M2347" i="3"/>
  <c r="M2348" i="3"/>
  <c r="M2349" i="3"/>
  <c r="M2345" i="3"/>
  <c r="M2351" i="3"/>
  <c r="M2350" i="3"/>
  <c r="M2333" i="3"/>
  <c r="M2354" i="3"/>
  <c r="M2355" i="3"/>
  <c r="M2356" i="3"/>
  <c r="M2353" i="3"/>
  <c r="M2358" i="3"/>
  <c r="M2359" i="3"/>
  <c r="M2360" i="3"/>
  <c r="M2361" i="3"/>
  <c r="M2362" i="3"/>
  <c r="M2363" i="3"/>
  <c r="M2357" i="3"/>
  <c r="M2365" i="3"/>
  <c r="M2366" i="3"/>
  <c r="M2367" i="3"/>
  <c r="M2364" i="3"/>
  <c r="M2369" i="3"/>
  <c r="M2370" i="3"/>
  <c r="M2371" i="3"/>
  <c r="M2372" i="3"/>
  <c r="M2368" i="3"/>
  <c r="M2374" i="3"/>
  <c r="M2375" i="3"/>
  <c r="M2373" i="3"/>
  <c r="M2352" i="3"/>
  <c r="M2378" i="3"/>
  <c r="M2377" i="3"/>
  <c r="M2380" i="3"/>
  <c r="M2381" i="3"/>
  <c r="M2382" i="3"/>
  <c r="M2383" i="3"/>
  <c r="M2384" i="3"/>
  <c r="M2385" i="3"/>
  <c r="M2386" i="3"/>
  <c r="M2387" i="3"/>
  <c r="M2388" i="3"/>
  <c r="M2379" i="3"/>
  <c r="M2390" i="3"/>
  <c r="M2391" i="3"/>
  <c r="M2392" i="3"/>
  <c r="M2393" i="3"/>
  <c r="M2389" i="3"/>
  <c r="M2376" i="3"/>
  <c r="M2396" i="3"/>
  <c r="M2397" i="3"/>
  <c r="M2395" i="3"/>
  <c r="M2399" i="3"/>
  <c r="M2400" i="3"/>
  <c r="M2401" i="3"/>
  <c r="M2402" i="3"/>
  <c r="M2403" i="3"/>
  <c r="M2404" i="3"/>
  <c r="M2405" i="3"/>
  <c r="M2406" i="3"/>
  <c r="M2407" i="3"/>
  <c r="M2408" i="3"/>
  <c r="M2409" i="3"/>
  <c r="M2410" i="3"/>
  <c r="M2411" i="3"/>
  <c r="M2398" i="3"/>
  <c r="M2413" i="3"/>
  <c r="M2414" i="3"/>
  <c r="M2415" i="3"/>
  <c r="M2416" i="3"/>
  <c r="M2417" i="3"/>
  <c r="M2418" i="3"/>
  <c r="M2419" i="3"/>
  <c r="M2420" i="3"/>
  <c r="M2421" i="3"/>
  <c r="M2422" i="3"/>
  <c r="M2412" i="3"/>
  <c r="M2394" i="3"/>
  <c r="M2425" i="3"/>
  <c r="M2424" i="3"/>
  <c r="M2427" i="3"/>
  <c r="M2428" i="3"/>
  <c r="M2429" i="3"/>
  <c r="M2430" i="3"/>
  <c r="M2431" i="3"/>
  <c r="M2432" i="3"/>
  <c r="M2426" i="3"/>
  <c r="M2434" i="3"/>
  <c r="M2435" i="3"/>
  <c r="M2436" i="3"/>
  <c r="M2437" i="3"/>
  <c r="M2433" i="3"/>
  <c r="M2439" i="3"/>
  <c r="M2440" i="3"/>
  <c r="M2441" i="3"/>
  <c r="M2442" i="3"/>
  <c r="M2438" i="3"/>
  <c r="M2444" i="3"/>
  <c r="M2445" i="3"/>
  <c r="M2446" i="3"/>
  <c r="M2447" i="3"/>
  <c r="M2448" i="3"/>
  <c r="M2449" i="3"/>
  <c r="M2450" i="3"/>
  <c r="M2451" i="3"/>
  <c r="M2452" i="3"/>
  <c r="M2453" i="3"/>
  <c r="M2454" i="3"/>
  <c r="M2455" i="3"/>
  <c r="M2456" i="3"/>
  <c r="M2457" i="3"/>
  <c r="M2458" i="3"/>
  <c r="M2459" i="3"/>
  <c r="M2443" i="3"/>
  <c r="M2461" i="3"/>
  <c r="M2462" i="3"/>
  <c r="M2463" i="3"/>
  <c r="M2464" i="3"/>
  <c r="M2460" i="3"/>
  <c r="M2466" i="3"/>
  <c r="M2467" i="3"/>
  <c r="M2468" i="3"/>
  <c r="M2469" i="3"/>
  <c r="M2470" i="3"/>
  <c r="M2471" i="3"/>
  <c r="M2472" i="3"/>
  <c r="M2473" i="3"/>
  <c r="M2474" i="3"/>
  <c r="M2475" i="3"/>
  <c r="M2476" i="3"/>
  <c r="M2477" i="3"/>
  <c r="M2478" i="3"/>
  <c r="M2479" i="3"/>
  <c r="M2480" i="3"/>
  <c r="M2465" i="3"/>
  <c r="M2482" i="3"/>
  <c r="M2483" i="3"/>
  <c r="M2484" i="3"/>
  <c r="M2485" i="3"/>
  <c r="M2481" i="3"/>
  <c r="M2487" i="3"/>
  <c r="M2488" i="3"/>
  <c r="M2489" i="3"/>
  <c r="M2490" i="3"/>
  <c r="M2491" i="3"/>
  <c r="M2486" i="3"/>
  <c r="M2423" i="3"/>
  <c r="M2494" i="3"/>
  <c r="M2495" i="3"/>
  <c r="M2496" i="3"/>
  <c r="M2497" i="3"/>
  <c r="M2493" i="3"/>
  <c r="M2499" i="3"/>
  <c r="M2498" i="3"/>
  <c r="M2501" i="3"/>
  <c r="M2502" i="3"/>
  <c r="M2503" i="3"/>
  <c r="M2504" i="3"/>
  <c r="M2505" i="3"/>
  <c r="M2506" i="3"/>
  <c r="M2507" i="3"/>
  <c r="M2508" i="3"/>
  <c r="M2500" i="3"/>
  <c r="M2510" i="3"/>
  <c r="M2511" i="3"/>
  <c r="M2512" i="3"/>
  <c r="M2513" i="3"/>
  <c r="M2514" i="3"/>
  <c r="M2515" i="3"/>
  <c r="M2516" i="3"/>
  <c r="M2517" i="3"/>
  <c r="M2518" i="3"/>
  <c r="M2519" i="3"/>
  <c r="M2520" i="3"/>
  <c r="M2509" i="3"/>
  <c r="M2522" i="3"/>
  <c r="M2523" i="3"/>
  <c r="M2524" i="3"/>
  <c r="M2525" i="3"/>
  <c r="M2526" i="3"/>
  <c r="M2527" i="3"/>
  <c r="M2528" i="3"/>
  <c r="M2529" i="3"/>
  <c r="M2530" i="3"/>
  <c r="M2531" i="3"/>
  <c r="M2532" i="3"/>
  <c r="M2533" i="3"/>
  <c r="M2521" i="3"/>
  <c r="M2535" i="3"/>
  <c r="M2536" i="3"/>
  <c r="M2537" i="3"/>
  <c r="M2538" i="3"/>
  <c r="M2534" i="3"/>
  <c r="M2492" i="3"/>
  <c r="M2088" i="3"/>
  <c r="M2087" i="3"/>
  <c r="M2542" i="3"/>
  <c r="M2543" i="3"/>
  <c r="M2544" i="3"/>
  <c r="M2545" i="3"/>
  <c r="M2546" i="3"/>
  <c r="M2547" i="3"/>
  <c r="M2548" i="3"/>
  <c r="M2549" i="3"/>
  <c r="M2550" i="3"/>
  <c r="M2551" i="3"/>
  <c r="M2552" i="3"/>
  <c r="M2553" i="3"/>
  <c r="M2554" i="3"/>
  <c r="M2555" i="3"/>
  <c r="M2556" i="3"/>
  <c r="M2557" i="3"/>
  <c r="M2558" i="3"/>
  <c r="M2559" i="3"/>
  <c r="M2541" i="3"/>
  <c r="M2561" i="3"/>
  <c r="M2562" i="3"/>
  <c r="M2563" i="3"/>
  <c r="M2564" i="3"/>
  <c r="M2565" i="3"/>
  <c r="M2566" i="3"/>
  <c r="M2567" i="3"/>
  <c r="M2568" i="3"/>
  <c r="M2569" i="3"/>
  <c r="M2570" i="3"/>
  <c r="M2571" i="3"/>
  <c r="M2572" i="3"/>
  <c r="M2573" i="3"/>
  <c r="M2574" i="3"/>
  <c r="M2575" i="3"/>
  <c r="M2576" i="3"/>
  <c r="M2577" i="3"/>
  <c r="M2578" i="3"/>
  <c r="M2560" i="3"/>
  <c r="M2580" i="3"/>
  <c r="M2581" i="3"/>
  <c r="M2582" i="3"/>
  <c r="M2583" i="3"/>
  <c r="M2584" i="3"/>
  <c r="M2585" i="3"/>
  <c r="M2586" i="3"/>
  <c r="M2587" i="3"/>
  <c r="M2588" i="3"/>
  <c r="M2589" i="3"/>
  <c r="M2590" i="3"/>
  <c r="M2591" i="3"/>
  <c r="M2592" i="3"/>
  <c r="M2593" i="3"/>
  <c r="M2594" i="3"/>
  <c r="M2595" i="3"/>
  <c r="M2596" i="3"/>
  <c r="M2597" i="3"/>
  <c r="M2598" i="3"/>
  <c r="M2599" i="3"/>
  <c r="M2600" i="3"/>
  <c r="M2601" i="3"/>
  <c r="M2602" i="3"/>
  <c r="M2603" i="3"/>
  <c r="M2579" i="3"/>
  <c r="M2605" i="3"/>
  <c r="M2606" i="3"/>
  <c r="M2607" i="3"/>
  <c r="M2608" i="3"/>
  <c r="M2609" i="3"/>
  <c r="M2610" i="3"/>
  <c r="M2611" i="3"/>
  <c r="M2612" i="3"/>
  <c r="M2613" i="3"/>
  <c r="M2614" i="3"/>
  <c r="M2615" i="3"/>
  <c r="M2616" i="3"/>
  <c r="M2617" i="3"/>
  <c r="M2618" i="3"/>
  <c r="M2619" i="3"/>
  <c r="M2620" i="3"/>
  <c r="M2621" i="3"/>
  <c r="M2622" i="3"/>
  <c r="M2623" i="3"/>
  <c r="M2624" i="3"/>
  <c r="M2625" i="3"/>
  <c r="M2626" i="3"/>
  <c r="M2627" i="3"/>
  <c r="M2628" i="3"/>
  <c r="M2629" i="3"/>
  <c r="M2630" i="3"/>
  <c r="M2604" i="3"/>
  <c r="M2632" i="3"/>
  <c r="M2633" i="3"/>
  <c r="M2634" i="3"/>
  <c r="M2635" i="3"/>
  <c r="M2636" i="3"/>
  <c r="M2637" i="3"/>
  <c r="M2638" i="3"/>
  <c r="M2631" i="3"/>
  <c r="M2640" i="3"/>
  <c r="M2641" i="3"/>
  <c r="M2642" i="3"/>
  <c r="M2643" i="3"/>
  <c r="M2644" i="3"/>
  <c r="M2645" i="3"/>
  <c r="M2646" i="3"/>
  <c r="M2647" i="3"/>
  <c r="M2648" i="3"/>
  <c r="M2649" i="3"/>
  <c r="M2650" i="3"/>
  <c r="M2651" i="3"/>
  <c r="M2652" i="3"/>
  <c r="M2653" i="3"/>
  <c r="M2654" i="3"/>
  <c r="M2655" i="3"/>
  <c r="M2656" i="3"/>
  <c r="M2657" i="3"/>
  <c r="M2658" i="3"/>
  <c r="M2639" i="3"/>
  <c r="M2540" i="3"/>
  <c r="M2661" i="3"/>
  <c r="M2662" i="3"/>
  <c r="M2663" i="3"/>
  <c r="M2664" i="3"/>
  <c r="M2665" i="3"/>
  <c r="M2666" i="3"/>
  <c r="M2667" i="3"/>
  <c r="M2668" i="3"/>
  <c r="M2669" i="3"/>
  <c r="M2670" i="3"/>
  <c r="M2671" i="3"/>
  <c r="M2672" i="3"/>
  <c r="M2660" i="3"/>
  <c r="M2674" i="3"/>
  <c r="M2675" i="3"/>
  <c r="M2676" i="3"/>
  <c r="M2677" i="3"/>
  <c r="M2678" i="3"/>
  <c r="M2679" i="3"/>
  <c r="M2680" i="3"/>
  <c r="M2681" i="3"/>
  <c r="M2682" i="3"/>
  <c r="M2673" i="3"/>
  <c r="M2684" i="3"/>
  <c r="M2685" i="3"/>
  <c r="M2686" i="3"/>
  <c r="M2687" i="3"/>
  <c r="M2688" i="3"/>
  <c r="M2689" i="3"/>
  <c r="M2690" i="3"/>
  <c r="M2691" i="3"/>
  <c r="M2683" i="3"/>
  <c r="M2693" i="3"/>
  <c r="M2694" i="3"/>
  <c r="M2695" i="3"/>
  <c r="M2696" i="3"/>
  <c r="M2697" i="3"/>
  <c r="M2698" i="3"/>
  <c r="M2692" i="3"/>
  <c r="M2700" i="3"/>
  <c r="M2701" i="3"/>
  <c r="M2702" i="3"/>
  <c r="M2703" i="3"/>
  <c r="M2704" i="3"/>
  <c r="M2705" i="3"/>
  <c r="M2706" i="3"/>
  <c r="M2707" i="3"/>
  <c r="M2708" i="3"/>
  <c r="M2709" i="3"/>
  <c r="M2710" i="3"/>
  <c r="M2711" i="3"/>
  <c r="M2699" i="3"/>
  <c r="M2713" i="3"/>
  <c r="M2714" i="3"/>
  <c r="M2715" i="3"/>
  <c r="M2716" i="3"/>
  <c r="M2717" i="3"/>
  <c r="M2718" i="3"/>
  <c r="M2719" i="3"/>
  <c r="M2720" i="3"/>
  <c r="M2721" i="3"/>
  <c r="M2722" i="3"/>
  <c r="M2723" i="3"/>
  <c r="M2724" i="3"/>
  <c r="M2725" i="3"/>
  <c r="M2726" i="3"/>
  <c r="M2727" i="3"/>
  <c r="M2712" i="3"/>
  <c r="M2729" i="3"/>
  <c r="M2730" i="3"/>
  <c r="M2731" i="3"/>
  <c r="M2732" i="3"/>
  <c r="M2733" i="3"/>
  <c r="M2734" i="3"/>
  <c r="M2735" i="3"/>
  <c r="M2736" i="3"/>
  <c r="M2737" i="3"/>
  <c r="M2738" i="3"/>
  <c r="M2739" i="3"/>
  <c r="M2740" i="3"/>
  <c r="M2741" i="3"/>
  <c r="M2742" i="3"/>
  <c r="M2743" i="3"/>
  <c r="M2744" i="3"/>
  <c r="M2745" i="3"/>
  <c r="M2746" i="3"/>
  <c r="M2728" i="3"/>
  <c r="M2748" i="3"/>
  <c r="M2749" i="3"/>
  <c r="M2750" i="3"/>
  <c r="M2751" i="3"/>
  <c r="M2752" i="3"/>
  <c r="M2753" i="3"/>
  <c r="M2754" i="3"/>
  <c r="M2755" i="3"/>
  <c r="M2756" i="3"/>
  <c r="M2757" i="3"/>
  <c r="M2758" i="3"/>
  <c r="M2759" i="3"/>
  <c r="M2760" i="3"/>
  <c r="M2761" i="3"/>
  <c r="M2762" i="3"/>
  <c r="M2763" i="3"/>
  <c r="M2747" i="3"/>
  <c r="M2765" i="3"/>
  <c r="M2766" i="3"/>
  <c r="M2767" i="3"/>
  <c r="M2768" i="3"/>
  <c r="M2769" i="3"/>
  <c r="M2770" i="3"/>
  <c r="M2771" i="3"/>
  <c r="M2772" i="3"/>
  <c r="M2773" i="3"/>
  <c r="M2774" i="3"/>
  <c r="M2775" i="3"/>
  <c r="M2776" i="3"/>
  <c r="M2777" i="3"/>
  <c r="M2778" i="3"/>
  <c r="M2779" i="3"/>
  <c r="M2780" i="3"/>
  <c r="M2781" i="3"/>
  <c r="M2782" i="3"/>
  <c r="M2783" i="3"/>
  <c r="M2784" i="3"/>
  <c r="M2785" i="3"/>
  <c r="M2786" i="3"/>
  <c r="M2787" i="3"/>
  <c r="M2788" i="3"/>
  <c r="M2789" i="3"/>
  <c r="M2790" i="3"/>
  <c r="M2764" i="3"/>
  <c r="M2792" i="3"/>
  <c r="M2793" i="3"/>
  <c r="M2794" i="3"/>
  <c r="M2795" i="3"/>
  <c r="M2796" i="3"/>
  <c r="M2791" i="3"/>
  <c r="M2798" i="3"/>
  <c r="M2799" i="3"/>
  <c r="M2800" i="3"/>
  <c r="M2801" i="3"/>
  <c r="M2802" i="3"/>
  <c r="M2803" i="3"/>
  <c r="M2804" i="3"/>
  <c r="M2805" i="3"/>
  <c r="M2806" i="3"/>
  <c r="M2807" i="3"/>
  <c r="M2808" i="3"/>
  <c r="M2809" i="3"/>
  <c r="M2810" i="3"/>
  <c r="M2811" i="3"/>
  <c r="M2797" i="3"/>
  <c r="M2813" i="3"/>
  <c r="M2814" i="3"/>
  <c r="M2815" i="3"/>
  <c r="M2816" i="3"/>
  <c r="M2817" i="3"/>
  <c r="M2818" i="3"/>
  <c r="M2819" i="3"/>
  <c r="M2820" i="3"/>
  <c r="M2821" i="3"/>
  <c r="M2822" i="3"/>
  <c r="M2823" i="3"/>
  <c r="M2824" i="3"/>
  <c r="M2825" i="3"/>
  <c r="M2826" i="3"/>
  <c r="M2827" i="3"/>
  <c r="M2828" i="3"/>
  <c r="M2829" i="3"/>
  <c r="M2830" i="3"/>
  <c r="M2831" i="3"/>
  <c r="M2832" i="3"/>
  <c r="M2833" i="3"/>
  <c r="M2834" i="3"/>
  <c r="M2812" i="3"/>
  <c r="M2836" i="3"/>
  <c r="M2837" i="3"/>
  <c r="M2838" i="3"/>
  <c r="M2839" i="3"/>
  <c r="M2840" i="3"/>
  <c r="M2841" i="3"/>
  <c r="M2842" i="3"/>
  <c r="M2843" i="3"/>
  <c r="M2844" i="3"/>
  <c r="M2845" i="3"/>
  <c r="M2846" i="3"/>
  <c r="M2847" i="3"/>
  <c r="M2848" i="3"/>
  <c r="M2849" i="3"/>
  <c r="M2850" i="3"/>
  <c r="M2835" i="3"/>
  <c r="M2852" i="3"/>
  <c r="M2853" i="3"/>
  <c r="M2854" i="3"/>
  <c r="M2855" i="3"/>
  <c r="M2856" i="3"/>
  <c r="M2851" i="3"/>
  <c r="M2659" i="3"/>
  <c r="M2539" i="3"/>
  <c r="M2860" i="3"/>
  <c r="M2861" i="3"/>
  <c r="M2862" i="3"/>
  <c r="M2863" i="3"/>
  <c r="M2864" i="3"/>
  <c r="M2865" i="3"/>
  <c r="M2866" i="3"/>
  <c r="M2867" i="3"/>
  <c r="M2868" i="3"/>
  <c r="M2869" i="3"/>
  <c r="M2870" i="3"/>
  <c r="M2871" i="3"/>
  <c r="M2872" i="3"/>
  <c r="M2873" i="3"/>
  <c r="M2874" i="3"/>
  <c r="M2875" i="3"/>
  <c r="M2876" i="3"/>
  <c r="M2877" i="3"/>
  <c r="M2878" i="3"/>
  <c r="M2879" i="3"/>
  <c r="M2880" i="3"/>
  <c r="M2881" i="3"/>
  <c r="M2882" i="3"/>
  <c r="M2883" i="3"/>
  <c r="M2884" i="3"/>
  <c r="M2885" i="3"/>
  <c r="M2886" i="3"/>
  <c r="M2887" i="3"/>
  <c r="M2888" i="3"/>
  <c r="M2889" i="3"/>
  <c r="M2890" i="3"/>
  <c r="M2859" i="3"/>
  <c r="M2892" i="3"/>
  <c r="M2893" i="3"/>
  <c r="M2894" i="3"/>
  <c r="M2895" i="3"/>
  <c r="M2896" i="3"/>
  <c r="M2897" i="3"/>
  <c r="M2898" i="3"/>
  <c r="M2899" i="3"/>
  <c r="M2900" i="3"/>
  <c r="M2901" i="3"/>
  <c r="M2902" i="3"/>
  <c r="M2903" i="3"/>
  <c r="M2904" i="3"/>
  <c r="M2905" i="3"/>
  <c r="M2906" i="3"/>
  <c r="M2907" i="3"/>
  <c r="M2908" i="3"/>
  <c r="M2909" i="3"/>
  <c r="M2910" i="3"/>
  <c r="M2911" i="3"/>
  <c r="M2912" i="3"/>
  <c r="M2913" i="3"/>
  <c r="M2914" i="3"/>
  <c r="M2915" i="3"/>
  <c r="M2916" i="3"/>
  <c r="M2917" i="3"/>
  <c r="M2918" i="3"/>
  <c r="M2919" i="3"/>
  <c r="M2920" i="3"/>
  <c r="M2921" i="3"/>
  <c r="M2922" i="3"/>
  <c r="M2923" i="3"/>
  <c r="M2924" i="3"/>
  <c r="M2925" i="3"/>
  <c r="M2926" i="3"/>
  <c r="M2927" i="3"/>
  <c r="M2928" i="3"/>
  <c r="M2929" i="3"/>
  <c r="M2930" i="3"/>
  <c r="M2931" i="3"/>
  <c r="M2932" i="3"/>
  <c r="M2933" i="3"/>
  <c r="M2934" i="3"/>
  <c r="M2935" i="3"/>
  <c r="M2936" i="3"/>
  <c r="M2937" i="3"/>
  <c r="M2938" i="3"/>
  <c r="M2939" i="3"/>
  <c r="M2940" i="3"/>
  <c r="M2941" i="3"/>
  <c r="M2942" i="3"/>
  <c r="M2943" i="3"/>
  <c r="M2944" i="3"/>
  <c r="M2945" i="3"/>
  <c r="M2946" i="3"/>
  <c r="M2947" i="3"/>
  <c r="M2948" i="3"/>
  <c r="M2949" i="3"/>
  <c r="M2950" i="3"/>
  <c r="M2951" i="3"/>
  <c r="M2952" i="3"/>
  <c r="M2953" i="3"/>
  <c r="M2954" i="3"/>
  <c r="M2955" i="3"/>
  <c r="M2956" i="3"/>
  <c r="M2957" i="3"/>
  <c r="M2958" i="3"/>
  <c r="M2959" i="3"/>
  <c r="M2960" i="3"/>
  <c r="M2961" i="3"/>
  <c r="M2962" i="3"/>
  <c r="M2963" i="3"/>
  <c r="M2964" i="3"/>
  <c r="M2965" i="3"/>
  <c r="M2966" i="3"/>
  <c r="M2967" i="3"/>
  <c r="M2968" i="3"/>
  <c r="M2969" i="3"/>
  <c r="M2970" i="3"/>
  <c r="M2971" i="3"/>
  <c r="M2972" i="3"/>
  <c r="M2973" i="3"/>
  <c r="M2974" i="3"/>
  <c r="M2975" i="3"/>
  <c r="M2976" i="3"/>
  <c r="M2977" i="3"/>
  <c r="M2978" i="3"/>
  <c r="M2979" i="3"/>
  <c r="M2980" i="3"/>
  <c r="M2981" i="3"/>
  <c r="M2982" i="3"/>
  <c r="M2983" i="3"/>
  <c r="M2984" i="3"/>
  <c r="M2985" i="3"/>
  <c r="M2986" i="3"/>
  <c r="M2987" i="3"/>
  <c r="M2988" i="3"/>
  <c r="M2989" i="3"/>
  <c r="M2990" i="3"/>
  <c r="M2991" i="3"/>
  <c r="M2992" i="3"/>
  <c r="M2891" i="3"/>
  <c r="M2994" i="3"/>
  <c r="M2995" i="3"/>
  <c r="M2996" i="3"/>
  <c r="M2997" i="3"/>
  <c r="M2998" i="3"/>
  <c r="M2999" i="3"/>
  <c r="M3000" i="3"/>
  <c r="M3001" i="3"/>
  <c r="M3002" i="3"/>
  <c r="M3003" i="3"/>
  <c r="M2993" i="3"/>
  <c r="M3006" i="3"/>
  <c r="M3005" i="3"/>
  <c r="M3008" i="3"/>
  <c r="M3009" i="3"/>
  <c r="M3010" i="3"/>
  <c r="M3011" i="3"/>
  <c r="M3012" i="3"/>
  <c r="M3013" i="3"/>
  <c r="M3014" i="3"/>
  <c r="M3015" i="3"/>
  <c r="M3016" i="3"/>
  <c r="M3017" i="3"/>
  <c r="M3018" i="3"/>
  <c r="M3019" i="3"/>
  <c r="M3020" i="3"/>
  <c r="M3021" i="3"/>
  <c r="M3022" i="3"/>
  <c r="M3023" i="3"/>
  <c r="M3024" i="3"/>
  <c r="M3025" i="3"/>
  <c r="M3026" i="3"/>
  <c r="M3027" i="3"/>
  <c r="M3007" i="3"/>
  <c r="M3029" i="3"/>
  <c r="M3030" i="3"/>
  <c r="M3031" i="3"/>
  <c r="M3032" i="3"/>
  <c r="M3033" i="3"/>
  <c r="M3034" i="3"/>
  <c r="M3035" i="3"/>
  <c r="M3036" i="3"/>
  <c r="M3037" i="3"/>
  <c r="M3038" i="3"/>
  <c r="M3039" i="3"/>
  <c r="M3040" i="3"/>
  <c r="M3041" i="3"/>
  <c r="M3042" i="3"/>
  <c r="M3043" i="3"/>
  <c r="M3044" i="3"/>
  <c r="M3045" i="3"/>
  <c r="M3046" i="3"/>
  <c r="M3047" i="3"/>
  <c r="M3048" i="3"/>
  <c r="M3049" i="3"/>
  <c r="M3050" i="3"/>
  <c r="M3051" i="3"/>
  <c r="M3052" i="3"/>
  <c r="M3028" i="3"/>
  <c r="M3054" i="3"/>
  <c r="M3055" i="3"/>
  <c r="M3056" i="3"/>
  <c r="M3057" i="3"/>
  <c r="M3058" i="3"/>
  <c r="M3059" i="3"/>
  <c r="M3060" i="3"/>
  <c r="M3061" i="3"/>
  <c r="M3062" i="3"/>
  <c r="M3063" i="3"/>
  <c r="M3064" i="3"/>
  <c r="M3065" i="3"/>
  <c r="M3066" i="3"/>
  <c r="M3067" i="3"/>
  <c r="M3068" i="3"/>
  <c r="M3069" i="3"/>
  <c r="M3070" i="3"/>
  <c r="M3071" i="3"/>
  <c r="M3072" i="3"/>
  <c r="M3073" i="3"/>
  <c r="M3074" i="3"/>
  <c r="M3075" i="3"/>
  <c r="M3076" i="3"/>
  <c r="M3077" i="3"/>
  <c r="M3053" i="3"/>
  <c r="M3079" i="3"/>
  <c r="M3080" i="3"/>
  <c r="M3081" i="3"/>
  <c r="M3082" i="3"/>
  <c r="M3083" i="3"/>
  <c r="M3084" i="3"/>
  <c r="M3085" i="3"/>
  <c r="M3086" i="3"/>
  <c r="M3087" i="3"/>
  <c r="M3088" i="3"/>
  <c r="M3089" i="3"/>
  <c r="M3090" i="3"/>
  <c r="M3091" i="3"/>
  <c r="M3092" i="3"/>
  <c r="M3093" i="3"/>
  <c r="M3094" i="3"/>
  <c r="M3095" i="3"/>
  <c r="M3096" i="3"/>
  <c r="M3097" i="3"/>
  <c r="M3098" i="3"/>
  <c r="M3099" i="3"/>
  <c r="M3100" i="3"/>
  <c r="M3101" i="3"/>
  <c r="M3102" i="3"/>
  <c r="M3078" i="3"/>
  <c r="M3104" i="3"/>
  <c r="M3105" i="3"/>
  <c r="M3106" i="3"/>
  <c r="M3107" i="3"/>
  <c r="M3108" i="3"/>
  <c r="M3109" i="3"/>
  <c r="M3110" i="3"/>
  <c r="M3111" i="3"/>
  <c r="M3112" i="3"/>
  <c r="M3113" i="3"/>
  <c r="M3114" i="3"/>
  <c r="M3115" i="3"/>
  <c r="M3116" i="3"/>
  <c r="M3117" i="3"/>
  <c r="M3118" i="3"/>
  <c r="M3119" i="3"/>
  <c r="M3103" i="3"/>
  <c r="M3121" i="3"/>
  <c r="M3122" i="3"/>
  <c r="M3123" i="3"/>
  <c r="M3124" i="3"/>
  <c r="M3125" i="3"/>
  <c r="M3126" i="3"/>
  <c r="M3127" i="3"/>
  <c r="M3128" i="3"/>
  <c r="M3129" i="3"/>
  <c r="M3130" i="3"/>
  <c r="M3131" i="3"/>
  <c r="M3132" i="3"/>
  <c r="M3133" i="3"/>
  <c r="M3134" i="3"/>
  <c r="M3135" i="3"/>
  <c r="M3136" i="3"/>
  <c r="M3137" i="3"/>
  <c r="M3138" i="3"/>
  <c r="M3139" i="3"/>
  <c r="M3140" i="3"/>
  <c r="M3141" i="3"/>
  <c r="M3142" i="3"/>
  <c r="M3143" i="3"/>
  <c r="M3144" i="3"/>
  <c r="M3145" i="3"/>
  <c r="M3146" i="3"/>
  <c r="M3147" i="3"/>
  <c r="M3148" i="3"/>
  <c r="M3149" i="3"/>
  <c r="M3150" i="3"/>
  <c r="M3120" i="3"/>
  <c r="M3152" i="3"/>
  <c r="M3153" i="3"/>
  <c r="M3154" i="3"/>
  <c r="M3155" i="3"/>
  <c r="M3156" i="3"/>
  <c r="M3157" i="3"/>
  <c r="M3158" i="3"/>
  <c r="M3159" i="3"/>
  <c r="M3160" i="3"/>
  <c r="M3161" i="3"/>
  <c r="M3162" i="3"/>
  <c r="M3163" i="3"/>
  <c r="M3164" i="3"/>
  <c r="M3165" i="3"/>
  <c r="M3166" i="3"/>
  <c r="M3167" i="3"/>
  <c r="M3168" i="3"/>
  <c r="M3169" i="3"/>
  <c r="M3170" i="3"/>
  <c r="M3171" i="3"/>
  <c r="M3172" i="3"/>
  <c r="M3173" i="3"/>
  <c r="M3174" i="3"/>
  <c r="M3175" i="3"/>
  <c r="M3176" i="3"/>
  <c r="M3177" i="3"/>
  <c r="M3151" i="3"/>
  <c r="M3179" i="3"/>
  <c r="M3180" i="3"/>
  <c r="M3181" i="3"/>
  <c r="M3182" i="3"/>
  <c r="M3183" i="3"/>
  <c r="M3184" i="3"/>
  <c r="M3185" i="3"/>
  <c r="M3186" i="3"/>
  <c r="M3187" i="3"/>
  <c r="M3188" i="3"/>
  <c r="M3189" i="3"/>
  <c r="M3190" i="3"/>
  <c r="M3191" i="3"/>
  <c r="M3192" i="3"/>
  <c r="M3193" i="3"/>
  <c r="M3194" i="3"/>
  <c r="M3195" i="3"/>
  <c r="M3196" i="3"/>
  <c r="M3197" i="3"/>
  <c r="M3198" i="3"/>
  <c r="M3199" i="3"/>
  <c r="M3200" i="3"/>
  <c r="M3201" i="3"/>
  <c r="M3202" i="3"/>
  <c r="M3203" i="3"/>
  <c r="M3204" i="3"/>
  <c r="M3205" i="3"/>
  <c r="M3206" i="3"/>
  <c r="M3207" i="3"/>
  <c r="M3208" i="3"/>
  <c r="M3209" i="3"/>
  <c r="M3178" i="3"/>
  <c r="M3211" i="3"/>
  <c r="M3210" i="3"/>
  <c r="M3004" i="3"/>
  <c r="M3213" i="3"/>
  <c r="M3214" i="3"/>
  <c r="M3215" i="3"/>
  <c r="M3212" i="3"/>
  <c r="M3217" i="3"/>
  <c r="M3218" i="3"/>
  <c r="M3216" i="3"/>
  <c r="M3221" i="3"/>
  <c r="M3220" i="3"/>
  <c r="M3223" i="3"/>
  <c r="M3224" i="3"/>
  <c r="M3225" i="3"/>
  <c r="M3226" i="3"/>
  <c r="M3227" i="3"/>
  <c r="M3228" i="3"/>
  <c r="M3229" i="3"/>
  <c r="M3230" i="3"/>
  <c r="M3231" i="3"/>
  <c r="M3232" i="3"/>
  <c r="M3233" i="3"/>
  <c r="M3222" i="3"/>
  <c r="M3235" i="3"/>
  <c r="M3236" i="3"/>
  <c r="M3237" i="3"/>
  <c r="M3238" i="3"/>
  <c r="M3239" i="3"/>
  <c r="M3240" i="3"/>
  <c r="M3241" i="3"/>
  <c r="M3242" i="3"/>
  <c r="M3243" i="3"/>
  <c r="M3244" i="3"/>
  <c r="M3245" i="3"/>
  <c r="M3246" i="3"/>
  <c r="M3234" i="3"/>
  <c r="M3219" i="3"/>
  <c r="M3249" i="3"/>
  <c r="M3248" i="3"/>
  <c r="M3251" i="3"/>
  <c r="M3252" i="3"/>
  <c r="M3253" i="3"/>
  <c r="M3254" i="3"/>
  <c r="M3255" i="3"/>
  <c r="M3256" i="3"/>
  <c r="M3257" i="3"/>
  <c r="M3258" i="3"/>
  <c r="M3259" i="3"/>
  <c r="M3260" i="3"/>
  <c r="M3261" i="3"/>
  <c r="M3262" i="3"/>
  <c r="M3263" i="3"/>
  <c r="M3264" i="3"/>
  <c r="M3265" i="3"/>
  <c r="M3266" i="3"/>
  <c r="M3267" i="3"/>
  <c r="M3268" i="3"/>
  <c r="M3269" i="3"/>
  <c r="M3270" i="3"/>
  <c r="M3271" i="3"/>
  <c r="M3272" i="3"/>
  <c r="M3273" i="3"/>
  <c r="M3274" i="3"/>
  <c r="M3275" i="3"/>
  <c r="M3276" i="3"/>
  <c r="M3277" i="3"/>
  <c r="M3278" i="3"/>
  <c r="M3279" i="3"/>
  <c r="M3280" i="3"/>
  <c r="M3250" i="3"/>
  <c r="M3282" i="3"/>
  <c r="M3283" i="3"/>
  <c r="M3284" i="3"/>
  <c r="M3285" i="3"/>
  <c r="M3286" i="3"/>
  <c r="M3287" i="3"/>
  <c r="M3281" i="3"/>
  <c r="M3247" i="3"/>
  <c r="M3289" i="3"/>
  <c r="M3290" i="3"/>
  <c r="M3291" i="3"/>
  <c r="M3292" i="3"/>
  <c r="M3293" i="3"/>
  <c r="M3294" i="3"/>
  <c r="M3295" i="3"/>
  <c r="M3296" i="3"/>
  <c r="M3297" i="3"/>
  <c r="M3298" i="3"/>
  <c r="M3299" i="3"/>
  <c r="M3300" i="3"/>
  <c r="M3301" i="3"/>
  <c r="M3302" i="3"/>
  <c r="M3303" i="3"/>
  <c r="M3304" i="3"/>
  <c r="M3288" i="3"/>
  <c r="M3307" i="3"/>
  <c r="M3306" i="3"/>
  <c r="M3309" i="3"/>
  <c r="M3310" i="3"/>
  <c r="M3311" i="3"/>
  <c r="M3312" i="3"/>
  <c r="M3313" i="3"/>
  <c r="M3308" i="3"/>
  <c r="M3315" i="3"/>
  <c r="M3316" i="3"/>
  <c r="M3314" i="3"/>
  <c r="M3305" i="3"/>
  <c r="M3318" i="3"/>
  <c r="M3319" i="3"/>
  <c r="M3317" i="3"/>
  <c r="M3321" i="3"/>
  <c r="M3322" i="3"/>
  <c r="M3323" i="3"/>
  <c r="M3324" i="3"/>
  <c r="M3325" i="3"/>
  <c r="M3326" i="3"/>
  <c r="M3327" i="3"/>
  <c r="M3320" i="3"/>
  <c r="M3329" i="3"/>
  <c r="M3330" i="3"/>
  <c r="M3331" i="3"/>
  <c r="M3332" i="3"/>
  <c r="M3328" i="3"/>
  <c r="M3335" i="3"/>
  <c r="M3334" i="3"/>
  <c r="M3337" i="3"/>
  <c r="M3338" i="3"/>
  <c r="M3339" i="3"/>
  <c r="M3340" i="3"/>
  <c r="M3341" i="3"/>
  <c r="M3342" i="3"/>
  <c r="M3343" i="3"/>
  <c r="M3344" i="3"/>
  <c r="M3345" i="3"/>
  <c r="M3346" i="3"/>
  <c r="M3347" i="3"/>
  <c r="M3348" i="3"/>
  <c r="M3336" i="3"/>
  <c r="M3350" i="3"/>
  <c r="M3351" i="3"/>
  <c r="M3352" i="3"/>
  <c r="M3353" i="3"/>
  <c r="M3354" i="3"/>
  <c r="M3355" i="3"/>
  <c r="M3356" i="3"/>
  <c r="M3357" i="3"/>
  <c r="M3358" i="3"/>
  <c r="M3359" i="3"/>
  <c r="M3360" i="3"/>
  <c r="M3361" i="3"/>
  <c r="M3349" i="3"/>
  <c r="M3333" i="3"/>
  <c r="M3363" i="3"/>
  <c r="M3364" i="3"/>
  <c r="M3365" i="3"/>
  <c r="M3366" i="3"/>
  <c r="M3367" i="3"/>
  <c r="M3368" i="3"/>
  <c r="M3369" i="3"/>
  <c r="M3370" i="3"/>
  <c r="M3371" i="3"/>
  <c r="M3372" i="3"/>
  <c r="M3362" i="3"/>
  <c r="M3374" i="3"/>
  <c r="M3375" i="3"/>
  <c r="M3373" i="3"/>
  <c r="M3377" i="3"/>
  <c r="M3378" i="3"/>
  <c r="M3379" i="3"/>
  <c r="M3380" i="3"/>
  <c r="M3381" i="3"/>
  <c r="M3382" i="3"/>
  <c r="M3383" i="3"/>
  <c r="M3384" i="3"/>
  <c r="M3385" i="3"/>
  <c r="M3386" i="3"/>
  <c r="M3387" i="3"/>
  <c r="M3388" i="3"/>
  <c r="M3389" i="3"/>
  <c r="M3390" i="3"/>
  <c r="M3391" i="3"/>
  <c r="M3392" i="3"/>
  <c r="M3393" i="3"/>
  <c r="M3376" i="3"/>
  <c r="M3395" i="3"/>
  <c r="M3396" i="3"/>
  <c r="M3397" i="3"/>
  <c r="M3398" i="3"/>
  <c r="M3399" i="3"/>
  <c r="M3400" i="3"/>
  <c r="M3401" i="3"/>
  <c r="M3402" i="3"/>
  <c r="M3403" i="3"/>
  <c r="M3404" i="3"/>
  <c r="M3405" i="3"/>
  <c r="M3406" i="3"/>
  <c r="M3407" i="3"/>
  <c r="M3408" i="3"/>
  <c r="M3394" i="3"/>
  <c r="M3411" i="3"/>
  <c r="M3412" i="3"/>
  <c r="M3413" i="3"/>
  <c r="M3414" i="3"/>
  <c r="M3410" i="3"/>
  <c r="M3409" i="3"/>
  <c r="M3417" i="3"/>
  <c r="M3418" i="3"/>
  <c r="M3419" i="3"/>
  <c r="M3420" i="3"/>
  <c r="M3421" i="3"/>
  <c r="M3422" i="3"/>
  <c r="M3423" i="3"/>
  <c r="M3424" i="3"/>
  <c r="M3416" i="3"/>
  <c r="M3415" i="3"/>
  <c r="M2858" i="3"/>
  <c r="M3428" i="3"/>
  <c r="M3429" i="3"/>
  <c r="M3430" i="3"/>
  <c r="M3431" i="3"/>
  <c r="M3432" i="3"/>
  <c r="M3433" i="3"/>
  <c r="M3434" i="3"/>
  <c r="M3435" i="3"/>
  <c r="M3436" i="3"/>
  <c r="M3437" i="3"/>
  <c r="M3438" i="3"/>
  <c r="M3439" i="3"/>
  <c r="M3440" i="3"/>
  <c r="M3441" i="3"/>
  <c r="M3442" i="3"/>
  <c r="M3443" i="3"/>
  <c r="M3444" i="3"/>
  <c r="M3445" i="3"/>
  <c r="M3446" i="3"/>
  <c r="M3447" i="3"/>
  <c r="M3448" i="3"/>
  <c r="M3449" i="3"/>
  <c r="M3450" i="3"/>
  <c r="M3451" i="3"/>
  <c r="M3452" i="3"/>
  <c r="M3453" i="3"/>
  <c r="M3454" i="3"/>
  <c r="M3455" i="3"/>
  <c r="M3456" i="3"/>
  <c r="M3457" i="3"/>
  <c r="M3458" i="3"/>
  <c r="M3459" i="3"/>
  <c r="M3460" i="3"/>
  <c r="M3461" i="3"/>
  <c r="M3462" i="3"/>
  <c r="M3463" i="3"/>
  <c r="M3464" i="3"/>
  <c r="M3465" i="3"/>
  <c r="M3466" i="3"/>
  <c r="M3467" i="3"/>
  <c r="M3468" i="3"/>
  <c r="M3469" i="3"/>
  <c r="M3427" i="3"/>
  <c r="M3471" i="3"/>
  <c r="M3472" i="3"/>
  <c r="M3473" i="3"/>
  <c r="M3474" i="3"/>
  <c r="M3475" i="3"/>
  <c r="M3476" i="3"/>
  <c r="M3477" i="3"/>
  <c r="M3478" i="3"/>
  <c r="M3479" i="3"/>
  <c r="M3480" i="3"/>
  <c r="M3481" i="3"/>
  <c r="M3482" i="3"/>
  <c r="M3483" i="3"/>
  <c r="M3484" i="3"/>
  <c r="M3485" i="3"/>
  <c r="M3486" i="3"/>
  <c r="M3487" i="3"/>
  <c r="M3488" i="3"/>
  <c r="M3489" i="3"/>
  <c r="M3490" i="3"/>
  <c r="M3491" i="3"/>
  <c r="M3492" i="3"/>
  <c r="M3493" i="3"/>
  <c r="M3494" i="3"/>
  <c r="M3495" i="3"/>
  <c r="M3496" i="3"/>
  <c r="M3497" i="3"/>
  <c r="M3498" i="3"/>
  <c r="M3499" i="3"/>
  <c r="M3500" i="3"/>
  <c r="M3501" i="3"/>
  <c r="M3502" i="3"/>
  <c r="M3503" i="3"/>
  <c r="M3504" i="3"/>
  <c r="M3505" i="3"/>
  <c r="M3506" i="3"/>
  <c r="M3507" i="3"/>
  <c r="M3508" i="3"/>
  <c r="M3509" i="3"/>
  <c r="M3510" i="3"/>
  <c r="M3511" i="3"/>
  <c r="M3512" i="3"/>
  <c r="M3513" i="3"/>
  <c r="M3514" i="3"/>
  <c r="M3515" i="3"/>
  <c r="M3516" i="3"/>
  <c r="M3517" i="3"/>
  <c r="M3518" i="3"/>
  <c r="M3519" i="3"/>
  <c r="M3520" i="3"/>
  <c r="M3521" i="3"/>
  <c r="M3522" i="3"/>
  <c r="M3523" i="3"/>
  <c r="M3524" i="3"/>
  <c r="M3525" i="3"/>
  <c r="M3526" i="3"/>
  <c r="M3527" i="3"/>
  <c r="M3528" i="3"/>
  <c r="M3529" i="3"/>
  <c r="M3530" i="3"/>
  <c r="M3531" i="3"/>
  <c r="M3532" i="3"/>
  <c r="M3533" i="3"/>
  <c r="M3534" i="3"/>
  <c r="M3535" i="3"/>
  <c r="M3536" i="3"/>
  <c r="M3537" i="3"/>
  <c r="M3538" i="3"/>
  <c r="M3539" i="3"/>
  <c r="M3540" i="3"/>
  <c r="M3541" i="3"/>
  <c r="M3542" i="3"/>
  <c r="M3543" i="3"/>
  <c r="M3544" i="3"/>
  <c r="M3545" i="3"/>
  <c r="M3546" i="3"/>
  <c r="M3547" i="3"/>
  <c r="M3548" i="3"/>
  <c r="M3549" i="3"/>
  <c r="M3550" i="3"/>
  <c r="M3551" i="3"/>
  <c r="M3552" i="3"/>
  <c r="M3553" i="3"/>
  <c r="M3554" i="3"/>
  <c r="M3555" i="3"/>
  <c r="M3556" i="3"/>
  <c r="M3557" i="3"/>
  <c r="M3558" i="3"/>
  <c r="M3559" i="3"/>
  <c r="M3560" i="3"/>
  <c r="M3561" i="3"/>
  <c r="M3562" i="3"/>
  <c r="M3563" i="3"/>
  <c r="M3564" i="3"/>
  <c r="M3565" i="3"/>
  <c r="M3566" i="3"/>
  <c r="M3567" i="3"/>
  <c r="M3568" i="3"/>
  <c r="M3569" i="3"/>
  <c r="M3570" i="3"/>
  <c r="M3571" i="3"/>
  <c r="M3572" i="3"/>
  <c r="M3573" i="3"/>
  <c r="M3574" i="3"/>
  <c r="M3575" i="3"/>
  <c r="M3576" i="3"/>
  <c r="M3577" i="3"/>
  <c r="M3578" i="3"/>
  <c r="M3579" i="3"/>
  <c r="M3580" i="3"/>
  <c r="M3581" i="3"/>
  <c r="M3582" i="3"/>
  <c r="M3583" i="3"/>
  <c r="M3584" i="3"/>
  <c r="M3585" i="3"/>
  <c r="M3586" i="3"/>
  <c r="M3587" i="3"/>
  <c r="M3588" i="3"/>
  <c r="M3589" i="3"/>
  <c r="M3590" i="3"/>
  <c r="M3591" i="3"/>
  <c r="M3592" i="3"/>
  <c r="M3593" i="3"/>
  <c r="M3594" i="3"/>
  <c r="M3595" i="3"/>
  <c r="M3596" i="3"/>
  <c r="M3597" i="3"/>
  <c r="M3598" i="3"/>
  <c r="M3599" i="3"/>
  <c r="M3600" i="3"/>
  <c r="M3601" i="3"/>
  <c r="M3602" i="3"/>
  <c r="M3603" i="3"/>
  <c r="M3604" i="3"/>
  <c r="M3605" i="3"/>
  <c r="M3606" i="3"/>
  <c r="M3607" i="3"/>
  <c r="M3608" i="3"/>
  <c r="M3609" i="3"/>
  <c r="M3610" i="3"/>
  <c r="M3611" i="3"/>
  <c r="M3612" i="3"/>
  <c r="M3470" i="3"/>
  <c r="M3614" i="3"/>
  <c r="M3615" i="3"/>
  <c r="M3616" i="3"/>
  <c r="M3617" i="3"/>
  <c r="M3618" i="3"/>
  <c r="M3619" i="3"/>
  <c r="M3620" i="3"/>
  <c r="M3621" i="3"/>
  <c r="M3622" i="3"/>
  <c r="M3623" i="3"/>
  <c r="M3624" i="3"/>
  <c r="M3625" i="3"/>
  <c r="M3626" i="3"/>
  <c r="M3627" i="3"/>
  <c r="M3628" i="3"/>
  <c r="M3629" i="3"/>
  <c r="M3630" i="3"/>
  <c r="M3631" i="3"/>
  <c r="M3632" i="3"/>
  <c r="M3633" i="3"/>
  <c r="M3634" i="3"/>
  <c r="M3635" i="3"/>
  <c r="M3636" i="3"/>
  <c r="M3637" i="3"/>
  <c r="M3638" i="3"/>
  <c r="M3639" i="3"/>
  <c r="M3640" i="3"/>
  <c r="M3641" i="3"/>
  <c r="M3642" i="3"/>
  <c r="M3643" i="3"/>
  <c r="M3644" i="3"/>
  <c r="M3645" i="3"/>
  <c r="M3646" i="3"/>
  <c r="M3647" i="3"/>
  <c r="M3648" i="3"/>
  <c r="M3649" i="3"/>
  <c r="M3650" i="3"/>
  <c r="M3651" i="3"/>
  <c r="M3652" i="3"/>
  <c r="M3653" i="3"/>
  <c r="M3654" i="3"/>
  <c r="M3655" i="3"/>
  <c r="M3656" i="3"/>
  <c r="M3657" i="3"/>
  <c r="M3658" i="3"/>
  <c r="M3659" i="3"/>
  <c r="M3660" i="3"/>
  <c r="M3661" i="3"/>
  <c r="M3662" i="3"/>
  <c r="M3663" i="3"/>
  <c r="M3664" i="3"/>
  <c r="M3665" i="3"/>
  <c r="M3666" i="3"/>
  <c r="M3667" i="3"/>
  <c r="M3668" i="3"/>
  <c r="M3669" i="3"/>
  <c r="M3670" i="3"/>
  <c r="M3671" i="3"/>
  <c r="M3672" i="3"/>
  <c r="M3673" i="3"/>
  <c r="M3674" i="3"/>
  <c r="M3675" i="3"/>
  <c r="M3676" i="3"/>
  <c r="M3677" i="3"/>
  <c r="M3678" i="3"/>
  <c r="M3679" i="3"/>
  <c r="M3680" i="3"/>
  <c r="M3681" i="3"/>
  <c r="M3682" i="3"/>
  <c r="M3683" i="3"/>
  <c r="M3684" i="3"/>
  <c r="M3685" i="3"/>
  <c r="M3613" i="3"/>
  <c r="M3687" i="3"/>
  <c r="M3688" i="3"/>
  <c r="M3689" i="3"/>
  <c r="M3690" i="3"/>
  <c r="M3691" i="3"/>
  <c r="M3692" i="3"/>
  <c r="M3693" i="3"/>
  <c r="M3694" i="3"/>
  <c r="M3695" i="3"/>
  <c r="M3696" i="3"/>
  <c r="M3697" i="3"/>
  <c r="M3698" i="3"/>
  <c r="M3699" i="3"/>
  <c r="M3700" i="3"/>
  <c r="M3701" i="3"/>
  <c r="M3702" i="3"/>
  <c r="M3703" i="3"/>
  <c r="M3704" i="3"/>
  <c r="M3705" i="3"/>
  <c r="M3706" i="3"/>
  <c r="M3707" i="3"/>
  <c r="M3708" i="3"/>
  <c r="M3709" i="3"/>
  <c r="M3710" i="3"/>
  <c r="M3711" i="3"/>
  <c r="M3712" i="3"/>
  <c r="M3713" i="3"/>
  <c r="M3714" i="3"/>
  <c r="M3715" i="3"/>
  <c r="M3716" i="3"/>
  <c r="M3717" i="3"/>
  <c r="M3718" i="3"/>
  <c r="M3719" i="3"/>
  <c r="M3720" i="3"/>
  <c r="M3721" i="3"/>
  <c r="M3722" i="3"/>
  <c r="M3723" i="3"/>
  <c r="M3724" i="3"/>
  <c r="M3725" i="3"/>
  <c r="M3726" i="3"/>
  <c r="M3727" i="3"/>
  <c r="M3728" i="3"/>
  <c r="M3729" i="3"/>
  <c r="M3730" i="3"/>
  <c r="M3731" i="3"/>
  <c r="M3732" i="3"/>
  <c r="M3733" i="3"/>
  <c r="M3734" i="3"/>
  <c r="M3735" i="3"/>
  <c r="M3736" i="3"/>
  <c r="M3737" i="3"/>
  <c r="M3738" i="3"/>
  <c r="M3739" i="3"/>
  <c r="M3740" i="3"/>
  <c r="M3741" i="3"/>
  <c r="M3742" i="3"/>
  <c r="M3743" i="3"/>
  <c r="M3744" i="3"/>
  <c r="M3745" i="3"/>
  <c r="M3746" i="3"/>
  <c r="M3747" i="3"/>
  <c r="M3748" i="3"/>
  <c r="M3749" i="3"/>
  <c r="M3750" i="3"/>
  <c r="M3751" i="3"/>
  <c r="M3752" i="3"/>
  <c r="M3753" i="3"/>
  <c r="M3754" i="3"/>
  <c r="M3755" i="3"/>
  <c r="M3756" i="3"/>
  <c r="M3757" i="3"/>
  <c r="M3758" i="3"/>
  <c r="M3759" i="3"/>
  <c r="M3760" i="3"/>
  <c r="M3761" i="3"/>
  <c r="M3762" i="3"/>
  <c r="M3763" i="3"/>
  <c r="M3764" i="3"/>
  <c r="M3765" i="3"/>
  <c r="M3766" i="3"/>
  <c r="M3767" i="3"/>
  <c r="M3768" i="3"/>
  <c r="M3769" i="3"/>
  <c r="M3770" i="3"/>
  <c r="M3771" i="3"/>
  <c r="M3772" i="3"/>
  <c r="M3773" i="3"/>
  <c r="M3774" i="3"/>
  <c r="M3775" i="3"/>
  <c r="M3776" i="3"/>
  <c r="M3777" i="3"/>
  <c r="M3778" i="3"/>
  <c r="M3779" i="3"/>
  <c r="M3780" i="3"/>
  <c r="M3781" i="3"/>
  <c r="M3686" i="3"/>
  <c r="M3783" i="3"/>
  <c r="M3784" i="3"/>
  <c r="M3785" i="3"/>
  <c r="M3786" i="3"/>
  <c r="M3787" i="3"/>
  <c r="M3788" i="3"/>
  <c r="M3789" i="3"/>
  <c r="M3790" i="3"/>
  <c r="M3791" i="3"/>
  <c r="M3792" i="3"/>
  <c r="M3793" i="3"/>
  <c r="M3794" i="3"/>
  <c r="M3795" i="3"/>
  <c r="M3796" i="3"/>
  <c r="M3797" i="3"/>
  <c r="M3798" i="3"/>
  <c r="M3799" i="3"/>
  <c r="M3800" i="3"/>
  <c r="M3801" i="3"/>
  <c r="M3802" i="3"/>
  <c r="M3803" i="3"/>
  <c r="M3804" i="3"/>
  <c r="M3805" i="3"/>
  <c r="M3806" i="3"/>
  <c r="M3807" i="3"/>
  <c r="M3782" i="3"/>
  <c r="M3809" i="3"/>
  <c r="M3810" i="3"/>
  <c r="M3811" i="3"/>
  <c r="M3812" i="3"/>
  <c r="M3813" i="3"/>
  <c r="M3814" i="3"/>
  <c r="M3815" i="3"/>
  <c r="M3816" i="3"/>
  <c r="M3817" i="3"/>
  <c r="M3818" i="3"/>
  <c r="M3819" i="3"/>
  <c r="M3820" i="3"/>
  <c r="M3821" i="3"/>
  <c r="M3822" i="3"/>
  <c r="M3823" i="3"/>
  <c r="M3824" i="3"/>
  <c r="M3825" i="3"/>
  <c r="M3826" i="3"/>
  <c r="M3827" i="3"/>
  <c r="M3828" i="3"/>
  <c r="M3829" i="3"/>
  <c r="M3830" i="3"/>
  <c r="M3831" i="3"/>
  <c r="M3832" i="3"/>
  <c r="M3833" i="3"/>
  <c r="M3834" i="3"/>
  <c r="M3835" i="3"/>
  <c r="M3836" i="3"/>
  <c r="M3837" i="3"/>
  <c r="M3838" i="3"/>
  <c r="M3839" i="3"/>
  <c r="M3840" i="3"/>
  <c r="M3841" i="3"/>
  <c r="M3842" i="3"/>
  <c r="M3843" i="3"/>
  <c r="M3844" i="3"/>
  <c r="M3845" i="3"/>
  <c r="M3846" i="3"/>
  <c r="M3847" i="3"/>
  <c r="M3848" i="3"/>
  <c r="M3849" i="3"/>
  <c r="M3850" i="3"/>
  <c r="M3851" i="3"/>
  <c r="M3852" i="3"/>
  <c r="M3853" i="3"/>
  <c r="M3854" i="3"/>
  <c r="M3855" i="3"/>
  <c r="M3856" i="3"/>
  <c r="M3857" i="3"/>
  <c r="M3858" i="3"/>
  <c r="M3859" i="3"/>
  <c r="M3860" i="3"/>
  <c r="M3861" i="3"/>
  <c r="M3862" i="3"/>
  <c r="M3863" i="3"/>
  <c r="M3864" i="3"/>
  <c r="M3865" i="3"/>
  <c r="M3866" i="3"/>
  <c r="M3867" i="3"/>
  <c r="M3868" i="3"/>
  <c r="M3869" i="3"/>
  <c r="M3870" i="3"/>
  <c r="M3871" i="3"/>
  <c r="M3872" i="3"/>
  <c r="M3873" i="3"/>
  <c r="M3874" i="3"/>
  <c r="M3875" i="3"/>
  <c r="M3876" i="3"/>
  <c r="M3877" i="3"/>
  <c r="M3878" i="3"/>
  <c r="M3879" i="3"/>
  <c r="M3880" i="3"/>
  <c r="M3881" i="3"/>
  <c r="M3882" i="3"/>
  <c r="M3883" i="3"/>
  <c r="M3884" i="3"/>
  <c r="M3885" i="3"/>
  <c r="M3886" i="3"/>
  <c r="M3887" i="3"/>
  <c r="M3888" i="3"/>
  <c r="M3889" i="3"/>
  <c r="M3890" i="3"/>
  <c r="M3891" i="3"/>
  <c r="M3892" i="3"/>
  <c r="M3893" i="3"/>
  <c r="M3894" i="3"/>
  <c r="M3895" i="3"/>
  <c r="M3896" i="3"/>
  <c r="M3897" i="3"/>
  <c r="M3898" i="3"/>
  <c r="M3899" i="3"/>
  <c r="M3900" i="3"/>
  <c r="M3901" i="3"/>
  <c r="M3902" i="3"/>
  <c r="M3903" i="3"/>
  <c r="M3904" i="3"/>
  <c r="M3905" i="3"/>
  <c r="M3906" i="3"/>
  <c r="M3907" i="3"/>
  <c r="M3908" i="3"/>
  <c r="M3909" i="3"/>
  <c r="M3910" i="3"/>
  <c r="M3911" i="3"/>
  <c r="M3912" i="3"/>
  <c r="M3913" i="3"/>
  <c r="M3914" i="3"/>
  <c r="M3915" i="3"/>
  <c r="M3916" i="3"/>
  <c r="M3917" i="3"/>
  <c r="M3918" i="3"/>
  <c r="M3919" i="3"/>
  <c r="M3920" i="3"/>
  <c r="M3921" i="3"/>
  <c r="M3922" i="3"/>
  <c r="M3923" i="3"/>
  <c r="M3924" i="3"/>
  <c r="M3925" i="3"/>
  <c r="M3926" i="3"/>
  <c r="M3927" i="3"/>
  <c r="M3928" i="3"/>
  <c r="M3929" i="3"/>
  <c r="M3930" i="3"/>
  <c r="M3931" i="3"/>
  <c r="M3932" i="3"/>
  <c r="M3933" i="3"/>
  <c r="M3934" i="3"/>
  <c r="M3935" i="3"/>
  <c r="M3936" i="3"/>
  <c r="M3937" i="3"/>
  <c r="M3938" i="3"/>
  <c r="M3939" i="3"/>
  <c r="M3940" i="3"/>
  <c r="M3941" i="3"/>
  <c r="M3942" i="3"/>
  <c r="M3943" i="3"/>
  <c r="M3944" i="3"/>
  <c r="M3945" i="3"/>
  <c r="M3946" i="3"/>
  <c r="M3947" i="3"/>
  <c r="M3948" i="3"/>
  <c r="M3949" i="3"/>
  <c r="M3950" i="3"/>
  <c r="M3951" i="3"/>
  <c r="M3952" i="3"/>
  <c r="M3953" i="3"/>
  <c r="M3954" i="3"/>
  <c r="M3955" i="3"/>
  <c r="M3956" i="3"/>
  <c r="M3957" i="3"/>
  <c r="M3958" i="3"/>
  <c r="M3959" i="3"/>
  <c r="M3960" i="3"/>
  <c r="M3961" i="3"/>
  <c r="M3962" i="3"/>
  <c r="M3963" i="3"/>
  <c r="M3964" i="3"/>
  <c r="M3965" i="3"/>
  <c r="M3966" i="3"/>
  <c r="M3967" i="3"/>
  <c r="M3968" i="3"/>
  <c r="M3969" i="3"/>
  <c r="M3970" i="3"/>
  <c r="M3971" i="3"/>
  <c r="M3972" i="3"/>
  <c r="M3973" i="3"/>
  <c r="M3974" i="3"/>
  <c r="M3975" i="3"/>
  <c r="M3976" i="3"/>
  <c r="M3977" i="3"/>
  <c r="M3808" i="3"/>
  <c r="M3979" i="3"/>
  <c r="M3980" i="3"/>
  <c r="M3981" i="3"/>
  <c r="M3982" i="3"/>
  <c r="M3983" i="3"/>
  <c r="M3984" i="3"/>
  <c r="M3985" i="3"/>
  <c r="M3986" i="3"/>
  <c r="M3987" i="3"/>
  <c r="M3988" i="3"/>
  <c r="M3989" i="3"/>
  <c r="M3990" i="3"/>
  <c r="M3991" i="3"/>
  <c r="M3992" i="3"/>
  <c r="M3993" i="3"/>
  <c r="M3994" i="3"/>
  <c r="M3995" i="3"/>
  <c r="M3996" i="3"/>
  <c r="M3997" i="3"/>
  <c r="M3998" i="3"/>
  <c r="M3999" i="3"/>
  <c r="M4000" i="3"/>
  <c r="M4001" i="3"/>
  <c r="M4002" i="3"/>
  <c r="M4003" i="3"/>
  <c r="M3978" i="3"/>
  <c r="M3426" i="3"/>
  <c r="M4006" i="3"/>
  <c r="M4007" i="3"/>
  <c r="M4008" i="3"/>
  <c r="M4009" i="3"/>
  <c r="M4010" i="3"/>
  <c r="M4011" i="3"/>
  <c r="M4012" i="3"/>
  <c r="M4013" i="3"/>
  <c r="M4014" i="3"/>
  <c r="M4015" i="3"/>
  <c r="M4016" i="3"/>
  <c r="M4017" i="3"/>
  <c r="M4018" i="3"/>
  <c r="M4019" i="3"/>
  <c r="M4020" i="3"/>
  <c r="M4021" i="3"/>
  <c r="M4022" i="3"/>
  <c r="M4023" i="3"/>
  <c r="M4024" i="3"/>
  <c r="M4025" i="3"/>
  <c r="M4026" i="3"/>
  <c r="M4027" i="3"/>
  <c r="M4028" i="3"/>
  <c r="M4029" i="3"/>
  <c r="M4030" i="3"/>
  <c r="M4031" i="3"/>
  <c r="M4005" i="3"/>
  <c r="M4004" i="3"/>
  <c r="M3425" i="3"/>
  <c r="M2857" i="3"/>
  <c r="M1100" i="3"/>
  <c r="E4033" i="3"/>
  <c r="M4039" i="3"/>
  <c r="M4040" i="3"/>
  <c r="M4041" i="3"/>
  <c r="M4042" i="3"/>
  <c r="M4043" i="3"/>
  <c r="M4038" i="3"/>
  <c r="M4045" i="3"/>
  <c r="M4046" i="3"/>
  <c r="M4044" i="3"/>
  <c r="M4035" i="3"/>
  <c r="E4048" i="3"/>
  <c r="M4048" i="3"/>
  <c r="M4037" i="3"/>
  <c r="M4033" i="3"/>
  <c r="M68" i="3"/>
  <c r="M67" i="3"/>
  <c r="M66" i="3"/>
  <c r="M65" i="3"/>
  <c r="M64" i="3"/>
  <c r="M63" i="3"/>
  <c r="M62" i="3"/>
  <c r="M61" i="3"/>
  <c r="M60" i="3"/>
  <c r="M59" i="3"/>
  <c r="M58" i="3"/>
  <c r="M57" i="3"/>
  <c r="M56" i="3"/>
  <c r="M55" i="3"/>
  <c r="M54" i="3"/>
  <c r="M53" i="3"/>
  <c r="M52" i="3"/>
  <c r="M51" i="3"/>
  <c r="M50" i="3"/>
  <c r="M49" i="3"/>
  <c r="M48" i="3"/>
  <c r="M47" i="3"/>
  <c r="M46" i="3"/>
  <c r="M45" i="3"/>
  <c r="M44" i="3"/>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4047" i="3"/>
  <c r="M46" i="4"/>
  <c r="M45" i="4"/>
  <c r="M44" i="4"/>
  <c r="M4036" i="3"/>
  <c r="M43" i="4"/>
  <c r="M42" i="4"/>
  <c r="M4034" i="3"/>
  <c r="M41" i="4"/>
  <c r="M4032" i="3"/>
  <c r="M40" i="4"/>
  <c r="M39" i="4"/>
  <c r="M38" i="4"/>
  <c r="M37" i="4"/>
  <c r="M36" i="4"/>
  <c r="M35" i="4"/>
  <c r="M34" i="4"/>
  <c r="M33" i="4"/>
  <c r="M32" i="4"/>
  <c r="M31" i="4"/>
  <c r="M30" i="4"/>
  <c r="M29" i="4"/>
  <c r="M28" i="4"/>
  <c r="M27" i="4"/>
  <c r="M26" i="4"/>
  <c r="M25" i="4"/>
  <c r="M24" i="4"/>
  <c r="M23" i="4"/>
  <c r="M22" i="4"/>
  <c r="M21" i="4"/>
  <c r="M20" i="4"/>
  <c r="M19" i="4"/>
  <c r="M18" i="4"/>
  <c r="M17" i="4"/>
  <c r="M16" i="4"/>
  <c r="M15" i="4"/>
  <c r="M69" i="3"/>
  <c r="M14" i="4"/>
  <c r="M13" i="3"/>
  <c r="M13" i="4"/>
  <c r="M12" i="3"/>
  <c r="M12" i="4"/>
  <c r="N4048" i="3"/>
  <c r="N4047" i="3"/>
  <c r="N4046" i="3"/>
  <c r="N4045" i="3"/>
  <c r="N4044" i="3"/>
  <c r="N4043" i="3"/>
  <c r="N4042" i="3"/>
  <c r="N4041" i="3"/>
  <c r="N4040" i="3"/>
  <c r="N4039" i="3"/>
  <c r="N4038" i="3"/>
  <c r="N4037" i="3"/>
  <c r="N4036" i="3"/>
  <c r="N4035" i="3"/>
  <c r="N4034" i="3"/>
  <c r="N4033" i="3"/>
  <c r="N4032" i="3"/>
  <c r="N4031" i="3"/>
  <c r="N4030" i="3"/>
  <c r="N4029" i="3"/>
  <c r="N4028" i="3"/>
  <c r="N4027" i="3"/>
  <c r="N4026" i="3"/>
  <c r="N4025" i="3"/>
  <c r="N4024" i="3"/>
  <c r="N4023" i="3"/>
  <c r="N4022" i="3"/>
  <c r="N4021" i="3"/>
  <c r="N4020" i="3"/>
  <c r="N4019" i="3"/>
  <c r="N4018" i="3"/>
  <c r="N4017" i="3"/>
  <c r="N4016" i="3"/>
  <c r="N4015" i="3"/>
  <c r="N4014" i="3"/>
  <c r="N4013" i="3"/>
  <c r="N4012" i="3"/>
  <c r="N4011" i="3"/>
  <c r="N4010" i="3"/>
  <c r="N4009" i="3"/>
  <c r="N4008" i="3"/>
  <c r="N4007" i="3"/>
  <c r="N4006" i="3"/>
  <c r="N4005" i="3"/>
  <c r="N4004" i="3"/>
  <c r="N4003" i="3"/>
  <c r="N4002" i="3"/>
  <c r="N4001" i="3"/>
  <c r="N4000" i="3"/>
  <c r="N3999" i="3"/>
  <c r="N3998" i="3"/>
  <c r="N3997" i="3"/>
  <c r="N3996" i="3"/>
  <c r="N3995" i="3"/>
  <c r="N3994" i="3"/>
  <c r="N3993" i="3"/>
  <c r="N3992" i="3"/>
  <c r="N3991" i="3"/>
  <c r="N3990" i="3"/>
  <c r="N3989" i="3"/>
  <c r="N3988" i="3"/>
  <c r="N3987" i="3"/>
  <c r="N3986" i="3"/>
  <c r="N3985" i="3"/>
  <c r="N3984" i="3"/>
  <c r="N3983" i="3"/>
  <c r="N3982" i="3"/>
  <c r="N3981" i="3"/>
  <c r="N3980" i="3"/>
  <c r="N3979" i="3"/>
  <c r="N3978" i="3"/>
  <c r="N3977" i="3"/>
  <c r="N3976" i="3"/>
  <c r="N3975" i="3"/>
  <c r="N3974" i="3"/>
  <c r="N3973" i="3"/>
  <c r="N3972" i="3"/>
  <c r="N3971" i="3"/>
  <c r="N3970" i="3"/>
  <c r="N3969" i="3"/>
  <c r="N3968" i="3"/>
  <c r="N3967" i="3"/>
  <c r="N3966" i="3"/>
  <c r="N3965" i="3"/>
  <c r="N3964" i="3"/>
  <c r="N3963" i="3"/>
  <c r="N3962" i="3"/>
  <c r="N3961" i="3"/>
  <c r="N3960" i="3"/>
  <c r="N3959" i="3"/>
  <c r="N3958" i="3"/>
  <c r="N3957" i="3"/>
  <c r="N3956" i="3"/>
  <c r="N3955" i="3"/>
  <c r="N3954" i="3"/>
  <c r="N3953" i="3"/>
  <c r="N3952" i="3"/>
  <c r="N3951" i="3"/>
  <c r="N3950" i="3"/>
  <c r="N3949" i="3"/>
  <c r="N3948" i="3"/>
  <c r="N3947" i="3"/>
  <c r="N3946" i="3"/>
  <c r="N3945" i="3"/>
  <c r="N3944" i="3"/>
  <c r="N3943" i="3"/>
  <c r="N3942" i="3"/>
  <c r="N3941" i="3"/>
  <c r="N3940" i="3"/>
  <c r="N3939" i="3"/>
  <c r="N3938" i="3"/>
  <c r="N3937" i="3"/>
  <c r="N3936" i="3"/>
  <c r="N3935" i="3"/>
  <c r="N3934" i="3"/>
  <c r="N3933" i="3"/>
  <c r="N3932" i="3"/>
  <c r="N3931" i="3"/>
  <c r="N3930" i="3"/>
  <c r="N3929" i="3"/>
  <c r="N3928" i="3"/>
  <c r="N3927" i="3"/>
  <c r="N3926" i="3"/>
  <c r="N3925" i="3"/>
  <c r="N3924" i="3"/>
  <c r="N3923" i="3"/>
  <c r="N3922" i="3"/>
  <c r="N3921" i="3"/>
  <c r="N3920" i="3"/>
  <c r="N3919" i="3"/>
  <c r="N3918" i="3"/>
  <c r="N3917" i="3"/>
  <c r="N3916" i="3"/>
  <c r="N3915" i="3"/>
  <c r="N3914" i="3"/>
  <c r="N3913" i="3"/>
  <c r="N3912" i="3"/>
  <c r="N3911" i="3"/>
  <c r="N3910" i="3"/>
  <c r="N3909" i="3"/>
  <c r="N3908" i="3"/>
  <c r="N3907" i="3"/>
  <c r="N3906" i="3"/>
  <c r="N3905" i="3"/>
  <c r="N3904" i="3"/>
  <c r="N3903" i="3"/>
  <c r="N3902" i="3"/>
  <c r="N3901" i="3"/>
  <c r="N3900" i="3"/>
  <c r="N3899" i="3"/>
  <c r="N3898" i="3"/>
  <c r="N3897" i="3"/>
  <c r="N3896" i="3"/>
  <c r="N3895" i="3"/>
  <c r="N3894" i="3"/>
  <c r="N3893" i="3"/>
  <c r="N3892" i="3"/>
  <c r="N3891" i="3"/>
  <c r="N3890" i="3"/>
  <c r="N3889" i="3"/>
  <c r="N3888" i="3"/>
  <c r="N3887" i="3"/>
  <c r="N3886" i="3"/>
  <c r="N3885" i="3"/>
  <c r="N3884" i="3"/>
  <c r="N3883" i="3"/>
  <c r="N3882" i="3"/>
  <c r="N3881" i="3"/>
  <c r="N3880" i="3"/>
  <c r="N3879" i="3"/>
  <c r="N3878" i="3"/>
  <c r="N3877" i="3"/>
  <c r="N3876" i="3"/>
  <c r="N3875" i="3"/>
  <c r="N3874" i="3"/>
  <c r="N3873" i="3"/>
  <c r="N3872" i="3"/>
  <c r="N3871" i="3"/>
  <c r="N3870" i="3"/>
  <c r="N3869" i="3"/>
  <c r="N3868" i="3"/>
  <c r="N3867" i="3"/>
  <c r="N3866" i="3"/>
  <c r="N3865" i="3"/>
  <c r="N3864" i="3"/>
  <c r="N3863" i="3"/>
  <c r="N3862" i="3"/>
  <c r="N3861" i="3"/>
  <c r="N3860" i="3"/>
  <c r="N3859" i="3"/>
  <c r="N3858" i="3"/>
  <c r="N3857" i="3"/>
  <c r="N3856" i="3"/>
  <c r="N3855" i="3"/>
  <c r="N3854" i="3"/>
  <c r="N3853" i="3"/>
  <c r="N3852" i="3"/>
  <c r="N3851" i="3"/>
  <c r="N3850" i="3"/>
  <c r="N3849" i="3"/>
  <c r="N3848" i="3"/>
  <c r="N3847" i="3"/>
  <c r="N3846" i="3"/>
  <c r="N3845" i="3"/>
  <c r="N3844" i="3"/>
  <c r="N3843" i="3"/>
  <c r="N3842" i="3"/>
  <c r="N3841" i="3"/>
  <c r="N3840" i="3"/>
  <c r="N3839" i="3"/>
  <c r="N3838" i="3"/>
  <c r="N3837" i="3"/>
  <c r="N3836" i="3"/>
  <c r="N3835" i="3"/>
  <c r="N3834" i="3"/>
  <c r="N3833" i="3"/>
  <c r="N3832" i="3"/>
  <c r="N3831" i="3"/>
  <c r="N3830" i="3"/>
  <c r="N3829" i="3"/>
  <c r="N3828" i="3"/>
  <c r="N3827" i="3"/>
  <c r="N3826" i="3"/>
  <c r="N3825" i="3"/>
  <c r="N3824" i="3"/>
  <c r="N3823" i="3"/>
  <c r="N3822" i="3"/>
  <c r="N3821" i="3"/>
  <c r="N3820" i="3"/>
  <c r="N3819" i="3"/>
  <c r="N3818" i="3"/>
  <c r="N3817" i="3"/>
  <c r="N3816" i="3"/>
  <c r="N3815" i="3"/>
  <c r="N3814" i="3"/>
  <c r="N3813" i="3"/>
  <c r="N3812" i="3"/>
  <c r="N3811" i="3"/>
  <c r="N3810" i="3"/>
  <c r="N3809" i="3"/>
  <c r="N3808" i="3"/>
  <c r="N3807" i="3"/>
  <c r="N3806" i="3"/>
  <c r="N3805" i="3"/>
  <c r="N3804" i="3"/>
  <c r="N3803" i="3"/>
  <c r="N3802" i="3"/>
  <c r="N3801" i="3"/>
  <c r="N3800" i="3"/>
  <c r="N3799" i="3"/>
  <c r="N3798" i="3"/>
  <c r="N3797" i="3"/>
  <c r="N3796" i="3"/>
  <c r="N3795" i="3"/>
  <c r="N3794" i="3"/>
  <c r="N3793" i="3"/>
  <c r="N3792" i="3"/>
  <c r="N3791" i="3"/>
  <c r="N3790" i="3"/>
  <c r="N3789" i="3"/>
  <c r="N3788" i="3"/>
  <c r="N3787" i="3"/>
  <c r="N3786" i="3"/>
  <c r="N3785" i="3"/>
  <c r="N3784" i="3"/>
  <c r="N3783" i="3"/>
  <c r="N3782" i="3"/>
  <c r="N3781" i="3"/>
  <c r="N3780" i="3"/>
  <c r="N3779" i="3"/>
  <c r="N3778" i="3"/>
  <c r="N3777" i="3"/>
  <c r="N3776" i="3"/>
  <c r="N3775" i="3"/>
  <c r="N3774" i="3"/>
  <c r="N3773" i="3"/>
  <c r="N3772" i="3"/>
  <c r="N3771" i="3"/>
  <c r="N3770" i="3"/>
  <c r="N3769" i="3"/>
  <c r="N3768" i="3"/>
  <c r="N3767" i="3"/>
  <c r="N3766" i="3"/>
  <c r="N3765" i="3"/>
  <c r="N3764" i="3"/>
  <c r="N3763" i="3"/>
  <c r="N3762" i="3"/>
  <c r="N3761" i="3"/>
  <c r="N3760" i="3"/>
  <c r="N3759" i="3"/>
  <c r="N3758" i="3"/>
  <c r="N3757" i="3"/>
  <c r="N3756" i="3"/>
  <c r="N3755" i="3"/>
  <c r="N3754" i="3"/>
  <c r="N3753" i="3"/>
  <c r="N3752" i="3"/>
  <c r="N3751" i="3"/>
  <c r="N3750" i="3"/>
  <c r="N3749" i="3"/>
  <c r="N3748" i="3"/>
  <c r="N3747" i="3"/>
  <c r="N3746" i="3"/>
  <c r="N3745" i="3"/>
  <c r="N3744" i="3"/>
  <c r="N3743" i="3"/>
  <c r="N3742" i="3"/>
  <c r="N3741" i="3"/>
  <c r="N3740" i="3"/>
  <c r="N3739" i="3"/>
  <c r="N3738" i="3"/>
  <c r="N3737" i="3"/>
  <c r="N3736" i="3"/>
  <c r="N3735" i="3"/>
  <c r="N3734" i="3"/>
  <c r="N3733" i="3"/>
  <c r="N3732" i="3"/>
  <c r="N3731" i="3"/>
  <c r="N3730" i="3"/>
  <c r="N3729" i="3"/>
  <c r="N3728" i="3"/>
  <c r="N3727" i="3"/>
  <c r="N3726" i="3"/>
  <c r="N3725" i="3"/>
  <c r="N3724" i="3"/>
  <c r="N3723" i="3"/>
  <c r="N3722" i="3"/>
  <c r="N3721" i="3"/>
  <c r="N3720" i="3"/>
  <c r="N3719" i="3"/>
  <c r="N3718" i="3"/>
  <c r="N3717" i="3"/>
  <c r="N3716" i="3"/>
  <c r="N3715" i="3"/>
  <c r="N3714" i="3"/>
  <c r="N3713" i="3"/>
  <c r="N3712" i="3"/>
  <c r="N3711" i="3"/>
  <c r="N3710" i="3"/>
  <c r="N3709" i="3"/>
  <c r="N3708" i="3"/>
  <c r="N3707" i="3"/>
  <c r="N3706" i="3"/>
  <c r="N3705" i="3"/>
  <c r="N3704" i="3"/>
  <c r="N3703" i="3"/>
  <c r="N3702" i="3"/>
  <c r="N3701" i="3"/>
  <c r="N3700" i="3"/>
  <c r="N3699" i="3"/>
  <c r="N3698" i="3"/>
  <c r="N3697" i="3"/>
  <c r="N3696" i="3"/>
  <c r="N3695" i="3"/>
  <c r="N3694" i="3"/>
  <c r="N3693" i="3"/>
  <c r="N3692" i="3"/>
  <c r="N3691" i="3"/>
  <c r="N3690" i="3"/>
  <c r="N3689" i="3"/>
  <c r="N3688" i="3"/>
  <c r="N3687" i="3"/>
  <c r="N3686" i="3"/>
  <c r="N3685" i="3"/>
  <c r="N3684" i="3"/>
  <c r="N3683" i="3"/>
  <c r="N3682" i="3"/>
  <c r="N3681" i="3"/>
  <c r="N3680" i="3"/>
  <c r="N3679" i="3"/>
  <c r="N3678" i="3"/>
  <c r="N3677" i="3"/>
  <c r="N3676" i="3"/>
  <c r="N3675" i="3"/>
  <c r="N3674" i="3"/>
  <c r="N3673" i="3"/>
  <c r="N3672" i="3"/>
  <c r="N3671" i="3"/>
  <c r="N3670" i="3"/>
  <c r="N3669" i="3"/>
  <c r="N3668" i="3"/>
  <c r="N3667" i="3"/>
  <c r="N3666" i="3"/>
  <c r="N3665" i="3"/>
  <c r="N3664" i="3"/>
  <c r="N3663" i="3"/>
  <c r="N3662" i="3"/>
  <c r="N3661" i="3"/>
  <c r="N3660" i="3"/>
  <c r="N3659" i="3"/>
  <c r="N3658" i="3"/>
  <c r="N3657" i="3"/>
  <c r="N3656" i="3"/>
  <c r="N3655" i="3"/>
  <c r="N3654" i="3"/>
  <c r="N3653" i="3"/>
  <c r="N3652" i="3"/>
  <c r="N3651" i="3"/>
  <c r="N3650" i="3"/>
  <c r="N3649" i="3"/>
  <c r="N3648" i="3"/>
  <c r="N3647" i="3"/>
  <c r="N3646" i="3"/>
  <c r="N3645" i="3"/>
  <c r="N3644" i="3"/>
  <c r="N3643" i="3"/>
  <c r="N3642" i="3"/>
  <c r="N3641" i="3"/>
  <c r="N3640" i="3"/>
  <c r="N3639" i="3"/>
  <c r="N3638" i="3"/>
  <c r="N3637" i="3"/>
  <c r="N3636" i="3"/>
  <c r="N3635" i="3"/>
  <c r="N3634" i="3"/>
  <c r="N3633" i="3"/>
  <c r="N3632" i="3"/>
  <c r="N3631" i="3"/>
  <c r="N3630" i="3"/>
  <c r="N3629" i="3"/>
  <c r="N3628" i="3"/>
  <c r="N3627" i="3"/>
  <c r="N3626" i="3"/>
  <c r="N3625" i="3"/>
  <c r="N3624" i="3"/>
  <c r="N3623" i="3"/>
  <c r="N3622" i="3"/>
  <c r="N3621" i="3"/>
  <c r="N3620" i="3"/>
  <c r="N3619" i="3"/>
  <c r="N3618" i="3"/>
  <c r="N3617" i="3"/>
  <c r="N3616" i="3"/>
  <c r="N3615" i="3"/>
  <c r="N3614" i="3"/>
  <c r="N3613" i="3"/>
  <c r="N3612" i="3"/>
  <c r="N3611" i="3"/>
  <c r="N3610" i="3"/>
  <c r="N3609" i="3"/>
  <c r="N3608" i="3"/>
  <c r="N3607" i="3"/>
  <c r="N3606" i="3"/>
  <c r="N3605" i="3"/>
  <c r="N3604" i="3"/>
  <c r="N3603" i="3"/>
  <c r="N3602" i="3"/>
  <c r="N3601" i="3"/>
  <c r="N3600" i="3"/>
  <c r="N3599" i="3"/>
  <c r="N3598" i="3"/>
  <c r="N3597" i="3"/>
  <c r="N3596" i="3"/>
  <c r="N3595" i="3"/>
  <c r="N3594" i="3"/>
  <c r="N3593" i="3"/>
  <c r="N3592" i="3"/>
  <c r="N3591" i="3"/>
  <c r="N3590" i="3"/>
  <c r="N3589" i="3"/>
  <c r="N3588" i="3"/>
  <c r="N3587" i="3"/>
  <c r="N3586" i="3"/>
  <c r="N3585" i="3"/>
  <c r="N3584" i="3"/>
  <c r="N3583" i="3"/>
  <c r="N3582" i="3"/>
  <c r="N3581" i="3"/>
  <c r="N3580" i="3"/>
  <c r="N3579" i="3"/>
  <c r="N3578" i="3"/>
  <c r="N3577" i="3"/>
  <c r="N3576" i="3"/>
  <c r="N3575" i="3"/>
  <c r="N3574" i="3"/>
  <c r="N3573" i="3"/>
  <c r="N3572" i="3"/>
  <c r="N3571" i="3"/>
  <c r="N3570" i="3"/>
  <c r="N3569" i="3"/>
  <c r="N3568" i="3"/>
  <c r="N3567" i="3"/>
  <c r="N3566" i="3"/>
  <c r="N3565" i="3"/>
  <c r="N3564" i="3"/>
  <c r="N3563" i="3"/>
  <c r="N3562" i="3"/>
  <c r="N3561" i="3"/>
  <c r="N3560" i="3"/>
  <c r="N3559" i="3"/>
  <c r="N3558" i="3"/>
  <c r="N3557" i="3"/>
  <c r="N3556" i="3"/>
  <c r="N3555" i="3"/>
  <c r="N3554" i="3"/>
  <c r="N3553" i="3"/>
  <c r="N3552" i="3"/>
  <c r="N3551" i="3"/>
  <c r="N3550" i="3"/>
  <c r="N3549" i="3"/>
  <c r="N3548" i="3"/>
  <c r="N3547" i="3"/>
  <c r="N3546" i="3"/>
  <c r="N3545" i="3"/>
  <c r="N3544" i="3"/>
  <c r="N3543" i="3"/>
  <c r="N3542" i="3"/>
  <c r="N3541" i="3"/>
  <c r="N3540" i="3"/>
  <c r="N3539" i="3"/>
  <c r="N3538" i="3"/>
  <c r="N3537" i="3"/>
  <c r="N3536" i="3"/>
  <c r="N3535" i="3"/>
  <c r="N3534" i="3"/>
  <c r="N3533" i="3"/>
  <c r="N3532" i="3"/>
  <c r="N3531" i="3"/>
  <c r="N3530" i="3"/>
  <c r="N3529" i="3"/>
  <c r="N3528" i="3"/>
  <c r="N3527" i="3"/>
  <c r="N3526" i="3"/>
  <c r="N3525" i="3"/>
  <c r="N3524" i="3"/>
  <c r="N3523" i="3"/>
  <c r="N3522" i="3"/>
  <c r="N3521" i="3"/>
  <c r="N3520" i="3"/>
  <c r="N3519" i="3"/>
  <c r="N3518" i="3"/>
  <c r="N3517" i="3"/>
  <c r="N3516" i="3"/>
  <c r="N3515" i="3"/>
  <c r="N3514" i="3"/>
  <c r="N3513" i="3"/>
  <c r="N3512" i="3"/>
  <c r="N3511" i="3"/>
  <c r="N3510" i="3"/>
  <c r="N3509" i="3"/>
  <c r="N3508" i="3"/>
  <c r="N3507" i="3"/>
  <c r="N3506" i="3"/>
  <c r="N3505" i="3"/>
  <c r="N3504" i="3"/>
  <c r="N3503" i="3"/>
  <c r="N3502" i="3"/>
  <c r="N3501" i="3"/>
  <c r="N3500" i="3"/>
  <c r="N3499" i="3"/>
  <c r="N3498" i="3"/>
  <c r="N3497" i="3"/>
  <c r="N3496" i="3"/>
  <c r="N3495" i="3"/>
  <c r="N3494" i="3"/>
  <c r="N3493" i="3"/>
  <c r="N3492" i="3"/>
  <c r="N3491" i="3"/>
  <c r="N3490" i="3"/>
  <c r="N3489" i="3"/>
  <c r="N3488" i="3"/>
  <c r="N3487" i="3"/>
  <c r="N3486" i="3"/>
  <c r="N3485" i="3"/>
  <c r="N3484" i="3"/>
  <c r="N3483" i="3"/>
  <c r="N3482" i="3"/>
  <c r="N3481" i="3"/>
  <c r="N3480" i="3"/>
  <c r="N3479" i="3"/>
  <c r="N3478" i="3"/>
  <c r="N3477" i="3"/>
  <c r="N3476" i="3"/>
  <c r="N3475" i="3"/>
  <c r="N3474" i="3"/>
  <c r="N3473" i="3"/>
  <c r="N3472" i="3"/>
  <c r="N3471" i="3"/>
  <c r="N3470" i="3"/>
  <c r="N3469" i="3"/>
  <c r="N3468" i="3"/>
  <c r="N3467" i="3"/>
  <c r="N3466" i="3"/>
  <c r="N3465" i="3"/>
  <c r="N3464" i="3"/>
  <c r="N3463" i="3"/>
  <c r="N3462" i="3"/>
  <c r="N3461" i="3"/>
  <c r="N3460" i="3"/>
  <c r="N3459" i="3"/>
  <c r="N3458" i="3"/>
  <c r="N3457" i="3"/>
  <c r="N3456" i="3"/>
  <c r="N3455" i="3"/>
  <c r="N3454" i="3"/>
  <c r="N3453" i="3"/>
  <c r="N3452" i="3"/>
  <c r="N3451" i="3"/>
  <c r="N3450" i="3"/>
  <c r="N3449" i="3"/>
  <c r="N3448" i="3"/>
  <c r="N3447" i="3"/>
  <c r="N3446" i="3"/>
  <c r="N3445" i="3"/>
  <c r="N3444" i="3"/>
  <c r="N3443" i="3"/>
  <c r="N3442" i="3"/>
  <c r="N3441" i="3"/>
  <c r="N3440" i="3"/>
  <c r="N3439" i="3"/>
  <c r="N3438" i="3"/>
  <c r="N3437" i="3"/>
  <c r="N3436" i="3"/>
  <c r="N3435" i="3"/>
  <c r="N3434" i="3"/>
  <c r="N3433" i="3"/>
  <c r="N3432" i="3"/>
  <c r="N3431" i="3"/>
  <c r="N3430" i="3"/>
  <c r="N3429" i="3"/>
  <c r="N3428" i="3"/>
  <c r="N3427" i="3"/>
  <c r="N3426" i="3"/>
  <c r="N3425" i="3"/>
  <c r="N3424" i="3"/>
  <c r="N3423" i="3"/>
  <c r="N3422" i="3"/>
  <c r="N3421" i="3"/>
  <c r="N3420" i="3"/>
  <c r="N3419" i="3"/>
  <c r="N3418" i="3"/>
  <c r="N3417" i="3"/>
  <c r="N3416" i="3"/>
  <c r="N3415" i="3"/>
  <c r="N3414" i="3"/>
  <c r="N3413" i="3"/>
  <c r="N3412" i="3"/>
  <c r="N3411" i="3"/>
  <c r="N3410" i="3"/>
  <c r="N3409" i="3"/>
  <c r="N3408" i="3"/>
  <c r="N3407" i="3"/>
  <c r="N3406" i="3"/>
  <c r="N3405" i="3"/>
  <c r="N3404" i="3"/>
  <c r="N3403" i="3"/>
  <c r="N3402" i="3"/>
  <c r="N3401" i="3"/>
  <c r="N3400" i="3"/>
  <c r="N3399" i="3"/>
  <c r="N3398" i="3"/>
  <c r="N3397" i="3"/>
  <c r="N3396" i="3"/>
  <c r="N3395" i="3"/>
  <c r="N3394" i="3"/>
  <c r="N3393" i="3"/>
  <c r="N3392" i="3"/>
  <c r="N3391" i="3"/>
  <c r="N3390" i="3"/>
  <c r="N3389" i="3"/>
  <c r="N3388" i="3"/>
  <c r="N3387" i="3"/>
  <c r="N3386" i="3"/>
  <c r="N3385" i="3"/>
  <c r="N3384" i="3"/>
  <c r="N3383" i="3"/>
  <c r="N3382" i="3"/>
  <c r="N3381" i="3"/>
  <c r="N3380" i="3"/>
  <c r="N3379" i="3"/>
  <c r="N3378" i="3"/>
  <c r="N3377" i="3"/>
  <c r="N3376" i="3"/>
  <c r="N3375" i="3"/>
  <c r="N3374" i="3"/>
  <c r="N3373" i="3"/>
  <c r="N3372" i="3"/>
  <c r="N3371" i="3"/>
  <c r="N3370" i="3"/>
  <c r="N3369" i="3"/>
  <c r="N3368" i="3"/>
  <c r="N3367" i="3"/>
  <c r="N3366" i="3"/>
  <c r="N3365" i="3"/>
  <c r="N3364" i="3"/>
  <c r="N3363" i="3"/>
  <c r="N3362" i="3"/>
  <c r="N3361" i="3"/>
  <c r="N3360" i="3"/>
  <c r="N3359" i="3"/>
  <c r="N3358" i="3"/>
  <c r="N3357" i="3"/>
  <c r="N3356" i="3"/>
  <c r="N3355" i="3"/>
  <c r="N3354" i="3"/>
  <c r="N3353" i="3"/>
  <c r="N3352" i="3"/>
  <c r="N3351" i="3"/>
  <c r="N3350" i="3"/>
  <c r="N3349" i="3"/>
  <c r="N3348" i="3"/>
  <c r="N3347" i="3"/>
  <c r="N3346" i="3"/>
  <c r="N3345" i="3"/>
  <c r="N3344" i="3"/>
  <c r="N3343" i="3"/>
  <c r="N3342" i="3"/>
  <c r="N3341" i="3"/>
  <c r="N3340" i="3"/>
  <c r="N3339" i="3"/>
  <c r="N3338" i="3"/>
  <c r="N3337" i="3"/>
  <c r="N3336" i="3"/>
  <c r="N3335" i="3"/>
  <c r="N3334" i="3"/>
  <c r="N3333" i="3"/>
  <c r="N3332" i="3"/>
  <c r="N3331" i="3"/>
  <c r="N3330" i="3"/>
  <c r="N3329" i="3"/>
  <c r="N3328" i="3"/>
  <c r="N3327" i="3"/>
  <c r="N3326" i="3"/>
  <c r="N3325" i="3"/>
  <c r="N3324" i="3"/>
  <c r="N3323" i="3"/>
  <c r="N3322" i="3"/>
  <c r="N3321" i="3"/>
  <c r="N3320" i="3"/>
  <c r="N3319" i="3"/>
  <c r="N3318" i="3"/>
  <c r="N3317" i="3"/>
  <c r="N3316" i="3"/>
  <c r="N3315" i="3"/>
  <c r="N3314" i="3"/>
  <c r="N3313" i="3"/>
  <c r="N3312" i="3"/>
  <c r="N3311" i="3"/>
  <c r="N3310" i="3"/>
  <c r="N3309" i="3"/>
  <c r="N3308" i="3"/>
  <c r="N3307" i="3"/>
  <c r="N3306" i="3"/>
  <c r="N3305" i="3"/>
  <c r="N3304" i="3"/>
  <c r="N3303" i="3"/>
  <c r="N3302" i="3"/>
  <c r="N3301" i="3"/>
  <c r="N3300" i="3"/>
  <c r="N3299" i="3"/>
  <c r="N3298" i="3"/>
  <c r="N3297" i="3"/>
  <c r="N3296" i="3"/>
  <c r="N3295" i="3"/>
  <c r="N3294" i="3"/>
  <c r="N3293" i="3"/>
  <c r="N3292" i="3"/>
  <c r="N3291" i="3"/>
  <c r="N3290" i="3"/>
  <c r="N3289" i="3"/>
  <c r="N3288" i="3"/>
  <c r="N3287" i="3"/>
  <c r="N3286" i="3"/>
  <c r="N3285" i="3"/>
  <c r="N3284" i="3"/>
  <c r="N3283" i="3"/>
  <c r="N3282" i="3"/>
  <c r="N3281" i="3"/>
  <c r="N3280" i="3"/>
  <c r="N3279" i="3"/>
  <c r="N3278" i="3"/>
  <c r="N3277" i="3"/>
  <c r="N3276" i="3"/>
  <c r="N3275" i="3"/>
  <c r="N3274" i="3"/>
  <c r="N3273" i="3"/>
  <c r="N3272" i="3"/>
  <c r="N3271" i="3"/>
  <c r="N3270" i="3"/>
  <c r="N3269" i="3"/>
  <c r="N3268" i="3"/>
  <c r="N3267" i="3"/>
  <c r="N3266" i="3"/>
  <c r="N3265" i="3"/>
  <c r="N3264" i="3"/>
  <c r="N3263" i="3"/>
  <c r="N3262" i="3"/>
  <c r="N3261" i="3"/>
  <c r="N3260" i="3"/>
  <c r="N3259" i="3"/>
  <c r="N3258" i="3"/>
  <c r="N3257" i="3"/>
  <c r="N3256" i="3"/>
  <c r="N3255" i="3"/>
  <c r="N3254" i="3"/>
  <c r="N3253" i="3"/>
  <c r="N3252" i="3"/>
  <c r="N3251" i="3"/>
  <c r="N3250" i="3"/>
  <c r="N3249" i="3"/>
  <c r="N3248" i="3"/>
  <c r="N3247" i="3"/>
  <c r="N3246" i="3"/>
  <c r="N3245" i="3"/>
  <c r="N3244" i="3"/>
  <c r="N3243" i="3"/>
  <c r="N3242" i="3"/>
  <c r="N3241" i="3"/>
  <c r="N3240" i="3"/>
  <c r="N3239" i="3"/>
  <c r="N3238" i="3"/>
  <c r="N3237" i="3"/>
  <c r="N3236" i="3"/>
  <c r="N3235" i="3"/>
  <c r="N3234" i="3"/>
  <c r="N3233" i="3"/>
  <c r="N3232" i="3"/>
  <c r="N3231" i="3"/>
  <c r="N3230" i="3"/>
  <c r="N3229" i="3"/>
  <c r="N3228" i="3"/>
  <c r="N3227" i="3"/>
  <c r="N3226" i="3"/>
  <c r="N3225" i="3"/>
  <c r="N3224" i="3"/>
  <c r="N3223" i="3"/>
  <c r="N3222" i="3"/>
  <c r="N3221" i="3"/>
  <c r="N3220" i="3"/>
  <c r="N3219" i="3"/>
  <c r="N3218" i="3"/>
  <c r="N3217" i="3"/>
  <c r="N3216" i="3"/>
  <c r="N3215" i="3"/>
  <c r="N3214" i="3"/>
  <c r="N3213" i="3"/>
  <c r="N3212" i="3"/>
  <c r="N3211" i="3"/>
  <c r="N3210" i="3"/>
  <c r="N3209" i="3"/>
  <c r="N3208" i="3"/>
  <c r="N3207" i="3"/>
  <c r="N3206" i="3"/>
  <c r="N3205" i="3"/>
  <c r="N3204" i="3"/>
  <c r="N3203" i="3"/>
  <c r="N3202" i="3"/>
  <c r="N3201" i="3"/>
  <c r="N3200" i="3"/>
  <c r="N3199" i="3"/>
  <c r="N3198" i="3"/>
  <c r="N3197" i="3"/>
  <c r="N3196" i="3"/>
  <c r="N3195" i="3"/>
  <c r="N3194" i="3"/>
  <c r="N3193" i="3"/>
  <c r="N3192" i="3"/>
  <c r="N3191" i="3"/>
  <c r="N3190" i="3"/>
  <c r="N3189" i="3"/>
  <c r="N3188" i="3"/>
  <c r="N3187" i="3"/>
  <c r="N3186" i="3"/>
  <c r="N3185" i="3"/>
  <c r="N3184" i="3"/>
  <c r="N3183" i="3"/>
  <c r="N3182" i="3"/>
  <c r="N3181" i="3"/>
  <c r="N3180" i="3"/>
  <c r="N3179" i="3"/>
  <c r="N3178" i="3"/>
  <c r="N3177" i="3"/>
  <c r="N3176" i="3"/>
  <c r="N3175" i="3"/>
  <c r="N3174" i="3"/>
  <c r="N3173" i="3"/>
  <c r="N3172" i="3"/>
  <c r="N3171" i="3"/>
  <c r="N3170" i="3"/>
  <c r="N3169" i="3"/>
  <c r="N3168" i="3"/>
  <c r="N3167" i="3"/>
  <c r="N3166" i="3"/>
  <c r="N3165" i="3"/>
  <c r="N3164" i="3"/>
  <c r="N3163" i="3"/>
  <c r="N3162" i="3"/>
  <c r="N3161" i="3"/>
  <c r="N3160" i="3"/>
  <c r="N3159" i="3"/>
  <c r="N3158" i="3"/>
  <c r="N3157" i="3"/>
  <c r="N3156" i="3"/>
  <c r="N3155" i="3"/>
  <c r="N3154" i="3"/>
  <c r="N3153" i="3"/>
  <c r="N3152" i="3"/>
  <c r="N3151" i="3"/>
  <c r="N3150" i="3"/>
  <c r="N3149" i="3"/>
  <c r="N3148" i="3"/>
  <c r="N3147" i="3"/>
  <c r="N3146" i="3"/>
  <c r="N3145" i="3"/>
  <c r="N3144" i="3"/>
  <c r="N3143" i="3"/>
  <c r="N3142" i="3"/>
  <c r="N3141" i="3"/>
  <c r="N3140" i="3"/>
  <c r="N3139" i="3"/>
  <c r="N3138" i="3"/>
  <c r="N3137" i="3"/>
  <c r="N3136" i="3"/>
  <c r="N3135" i="3"/>
  <c r="N3134" i="3"/>
  <c r="N3133" i="3"/>
  <c r="N3132" i="3"/>
  <c r="N3131" i="3"/>
  <c r="N3130" i="3"/>
  <c r="N3129" i="3"/>
  <c r="N3128" i="3"/>
  <c r="N3127" i="3"/>
  <c r="N3126" i="3"/>
  <c r="N3125" i="3"/>
  <c r="N3124" i="3"/>
  <c r="N3123" i="3"/>
  <c r="N3122" i="3"/>
  <c r="N3121" i="3"/>
  <c r="N3120" i="3"/>
  <c r="N3119" i="3"/>
  <c r="N3118" i="3"/>
  <c r="N3117" i="3"/>
  <c r="N3116" i="3"/>
  <c r="N3115" i="3"/>
  <c r="N3114" i="3"/>
  <c r="N3113" i="3"/>
  <c r="N3112" i="3"/>
  <c r="N3111" i="3"/>
  <c r="N3110" i="3"/>
  <c r="N3109" i="3"/>
  <c r="N3108" i="3"/>
  <c r="N3107" i="3"/>
  <c r="N3106" i="3"/>
  <c r="N3105" i="3"/>
  <c r="N3104" i="3"/>
  <c r="N3103" i="3"/>
  <c r="N3102" i="3"/>
  <c r="N3101" i="3"/>
  <c r="N3100" i="3"/>
  <c r="N3099" i="3"/>
  <c r="N3098" i="3"/>
  <c r="N3097" i="3"/>
  <c r="N3096" i="3"/>
  <c r="N3095" i="3"/>
  <c r="N3094" i="3"/>
  <c r="N3093" i="3"/>
  <c r="N3092" i="3"/>
  <c r="N3091" i="3"/>
  <c r="N3090" i="3"/>
  <c r="N3089" i="3"/>
  <c r="N3088" i="3"/>
  <c r="N3087" i="3"/>
  <c r="N3086" i="3"/>
  <c r="N3085" i="3"/>
  <c r="N3084" i="3"/>
  <c r="N3083" i="3"/>
  <c r="N3082" i="3"/>
  <c r="N3081" i="3"/>
  <c r="N3080" i="3"/>
  <c r="N3079" i="3"/>
  <c r="N3078" i="3"/>
  <c r="N3077" i="3"/>
  <c r="N3076" i="3"/>
  <c r="N3075" i="3"/>
  <c r="N3074" i="3"/>
  <c r="N3073" i="3"/>
  <c r="N3072" i="3"/>
  <c r="N3071" i="3"/>
  <c r="N3070" i="3"/>
  <c r="N3069" i="3"/>
  <c r="N3068" i="3"/>
  <c r="N3067" i="3"/>
  <c r="N3066" i="3"/>
  <c r="N3065" i="3"/>
  <c r="N3064" i="3"/>
  <c r="N3063" i="3"/>
  <c r="N3062" i="3"/>
  <c r="N3061" i="3"/>
  <c r="N3060" i="3"/>
  <c r="N3059" i="3"/>
  <c r="N3058" i="3"/>
  <c r="N3057" i="3"/>
  <c r="N3056" i="3"/>
  <c r="N3055" i="3"/>
  <c r="N3054" i="3"/>
  <c r="N3053" i="3"/>
  <c r="N3052" i="3"/>
  <c r="N3051" i="3"/>
  <c r="N3050" i="3"/>
  <c r="N3049" i="3"/>
  <c r="N3048" i="3"/>
  <c r="N3047" i="3"/>
  <c r="N3046" i="3"/>
  <c r="N3045" i="3"/>
  <c r="N3044" i="3"/>
  <c r="N3043" i="3"/>
  <c r="N3042" i="3"/>
  <c r="N3041" i="3"/>
  <c r="N3040" i="3"/>
  <c r="N3039" i="3"/>
  <c r="N3038" i="3"/>
  <c r="N3037" i="3"/>
  <c r="N3036" i="3"/>
  <c r="N3035" i="3"/>
  <c r="N3034" i="3"/>
  <c r="N3033" i="3"/>
  <c r="N3032" i="3"/>
  <c r="N3031" i="3"/>
  <c r="N3030" i="3"/>
  <c r="N3029" i="3"/>
  <c r="N3028" i="3"/>
  <c r="N3027" i="3"/>
  <c r="N3026" i="3"/>
  <c r="N3025" i="3"/>
  <c r="N3024" i="3"/>
  <c r="N3023" i="3"/>
  <c r="N3022" i="3"/>
  <c r="N3021" i="3"/>
  <c r="N3020" i="3"/>
  <c r="N3019" i="3"/>
  <c r="N3018" i="3"/>
  <c r="N3017" i="3"/>
  <c r="N3016" i="3"/>
  <c r="N3015" i="3"/>
  <c r="N3014" i="3"/>
  <c r="N3013" i="3"/>
  <c r="N3012" i="3"/>
  <c r="N3011" i="3"/>
  <c r="N3010" i="3"/>
  <c r="N3009" i="3"/>
  <c r="N3008" i="3"/>
  <c r="N3007" i="3"/>
  <c r="N3006" i="3"/>
  <c r="N3005" i="3"/>
  <c r="N3004" i="3"/>
  <c r="N3003" i="3"/>
  <c r="N3002" i="3"/>
  <c r="N3001" i="3"/>
  <c r="N3000" i="3"/>
  <c r="N2999" i="3"/>
  <c r="N2998" i="3"/>
  <c r="N2997" i="3"/>
  <c r="N2996" i="3"/>
  <c r="N2995" i="3"/>
  <c r="N2994" i="3"/>
  <c r="N2993" i="3"/>
  <c r="N2992" i="3"/>
  <c r="N2991" i="3"/>
  <c r="N2990" i="3"/>
  <c r="N2989" i="3"/>
  <c r="N2988" i="3"/>
  <c r="N2987" i="3"/>
  <c r="N2986" i="3"/>
  <c r="N2985" i="3"/>
  <c r="N2984" i="3"/>
  <c r="N2983" i="3"/>
  <c r="N2982" i="3"/>
  <c r="N2981" i="3"/>
  <c r="N2980" i="3"/>
  <c r="N2979" i="3"/>
  <c r="N2978" i="3"/>
  <c r="N2977" i="3"/>
  <c r="N2976" i="3"/>
  <c r="N2975" i="3"/>
  <c r="N2974" i="3"/>
  <c r="N2973" i="3"/>
  <c r="N2972" i="3"/>
  <c r="N2971" i="3"/>
  <c r="N2970" i="3"/>
  <c r="N2969" i="3"/>
  <c r="N2968" i="3"/>
  <c r="N2967" i="3"/>
  <c r="N2966" i="3"/>
  <c r="N2965" i="3"/>
  <c r="N2964" i="3"/>
  <c r="N2963" i="3"/>
  <c r="N2962" i="3"/>
  <c r="N2961" i="3"/>
  <c r="N2960" i="3"/>
  <c r="N2959" i="3"/>
  <c r="N2958" i="3"/>
  <c r="N2957" i="3"/>
  <c r="N2956" i="3"/>
  <c r="N2955" i="3"/>
  <c r="N2954" i="3"/>
  <c r="N2953" i="3"/>
  <c r="N2952" i="3"/>
  <c r="N2951" i="3"/>
  <c r="N2950" i="3"/>
  <c r="N2949" i="3"/>
  <c r="N2948" i="3"/>
  <c r="N2947" i="3"/>
  <c r="N2946" i="3"/>
  <c r="N2945" i="3"/>
  <c r="N2944" i="3"/>
  <c r="N2943" i="3"/>
  <c r="N2942" i="3"/>
  <c r="N2941" i="3"/>
  <c r="N2940" i="3"/>
  <c r="N2939" i="3"/>
  <c r="N2938" i="3"/>
  <c r="N2937" i="3"/>
  <c r="N2936" i="3"/>
  <c r="N2935" i="3"/>
  <c r="N2934" i="3"/>
  <c r="N2933" i="3"/>
  <c r="N2932" i="3"/>
  <c r="N2931" i="3"/>
  <c r="N2930" i="3"/>
  <c r="N2929" i="3"/>
  <c r="N2928" i="3"/>
  <c r="N2927" i="3"/>
  <c r="N2926" i="3"/>
  <c r="N2925" i="3"/>
  <c r="N2924" i="3"/>
  <c r="N2923" i="3"/>
  <c r="N2922" i="3"/>
  <c r="N2921" i="3"/>
  <c r="N2920" i="3"/>
  <c r="N2919" i="3"/>
  <c r="N2918" i="3"/>
  <c r="N2917" i="3"/>
  <c r="N2916" i="3"/>
  <c r="N2915" i="3"/>
  <c r="N2914" i="3"/>
  <c r="N2913" i="3"/>
  <c r="N2912" i="3"/>
  <c r="N2911" i="3"/>
  <c r="N2910" i="3"/>
  <c r="N2909" i="3"/>
  <c r="N2908" i="3"/>
  <c r="N2907" i="3"/>
  <c r="N2906" i="3"/>
  <c r="N2905" i="3"/>
  <c r="N2904" i="3"/>
  <c r="N2903" i="3"/>
  <c r="N2902" i="3"/>
  <c r="N2901" i="3"/>
  <c r="N2900" i="3"/>
  <c r="N2899" i="3"/>
  <c r="N2898" i="3"/>
  <c r="N2897" i="3"/>
  <c r="N2896" i="3"/>
  <c r="N2895" i="3"/>
  <c r="N2894" i="3"/>
  <c r="N2893" i="3"/>
  <c r="N2892" i="3"/>
  <c r="N2891" i="3"/>
  <c r="N2890" i="3"/>
  <c r="N2889" i="3"/>
  <c r="N2888" i="3"/>
  <c r="N2887" i="3"/>
  <c r="N2886" i="3"/>
  <c r="N2885" i="3"/>
  <c r="N2884" i="3"/>
  <c r="N2883" i="3"/>
  <c r="N2882" i="3"/>
  <c r="N2881" i="3"/>
  <c r="N2880" i="3"/>
  <c r="N2879" i="3"/>
  <c r="N2878" i="3"/>
  <c r="N2877" i="3"/>
  <c r="N2876" i="3"/>
  <c r="N2875" i="3"/>
  <c r="N2874" i="3"/>
  <c r="N2873" i="3"/>
  <c r="N2872" i="3"/>
  <c r="N2871" i="3"/>
  <c r="N2870" i="3"/>
  <c r="N2869" i="3"/>
  <c r="N2868" i="3"/>
  <c r="N2867" i="3"/>
  <c r="N2866" i="3"/>
  <c r="N2865" i="3"/>
  <c r="N2864" i="3"/>
  <c r="N2863" i="3"/>
  <c r="N2862" i="3"/>
  <c r="N2861" i="3"/>
  <c r="N2860" i="3"/>
  <c r="N2859" i="3"/>
  <c r="N2858" i="3"/>
  <c r="N2857" i="3"/>
  <c r="N2856" i="3"/>
  <c r="N2855" i="3"/>
  <c r="N2854" i="3"/>
  <c r="N2853" i="3"/>
  <c r="N2852" i="3"/>
  <c r="N2851" i="3"/>
  <c r="N2850" i="3"/>
  <c r="N2849" i="3"/>
  <c r="N2848" i="3"/>
  <c r="N2847" i="3"/>
  <c r="N2846" i="3"/>
  <c r="N2845" i="3"/>
  <c r="N2844" i="3"/>
  <c r="N2843" i="3"/>
  <c r="N2842" i="3"/>
  <c r="N2841" i="3"/>
  <c r="N2840" i="3"/>
  <c r="N2839" i="3"/>
  <c r="N2838" i="3"/>
  <c r="N2837" i="3"/>
  <c r="N2836" i="3"/>
  <c r="N2835" i="3"/>
  <c r="N2834" i="3"/>
  <c r="N2833" i="3"/>
  <c r="N2832" i="3"/>
  <c r="N2831" i="3"/>
  <c r="N2830" i="3"/>
  <c r="N2829" i="3"/>
  <c r="N2828" i="3"/>
  <c r="N2827" i="3"/>
  <c r="N2826" i="3"/>
  <c r="N2825" i="3"/>
  <c r="N2824" i="3"/>
  <c r="N2823" i="3"/>
  <c r="N2822" i="3"/>
  <c r="N2821" i="3"/>
  <c r="N2820" i="3"/>
  <c r="N2819" i="3"/>
  <c r="N2818" i="3"/>
  <c r="N2817" i="3"/>
  <c r="N2816" i="3"/>
  <c r="N2815" i="3"/>
  <c r="N2814" i="3"/>
  <c r="N2813" i="3"/>
  <c r="N2812" i="3"/>
  <c r="N2811" i="3"/>
  <c r="N2810" i="3"/>
  <c r="N2809" i="3"/>
  <c r="N2808" i="3"/>
  <c r="N2807" i="3"/>
  <c r="N2806" i="3"/>
  <c r="N2805" i="3"/>
  <c r="N2804" i="3"/>
  <c r="N2803" i="3"/>
  <c r="N2802" i="3"/>
  <c r="N2801" i="3"/>
  <c r="N2800" i="3"/>
  <c r="N2799" i="3"/>
  <c r="N2798" i="3"/>
  <c r="N2797" i="3"/>
  <c r="N2796" i="3"/>
  <c r="N2795" i="3"/>
  <c r="N2794" i="3"/>
  <c r="N2793" i="3"/>
  <c r="N2792" i="3"/>
  <c r="N2791" i="3"/>
  <c r="N2790" i="3"/>
  <c r="N2789" i="3"/>
  <c r="N2788" i="3"/>
  <c r="N2787" i="3"/>
  <c r="N2786" i="3"/>
  <c r="N2785" i="3"/>
  <c r="N2784" i="3"/>
  <c r="N2783" i="3"/>
  <c r="N2782" i="3"/>
  <c r="N2781" i="3"/>
  <c r="N2780" i="3"/>
  <c r="N2779" i="3"/>
  <c r="N2778" i="3"/>
  <c r="N2777" i="3"/>
  <c r="N2776" i="3"/>
  <c r="N2775" i="3"/>
  <c r="N2774" i="3"/>
  <c r="N2773" i="3"/>
  <c r="N2772" i="3"/>
  <c r="N2771" i="3"/>
  <c r="N2770" i="3"/>
  <c r="N2769" i="3"/>
  <c r="N2768" i="3"/>
  <c r="N2767" i="3"/>
  <c r="N2766" i="3"/>
  <c r="N2765" i="3"/>
  <c r="N2764" i="3"/>
  <c r="N2763" i="3"/>
  <c r="N2762" i="3"/>
  <c r="N2761" i="3"/>
  <c r="N2760" i="3"/>
  <c r="N2759" i="3"/>
  <c r="N2758" i="3"/>
  <c r="N2757" i="3"/>
  <c r="N2756" i="3"/>
  <c r="N2755" i="3"/>
  <c r="N2754" i="3"/>
  <c r="N2753" i="3"/>
  <c r="N2752" i="3"/>
  <c r="N2751" i="3"/>
  <c r="N2750" i="3"/>
  <c r="N2749" i="3"/>
  <c r="N2748" i="3"/>
  <c r="N2747" i="3"/>
  <c r="N2746" i="3"/>
  <c r="N2745" i="3"/>
  <c r="N2744" i="3"/>
  <c r="N2743" i="3"/>
  <c r="N2742" i="3"/>
  <c r="N2741" i="3"/>
  <c r="N2740" i="3"/>
  <c r="N2739" i="3"/>
  <c r="N2738" i="3"/>
  <c r="N2737" i="3"/>
  <c r="N2736" i="3"/>
  <c r="N2735" i="3"/>
  <c r="N2734" i="3"/>
  <c r="N2733" i="3"/>
  <c r="N2732" i="3"/>
  <c r="N2731" i="3"/>
  <c r="N2730" i="3"/>
  <c r="N2729" i="3"/>
  <c r="N2728" i="3"/>
  <c r="N2727" i="3"/>
  <c r="N2726" i="3"/>
  <c r="N2725" i="3"/>
  <c r="N2724" i="3"/>
  <c r="N2723" i="3"/>
  <c r="N2722" i="3"/>
  <c r="N2721" i="3"/>
  <c r="N2720" i="3"/>
  <c r="N2719" i="3"/>
  <c r="N2718" i="3"/>
  <c r="N2717" i="3"/>
  <c r="N2716" i="3"/>
  <c r="N2715" i="3"/>
  <c r="N2714" i="3"/>
  <c r="N2713" i="3"/>
  <c r="N2712" i="3"/>
  <c r="N2711" i="3"/>
  <c r="N2710" i="3"/>
  <c r="N2709" i="3"/>
  <c r="N2708" i="3"/>
  <c r="N2707" i="3"/>
  <c r="N2706" i="3"/>
  <c r="N2705" i="3"/>
  <c r="N2704" i="3"/>
  <c r="N2703" i="3"/>
  <c r="N2702" i="3"/>
  <c r="N2701" i="3"/>
  <c r="N2700" i="3"/>
  <c r="N2699" i="3"/>
  <c r="N2698" i="3"/>
  <c r="N2697" i="3"/>
  <c r="N2696" i="3"/>
  <c r="N2695" i="3"/>
  <c r="N2694" i="3"/>
  <c r="N2693" i="3"/>
  <c r="N2692" i="3"/>
  <c r="N2691" i="3"/>
  <c r="N2690" i="3"/>
  <c r="N2689" i="3"/>
  <c r="N2688" i="3"/>
  <c r="N2687" i="3"/>
  <c r="N2686" i="3"/>
  <c r="N2685" i="3"/>
  <c r="N2684" i="3"/>
  <c r="N2683" i="3"/>
  <c r="N2682" i="3"/>
  <c r="N2681" i="3"/>
  <c r="N2680" i="3"/>
  <c r="N2679" i="3"/>
  <c r="N2678" i="3"/>
  <c r="N2677" i="3"/>
  <c r="N2676" i="3"/>
  <c r="N2675" i="3"/>
  <c r="N2674" i="3"/>
  <c r="N2673" i="3"/>
  <c r="N2672" i="3"/>
  <c r="N2671" i="3"/>
  <c r="N2670" i="3"/>
  <c r="N2669" i="3"/>
  <c r="N2668" i="3"/>
  <c r="N2667" i="3"/>
  <c r="N2666" i="3"/>
  <c r="N2665" i="3"/>
  <c r="N2664" i="3"/>
  <c r="N2663" i="3"/>
  <c r="N2662" i="3"/>
  <c r="N2661" i="3"/>
  <c r="N2660" i="3"/>
  <c r="N2659" i="3"/>
  <c r="N2658" i="3"/>
  <c r="N2657" i="3"/>
  <c r="N2656" i="3"/>
  <c r="N2655" i="3"/>
  <c r="N2654" i="3"/>
  <c r="N2653" i="3"/>
  <c r="N2652" i="3"/>
  <c r="N2651" i="3"/>
  <c r="N2650" i="3"/>
  <c r="N2649" i="3"/>
  <c r="N2648" i="3"/>
  <c r="N2647" i="3"/>
  <c r="N2646" i="3"/>
  <c r="N2645" i="3"/>
  <c r="N2644" i="3"/>
  <c r="N2643" i="3"/>
  <c r="N2642" i="3"/>
  <c r="N2641" i="3"/>
  <c r="N2640" i="3"/>
  <c r="N2639" i="3"/>
  <c r="N2638" i="3"/>
  <c r="N2637" i="3"/>
  <c r="N2636" i="3"/>
  <c r="N2635" i="3"/>
  <c r="N2634" i="3"/>
  <c r="N2633" i="3"/>
  <c r="N2632" i="3"/>
  <c r="N2631" i="3"/>
  <c r="N2630" i="3"/>
  <c r="N2629" i="3"/>
  <c r="N2628" i="3"/>
  <c r="N2627" i="3"/>
  <c r="N2626" i="3"/>
  <c r="N2625" i="3"/>
  <c r="N2624" i="3"/>
  <c r="N2623" i="3"/>
  <c r="N2622" i="3"/>
  <c r="N2621" i="3"/>
  <c r="N2620" i="3"/>
  <c r="N2619" i="3"/>
  <c r="N2618" i="3"/>
  <c r="N2617" i="3"/>
  <c r="N2616" i="3"/>
  <c r="N2615" i="3"/>
  <c r="N2614" i="3"/>
  <c r="N2613" i="3"/>
  <c r="N2612" i="3"/>
  <c r="N2611" i="3"/>
  <c r="N2610" i="3"/>
  <c r="N2609" i="3"/>
  <c r="N2608" i="3"/>
  <c r="N2607" i="3"/>
  <c r="N2606" i="3"/>
  <c r="N2605" i="3"/>
  <c r="N2604" i="3"/>
  <c r="N2603" i="3"/>
  <c r="N2602" i="3"/>
  <c r="N2601" i="3"/>
  <c r="N2600" i="3"/>
  <c r="N2599" i="3"/>
  <c r="N2598" i="3"/>
  <c r="N2597" i="3"/>
  <c r="N2596" i="3"/>
  <c r="N2595" i="3"/>
  <c r="N2594" i="3"/>
  <c r="N2593" i="3"/>
  <c r="N2592" i="3"/>
  <c r="N2591" i="3"/>
  <c r="N2590" i="3"/>
  <c r="N2589" i="3"/>
  <c r="N2588" i="3"/>
  <c r="N2587" i="3"/>
  <c r="N2586" i="3"/>
  <c r="N2585" i="3"/>
  <c r="N2584" i="3"/>
  <c r="N2583" i="3"/>
  <c r="N2582" i="3"/>
  <c r="N2581" i="3"/>
  <c r="N2580" i="3"/>
  <c r="N2579" i="3"/>
  <c r="N2578" i="3"/>
  <c r="N2577" i="3"/>
  <c r="N2576" i="3"/>
  <c r="N2575" i="3"/>
  <c r="N2574" i="3"/>
  <c r="N2573" i="3"/>
  <c r="N2572" i="3"/>
  <c r="N2571" i="3"/>
  <c r="N2570" i="3"/>
  <c r="N2569" i="3"/>
  <c r="N2568" i="3"/>
  <c r="N2567" i="3"/>
  <c r="N2566" i="3"/>
  <c r="N2565" i="3"/>
  <c r="N2564" i="3"/>
  <c r="N2563" i="3"/>
  <c r="N2562" i="3"/>
  <c r="N2561" i="3"/>
  <c r="N2560" i="3"/>
  <c r="N2559" i="3"/>
  <c r="N2558" i="3"/>
  <c r="N2557" i="3"/>
  <c r="N2556" i="3"/>
  <c r="N2555" i="3"/>
  <c r="N2554" i="3"/>
  <c r="N2553" i="3"/>
  <c r="N2552" i="3"/>
  <c r="N2551" i="3"/>
  <c r="N2550" i="3"/>
  <c r="N2549" i="3"/>
  <c r="N2548" i="3"/>
  <c r="N2547" i="3"/>
  <c r="N2546" i="3"/>
  <c r="N2545" i="3"/>
  <c r="N2544" i="3"/>
  <c r="N2543" i="3"/>
  <c r="N2542" i="3"/>
  <c r="N2541" i="3"/>
  <c r="N2540" i="3"/>
  <c r="N2539" i="3"/>
  <c r="N2538" i="3"/>
  <c r="N2537" i="3"/>
  <c r="N2536" i="3"/>
  <c r="N2535" i="3"/>
  <c r="N2534" i="3"/>
  <c r="N2533" i="3"/>
  <c r="N2532" i="3"/>
  <c r="N2531" i="3"/>
  <c r="N2530" i="3"/>
  <c r="N2529" i="3"/>
  <c r="N2528" i="3"/>
  <c r="N2527" i="3"/>
  <c r="N2526" i="3"/>
  <c r="N2525" i="3"/>
  <c r="N2524" i="3"/>
  <c r="N2523" i="3"/>
  <c r="N2522" i="3"/>
  <c r="N2521" i="3"/>
  <c r="N2520" i="3"/>
  <c r="N2519" i="3"/>
  <c r="N2518" i="3"/>
  <c r="N2517" i="3"/>
  <c r="N2516" i="3"/>
  <c r="N2515" i="3"/>
  <c r="N2514" i="3"/>
  <c r="N2513" i="3"/>
  <c r="N2512" i="3"/>
  <c r="N2511" i="3"/>
  <c r="N2510" i="3"/>
  <c r="N2509" i="3"/>
  <c r="N2508" i="3"/>
  <c r="N2507" i="3"/>
  <c r="N2506" i="3"/>
  <c r="N2505" i="3"/>
  <c r="N2504" i="3"/>
  <c r="N2503" i="3"/>
  <c r="N2502" i="3"/>
  <c r="N2501" i="3"/>
  <c r="N2500" i="3"/>
  <c r="N2499" i="3"/>
  <c r="N2498" i="3"/>
  <c r="N2497" i="3"/>
  <c r="N2496" i="3"/>
  <c r="N2495" i="3"/>
  <c r="N2494" i="3"/>
  <c r="N2493" i="3"/>
  <c r="N2492" i="3"/>
  <c r="N2491" i="3"/>
  <c r="N2490" i="3"/>
  <c r="N2489" i="3"/>
  <c r="N2488" i="3"/>
  <c r="N2487" i="3"/>
  <c r="N2486" i="3"/>
  <c r="N2485" i="3"/>
  <c r="N2484" i="3"/>
  <c r="N2483" i="3"/>
  <c r="N2482" i="3"/>
  <c r="N2481" i="3"/>
  <c r="N2480" i="3"/>
  <c r="N2479" i="3"/>
  <c r="N2478" i="3"/>
  <c r="N2477" i="3"/>
  <c r="N2476" i="3"/>
  <c r="N2475" i="3"/>
  <c r="N2474" i="3"/>
  <c r="N2473" i="3"/>
  <c r="N2472" i="3"/>
  <c r="N2471" i="3"/>
  <c r="N2470" i="3"/>
  <c r="N2469" i="3"/>
  <c r="N2468" i="3"/>
  <c r="N2467" i="3"/>
  <c r="N2466" i="3"/>
  <c r="N2465" i="3"/>
  <c r="N2464" i="3"/>
  <c r="N2463" i="3"/>
  <c r="N2462" i="3"/>
  <c r="N2461" i="3"/>
  <c r="N2460" i="3"/>
  <c r="N2459" i="3"/>
  <c r="N2458" i="3"/>
  <c r="N2457" i="3"/>
  <c r="N2456" i="3"/>
  <c r="N2455" i="3"/>
  <c r="N2454" i="3"/>
  <c r="N2453" i="3"/>
  <c r="N2452" i="3"/>
  <c r="N2451" i="3"/>
  <c r="N2450" i="3"/>
  <c r="N2449" i="3"/>
  <c r="N2448" i="3"/>
  <c r="N2447" i="3"/>
  <c r="N2446" i="3"/>
  <c r="N2445" i="3"/>
  <c r="N2444" i="3"/>
  <c r="N2443" i="3"/>
  <c r="N2442" i="3"/>
  <c r="N2441" i="3"/>
  <c r="N2440" i="3"/>
  <c r="N2439" i="3"/>
  <c r="N2438" i="3"/>
  <c r="N2437" i="3"/>
  <c r="N2436" i="3"/>
  <c r="N2435" i="3"/>
  <c r="N2434" i="3"/>
  <c r="N2433" i="3"/>
  <c r="N2432" i="3"/>
  <c r="N2431" i="3"/>
  <c r="N2430" i="3"/>
  <c r="N2429" i="3"/>
  <c r="N2428" i="3"/>
  <c r="N2427" i="3"/>
  <c r="N2426" i="3"/>
  <c r="N2425" i="3"/>
  <c r="N2424" i="3"/>
  <c r="N2423" i="3"/>
  <c r="N2422" i="3"/>
  <c r="N2421" i="3"/>
  <c r="N2420" i="3"/>
  <c r="N2419" i="3"/>
  <c r="N2418" i="3"/>
  <c r="N2417" i="3"/>
  <c r="N2416" i="3"/>
  <c r="N2415" i="3"/>
  <c r="N2414" i="3"/>
  <c r="N2413" i="3"/>
  <c r="N2412" i="3"/>
  <c r="N2411" i="3"/>
  <c r="N2410" i="3"/>
  <c r="N2409" i="3"/>
  <c r="N2408" i="3"/>
  <c r="N2407" i="3"/>
  <c r="N2406" i="3"/>
  <c r="N2405" i="3"/>
  <c r="N2404" i="3"/>
  <c r="N2403" i="3"/>
  <c r="N2402" i="3"/>
  <c r="N2401" i="3"/>
  <c r="N2400" i="3"/>
  <c r="N2399" i="3"/>
  <c r="N2398" i="3"/>
  <c r="N2397" i="3"/>
  <c r="N2396" i="3"/>
  <c r="N2395" i="3"/>
  <c r="N2394" i="3"/>
  <c r="N2393" i="3"/>
  <c r="N2392" i="3"/>
  <c r="N2391" i="3"/>
  <c r="N2390" i="3"/>
  <c r="N2389" i="3"/>
  <c r="N2388" i="3"/>
  <c r="N2387" i="3"/>
  <c r="N2386" i="3"/>
  <c r="N2385" i="3"/>
  <c r="N2384" i="3"/>
  <c r="N2383" i="3"/>
  <c r="N2382" i="3"/>
  <c r="N2381" i="3"/>
  <c r="N2380" i="3"/>
  <c r="N2379" i="3"/>
  <c r="N2378" i="3"/>
  <c r="N2377" i="3"/>
  <c r="N2376" i="3"/>
  <c r="N2375" i="3"/>
  <c r="N2374" i="3"/>
  <c r="N2373" i="3"/>
  <c r="N2372" i="3"/>
  <c r="N2371" i="3"/>
  <c r="N2370" i="3"/>
  <c r="N2369" i="3"/>
  <c r="N2368" i="3"/>
  <c r="N2367" i="3"/>
  <c r="N2366" i="3"/>
  <c r="N2365" i="3"/>
  <c r="N2364" i="3"/>
  <c r="N2363" i="3"/>
  <c r="N2362" i="3"/>
  <c r="N2361" i="3"/>
  <c r="N2360" i="3"/>
  <c r="N2359" i="3"/>
  <c r="N2358" i="3"/>
  <c r="N2357" i="3"/>
  <c r="N2356" i="3"/>
  <c r="N2355" i="3"/>
  <c r="N2354" i="3"/>
  <c r="N2353" i="3"/>
  <c r="N2352" i="3"/>
  <c r="N2351" i="3"/>
  <c r="N2350" i="3"/>
  <c r="N2349" i="3"/>
  <c r="N2348" i="3"/>
  <c r="N2347" i="3"/>
  <c r="N2346" i="3"/>
  <c r="N2345" i="3"/>
  <c r="N2344" i="3"/>
  <c r="N2343" i="3"/>
  <c r="N2342" i="3"/>
  <c r="N2341" i="3"/>
  <c r="N2340" i="3"/>
  <c r="N2339" i="3"/>
  <c r="N2338" i="3"/>
  <c r="N2337" i="3"/>
  <c r="N2336" i="3"/>
  <c r="N2335" i="3"/>
  <c r="N2334" i="3"/>
  <c r="N2333" i="3"/>
  <c r="N2332" i="3"/>
  <c r="N2331" i="3"/>
  <c r="N2330" i="3"/>
  <c r="N2329" i="3"/>
  <c r="N2328" i="3"/>
  <c r="N2327" i="3"/>
  <c r="N2326" i="3"/>
  <c r="N2325" i="3"/>
  <c r="N2324" i="3"/>
  <c r="N2323" i="3"/>
  <c r="N2322" i="3"/>
  <c r="N2321" i="3"/>
  <c r="N2320" i="3"/>
  <c r="N2319" i="3"/>
  <c r="N2318" i="3"/>
  <c r="N2317" i="3"/>
  <c r="N2316" i="3"/>
  <c r="N2315" i="3"/>
  <c r="N2314" i="3"/>
  <c r="N2313" i="3"/>
  <c r="N2312" i="3"/>
  <c r="N2311" i="3"/>
  <c r="N2310" i="3"/>
  <c r="N2309" i="3"/>
  <c r="N2308" i="3"/>
  <c r="N2307" i="3"/>
  <c r="N2306" i="3"/>
  <c r="N2305" i="3"/>
  <c r="N2304" i="3"/>
  <c r="N2303" i="3"/>
  <c r="N2302" i="3"/>
  <c r="N2301" i="3"/>
  <c r="N2300" i="3"/>
  <c r="N2299" i="3"/>
  <c r="N2298" i="3"/>
  <c r="N2297" i="3"/>
  <c r="N2296" i="3"/>
  <c r="N2295" i="3"/>
  <c r="N2294" i="3"/>
  <c r="N2293" i="3"/>
  <c r="N2292" i="3"/>
  <c r="N2291" i="3"/>
  <c r="N2290" i="3"/>
  <c r="N2289" i="3"/>
  <c r="N2288" i="3"/>
  <c r="N2287" i="3"/>
  <c r="N2286" i="3"/>
  <c r="N2285" i="3"/>
  <c r="N2284" i="3"/>
  <c r="N2283" i="3"/>
  <c r="N2282" i="3"/>
  <c r="N2281" i="3"/>
  <c r="N2280" i="3"/>
  <c r="N2279" i="3"/>
  <c r="N2278" i="3"/>
  <c r="N2277" i="3"/>
  <c r="N2276" i="3"/>
  <c r="N2275" i="3"/>
  <c r="N2274" i="3"/>
  <c r="N2273" i="3"/>
  <c r="N2272" i="3"/>
  <c r="N2271" i="3"/>
  <c r="N2270" i="3"/>
  <c r="N2269" i="3"/>
  <c r="N2268" i="3"/>
  <c r="N2267" i="3"/>
  <c r="N2266" i="3"/>
  <c r="N2265" i="3"/>
  <c r="N2264" i="3"/>
  <c r="N2263" i="3"/>
  <c r="N2262" i="3"/>
  <c r="N2261" i="3"/>
  <c r="N2260" i="3"/>
  <c r="N2259" i="3"/>
  <c r="N2258" i="3"/>
  <c r="N2257" i="3"/>
  <c r="N2256" i="3"/>
  <c r="N2255" i="3"/>
  <c r="N2254" i="3"/>
  <c r="N2253" i="3"/>
  <c r="N2252" i="3"/>
  <c r="N2251" i="3"/>
  <c r="N2250" i="3"/>
  <c r="N2249" i="3"/>
  <c r="N2248" i="3"/>
  <c r="N2247" i="3"/>
  <c r="N2246" i="3"/>
  <c r="N2245" i="3"/>
  <c r="N2244" i="3"/>
  <c r="N2243" i="3"/>
  <c r="N2242" i="3"/>
  <c r="N2241" i="3"/>
  <c r="N2240" i="3"/>
  <c r="N2239" i="3"/>
  <c r="N2238" i="3"/>
  <c r="N2237" i="3"/>
  <c r="N2236" i="3"/>
  <c r="N2235" i="3"/>
  <c r="N2234" i="3"/>
  <c r="N2233" i="3"/>
  <c r="N2232" i="3"/>
  <c r="N2231" i="3"/>
  <c r="N2230" i="3"/>
  <c r="N2229" i="3"/>
  <c r="N2228" i="3"/>
  <c r="N2227" i="3"/>
  <c r="N2226" i="3"/>
  <c r="N2225" i="3"/>
  <c r="N2224" i="3"/>
  <c r="N2223" i="3"/>
  <c r="N2222" i="3"/>
  <c r="N2221" i="3"/>
  <c r="N2220" i="3"/>
  <c r="N2219" i="3"/>
  <c r="N2218" i="3"/>
  <c r="N2217" i="3"/>
  <c r="N2216" i="3"/>
  <c r="N2215" i="3"/>
  <c r="N2214" i="3"/>
  <c r="N2213" i="3"/>
  <c r="N2212" i="3"/>
  <c r="N2211" i="3"/>
  <c r="N2210" i="3"/>
  <c r="N2209" i="3"/>
  <c r="N2208" i="3"/>
  <c r="N2207" i="3"/>
  <c r="N2206" i="3"/>
  <c r="N2205" i="3"/>
  <c r="N2204" i="3"/>
  <c r="N2203" i="3"/>
  <c r="N2202" i="3"/>
  <c r="N2201" i="3"/>
  <c r="N2200" i="3"/>
  <c r="N2199" i="3"/>
  <c r="N2198" i="3"/>
  <c r="N2197" i="3"/>
  <c r="N2196" i="3"/>
  <c r="N2195" i="3"/>
  <c r="N2194" i="3"/>
  <c r="N2193" i="3"/>
  <c r="N2192" i="3"/>
  <c r="N2191" i="3"/>
  <c r="N2190" i="3"/>
  <c r="N2189" i="3"/>
  <c r="N2188" i="3"/>
  <c r="N2187" i="3"/>
  <c r="N2186" i="3"/>
  <c r="N2185" i="3"/>
  <c r="N2184" i="3"/>
  <c r="N2183" i="3"/>
  <c r="N2182" i="3"/>
  <c r="N2181" i="3"/>
  <c r="N2180" i="3"/>
  <c r="N2179" i="3"/>
  <c r="N2178" i="3"/>
  <c r="N2177" i="3"/>
  <c r="N2176" i="3"/>
  <c r="N2175" i="3"/>
  <c r="N2174" i="3"/>
  <c r="N2173" i="3"/>
  <c r="N2172" i="3"/>
  <c r="N2171" i="3"/>
  <c r="N2170" i="3"/>
  <c r="N2169" i="3"/>
  <c r="N2168" i="3"/>
  <c r="N2167" i="3"/>
  <c r="N2166" i="3"/>
  <c r="N2165" i="3"/>
  <c r="N2164" i="3"/>
  <c r="N2163" i="3"/>
  <c r="N2162" i="3"/>
  <c r="N2161" i="3"/>
  <c r="N2160" i="3"/>
  <c r="N2159" i="3"/>
  <c r="N2158" i="3"/>
  <c r="N2157" i="3"/>
  <c r="N2156" i="3"/>
  <c r="N2155" i="3"/>
  <c r="N2154" i="3"/>
  <c r="N2153" i="3"/>
  <c r="N2152" i="3"/>
  <c r="N2151" i="3"/>
  <c r="N2150" i="3"/>
  <c r="N2149" i="3"/>
  <c r="N2148" i="3"/>
  <c r="N2147" i="3"/>
  <c r="N2146" i="3"/>
  <c r="N2145" i="3"/>
  <c r="N2144" i="3"/>
  <c r="N2143" i="3"/>
  <c r="N2142" i="3"/>
  <c r="N2141" i="3"/>
  <c r="N2140" i="3"/>
  <c r="N2139" i="3"/>
  <c r="N2138" i="3"/>
  <c r="N2137" i="3"/>
  <c r="N2136" i="3"/>
  <c r="N2135" i="3"/>
  <c r="N2134" i="3"/>
  <c r="N2133" i="3"/>
  <c r="N2132" i="3"/>
  <c r="N2131" i="3"/>
  <c r="N2130" i="3"/>
  <c r="N2129" i="3"/>
  <c r="N2128" i="3"/>
  <c r="N2127" i="3"/>
  <c r="N2126" i="3"/>
  <c r="N2125" i="3"/>
  <c r="N2124" i="3"/>
  <c r="N2123" i="3"/>
  <c r="N2122" i="3"/>
  <c r="N2121" i="3"/>
  <c r="N2120" i="3"/>
  <c r="N2119" i="3"/>
  <c r="N2118" i="3"/>
  <c r="N2117" i="3"/>
  <c r="N2116" i="3"/>
  <c r="N2115" i="3"/>
  <c r="N2114" i="3"/>
  <c r="N2113" i="3"/>
  <c r="N2112" i="3"/>
  <c r="N2111" i="3"/>
  <c r="N2110" i="3"/>
  <c r="N2109" i="3"/>
  <c r="N2108" i="3"/>
  <c r="N2107" i="3"/>
  <c r="N2106" i="3"/>
  <c r="N2105" i="3"/>
  <c r="N2104" i="3"/>
  <c r="N2103" i="3"/>
  <c r="N2102" i="3"/>
  <c r="N2101" i="3"/>
  <c r="N2100" i="3"/>
  <c r="N2099" i="3"/>
  <c r="N2098" i="3"/>
  <c r="N2097" i="3"/>
  <c r="N2096" i="3"/>
  <c r="N2095" i="3"/>
  <c r="N2094" i="3"/>
  <c r="N2093" i="3"/>
  <c r="N2092" i="3"/>
  <c r="N2091" i="3"/>
  <c r="N2090" i="3"/>
  <c r="N2089" i="3"/>
  <c r="N2088" i="3"/>
  <c r="N2087" i="3"/>
  <c r="N2086" i="3"/>
  <c r="N2085" i="3"/>
  <c r="N2084" i="3"/>
  <c r="N2083" i="3"/>
  <c r="N2082" i="3"/>
  <c r="N2081" i="3"/>
  <c r="N2080" i="3"/>
  <c r="N2079" i="3"/>
  <c r="N2078" i="3"/>
  <c r="N2077" i="3"/>
  <c r="N2076" i="3"/>
  <c r="N2075" i="3"/>
  <c r="N2074" i="3"/>
  <c r="N2073" i="3"/>
  <c r="N2072" i="3"/>
  <c r="N2071" i="3"/>
  <c r="N2070" i="3"/>
  <c r="N2069" i="3"/>
  <c r="N2068" i="3"/>
  <c r="N2067" i="3"/>
  <c r="N2066" i="3"/>
  <c r="N2065" i="3"/>
  <c r="N2064" i="3"/>
  <c r="N2063" i="3"/>
  <c r="N2062" i="3"/>
  <c r="N2061" i="3"/>
  <c r="N2060" i="3"/>
  <c r="N2059" i="3"/>
  <c r="N2058" i="3"/>
  <c r="N2057" i="3"/>
  <c r="N2056" i="3"/>
  <c r="N2055" i="3"/>
  <c r="N2054" i="3"/>
  <c r="N2053" i="3"/>
  <c r="N2052" i="3"/>
  <c r="N2051" i="3"/>
  <c r="N2050" i="3"/>
  <c r="N2049" i="3"/>
  <c r="N2048" i="3"/>
  <c r="N2047" i="3"/>
  <c r="N2046" i="3"/>
  <c r="N2045" i="3"/>
  <c r="N2044" i="3"/>
  <c r="N2043" i="3"/>
  <c r="N2042" i="3"/>
  <c r="N2041" i="3"/>
  <c r="N2040" i="3"/>
  <c r="N2039" i="3"/>
  <c r="N2038" i="3"/>
  <c r="N2037" i="3"/>
  <c r="N2036" i="3"/>
  <c r="N2035" i="3"/>
  <c r="N2034" i="3"/>
  <c r="N2033" i="3"/>
  <c r="N2032" i="3"/>
  <c r="N2031" i="3"/>
  <c r="N2030" i="3"/>
  <c r="N2029" i="3"/>
  <c r="N2028" i="3"/>
  <c r="N2027" i="3"/>
  <c r="N2026" i="3"/>
  <c r="N2025" i="3"/>
  <c r="N2024" i="3"/>
  <c r="N2023" i="3"/>
  <c r="N2022" i="3"/>
  <c r="N2021" i="3"/>
  <c r="N2020" i="3"/>
  <c r="N2019" i="3"/>
  <c r="N2018" i="3"/>
  <c r="N2017" i="3"/>
  <c r="N2016" i="3"/>
  <c r="N2015" i="3"/>
  <c r="N2014" i="3"/>
  <c r="N2013" i="3"/>
  <c r="N2012" i="3"/>
  <c r="N2011" i="3"/>
  <c r="N2010" i="3"/>
  <c r="N2009" i="3"/>
  <c r="N2008" i="3"/>
  <c r="N2007" i="3"/>
  <c r="N2006" i="3"/>
  <c r="N2005" i="3"/>
  <c r="N2004" i="3"/>
  <c r="N2003" i="3"/>
  <c r="N2002" i="3"/>
  <c r="N2001" i="3"/>
  <c r="N2000" i="3"/>
  <c r="N1999" i="3"/>
  <c r="N1998" i="3"/>
  <c r="N1997" i="3"/>
  <c r="N1996" i="3"/>
  <c r="N1995" i="3"/>
  <c r="N1994" i="3"/>
  <c r="N1993" i="3"/>
  <c r="N1992" i="3"/>
  <c r="N1991" i="3"/>
  <c r="N1990" i="3"/>
  <c r="N1989" i="3"/>
  <c r="N1988" i="3"/>
  <c r="N1987" i="3"/>
  <c r="N1986" i="3"/>
  <c r="N1985" i="3"/>
  <c r="N1984" i="3"/>
  <c r="N1983" i="3"/>
  <c r="N1982" i="3"/>
  <c r="N1981" i="3"/>
  <c r="N1980" i="3"/>
  <c r="N1979" i="3"/>
  <c r="N1978" i="3"/>
  <c r="N1977" i="3"/>
  <c r="N1976" i="3"/>
  <c r="N1975" i="3"/>
  <c r="N1974" i="3"/>
  <c r="N1973" i="3"/>
  <c r="N1972" i="3"/>
  <c r="N1971" i="3"/>
  <c r="N1970" i="3"/>
  <c r="N1969" i="3"/>
  <c r="N1968" i="3"/>
  <c r="N1967" i="3"/>
  <c r="N1966" i="3"/>
  <c r="N1965" i="3"/>
  <c r="N1964" i="3"/>
  <c r="N1963" i="3"/>
  <c r="N1962" i="3"/>
  <c r="N1961" i="3"/>
  <c r="N1960" i="3"/>
  <c r="N1959" i="3"/>
  <c r="N1958" i="3"/>
  <c r="N1957" i="3"/>
  <c r="N1956" i="3"/>
  <c r="N1955" i="3"/>
  <c r="N1954" i="3"/>
  <c r="N1953" i="3"/>
  <c r="N1952" i="3"/>
  <c r="N1951" i="3"/>
  <c r="N1950" i="3"/>
  <c r="N1949" i="3"/>
  <c r="N1948" i="3"/>
  <c r="N1947" i="3"/>
  <c r="N1946" i="3"/>
  <c r="N1945" i="3"/>
  <c r="N1944" i="3"/>
  <c r="N1943" i="3"/>
  <c r="N1942" i="3"/>
  <c r="N1941" i="3"/>
  <c r="N1940" i="3"/>
  <c r="N1939" i="3"/>
  <c r="N1938" i="3"/>
  <c r="N1937" i="3"/>
  <c r="N1936" i="3"/>
  <c r="N1935" i="3"/>
  <c r="N1934" i="3"/>
  <c r="N1933" i="3"/>
  <c r="N1932" i="3"/>
  <c r="N1931" i="3"/>
  <c r="N1930" i="3"/>
  <c r="N1929" i="3"/>
  <c r="N1928" i="3"/>
  <c r="N1927" i="3"/>
  <c r="N1926" i="3"/>
  <c r="N1925" i="3"/>
  <c r="N1924" i="3"/>
  <c r="N1923" i="3"/>
  <c r="N1922" i="3"/>
  <c r="N1921" i="3"/>
  <c r="N1920" i="3"/>
  <c r="N1919" i="3"/>
  <c r="N1918" i="3"/>
  <c r="N1917" i="3"/>
  <c r="N1916" i="3"/>
  <c r="N1915" i="3"/>
  <c r="N1914" i="3"/>
  <c r="N1913" i="3"/>
  <c r="N1912" i="3"/>
  <c r="N1911" i="3"/>
  <c r="N1910" i="3"/>
  <c r="N1909" i="3"/>
  <c r="N1908" i="3"/>
  <c r="N1907" i="3"/>
  <c r="N1906" i="3"/>
  <c r="N1905" i="3"/>
  <c r="N1904" i="3"/>
  <c r="N1903" i="3"/>
  <c r="N1902" i="3"/>
  <c r="N1901" i="3"/>
  <c r="N1900" i="3"/>
  <c r="N1899" i="3"/>
  <c r="N1898" i="3"/>
  <c r="N1897" i="3"/>
  <c r="N1896" i="3"/>
  <c r="N1895" i="3"/>
  <c r="N1894" i="3"/>
  <c r="N1893" i="3"/>
  <c r="N1892" i="3"/>
  <c r="N1891" i="3"/>
  <c r="N1890" i="3"/>
  <c r="N1889" i="3"/>
  <c r="N1888" i="3"/>
  <c r="N1887" i="3"/>
  <c r="N1886" i="3"/>
  <c r="N1885" i="3"/>
  <c r="N1884" i="3"/>
  <c r="N1883" i="3"/>
  <c r="N1882" i="3"/>
  <c r="N1881" i="3"/>
  <c r="N1880" i="3"/>
  <c r="N1879" i="3"/>
  <c r="N1878" i="3"/>
  <c r="N1877" i="3"/>
  <c r="N1876" i="3"/>
  <c r="N1875" i="3"/>
  <c r="N1874" i="3"/>
  <c r="N1873" i="3"/>
  <c r="N1872" i="3"/>
  <c r="N1871" i="3"/>
  <c r="N1870" i="3"/>
  <c r="N1869" i="3"/>
  <c r="N1868" i="3"/>
  <c r="N1867" i="3"/>
  <c r="N1866" i="3"/>
  <c r="N1865" i="3"/>
  <c r="N1864" i="3"/>
  <c r="N1863" i="3"/>
  <c r="N1862" i="3"/>
  <c r="N1861" i="3"/>
  <c r="N1860" i="3"/>
  <c r="N1859" i="3"/>
  <c r="N1858" i="3"/>
  <c r="N1857" i="3"/>
  <c r="N1856" i="3"/>
  <c r="N1855" i="3"/>
  <c r="N1854" i="3"/>
  <c r="N1853" i="3"/>
  <c r="N1852" i="3"/>
  <c r="N1851" i="3"/>
  <c r="N1850" i="3"/>
  <c r="N1849" i="3"/>
  <c r="N1848" i="3"/>
  <c r="N1847" i="3"/>
  <c r="N1846" i="3"/>
  <c r="N1845" i="3"/>
  <c r="N1844" i="3"/>
  <c r="N1843" i="3"/>
  <c r="N1842" i="3"/>
  <c r="N1841" i="3"/>
  <c r="N1840" i="3"/>
  <c r="N1839" i="3"/>
  <c r="N1838" i="3"/>
  <c r="N1837" i="3"/>
  <c r="N1836" i="3"/>
  <c r="N1835" i="3"/>
  <c r="N1834" i="3"/>
  <c r="N1833" i="3"/>
  <c r="N1832" i="3"/>
  <c r="N1831" i="3"/>
  <c r="N1830" i="3"/>
  <c r="N1829" i="3"/>
  <c r="N1828" i="3"/>
  <c r="N1827" i="3"/>
  <c r="N1826" i="3"/>
  <c r="N1825" i="3"/>
  <c r="N1824" i="3"/>
  <c r="N1823" i="3"/>
  <c r="N1822" i="3"/>
  <c r="N1821" i="3"/>
  <c r="N1820" i="3"/>
  <c r="N1819" i="3"/>
  <c r="N1818" i="3"/>
  <c r="N1817" i="3"/>
  <c r="N1816" i="3"/>
  <c r="N1815" i="3"/>
  <c r="N1814" i="3"/>
  <c r="N1813" i="3"/>
  <c r="N1812" i="3"/>
  <c r="N1811" i="3"/>
  <c r="N1810" i="3"/>
  <c r="N1809" i="3"/>
  <c r="N1808" i="3"/>
  <c r="N1807" i="3"/>
  <c r="N1806" i="3"/>
  <c r="N1805" i="3"/>
  <c r="N1804" i="3"/>
  <c r="N1803" i="3"/>
  <c r="N1802" i="3"/>
  <c r="N1801" i="3"/>
  <c r="N1800" i="3"/>
  <c r="N1799" i="3"/>
  <c r="N1798" i="3"/>
  <c r="N1797" i="3"/>
  <c r="N1796" i="3"/>
  <c r="N1795" i="3"/>
  <c r="N1794" i="3"/>
  <c r="N1793" i="3"/>
  <c r="N1792" i="3"/>
  <c r="N1791" i="3"/>
  <c r="N1790" i="3"/>
  <c r="N1789" i="3"/>
  <c r="N1788" i="3"/>
  <c r="N1787" i="3"/>
  <c r="N1786" i="3"/>
  <c r="N1785" i="3"/>
  <c r="N1784" i="3"/>
  <c r="N1783" i="3"/>
  <c r="N1782" i="3"/>
  <c r="N1781" i="3"/>
  <c r="N1780" i="3"/>
  <c r="N1779" i="3"/>
  <c r="N1778" i="3"/>
  <c r="N1777" i="3"/>
  <c r="N1776" i="3"/>
  <c r="N1775" i="3"/>
  <c r="N1774" i="3"/>
  <c r="N1773" i="3"/>
  <c r="N1772" i="3"/>
  <c r="N1771" i="3"/>
  <c r="N1770" i="3"/>
  <c r="N1769" i="3"/>
  <c r="N1768" i="3"/>
  <c r="N1767" i="3"/>
  <c r="N1766" i="3"/>
  <c r="N1765" i="3"/>
  <c r="N1764" i="3"/>
  <c r="N1763" i="3"/>
  <c r="N1762" i="3"/>
  <c r="N1761" i="3"/>
  <c r="N1760" i="3"/>
  <c r="N1759" i="3"/>
  <c r="N1758" i="3"/>
  <c r="N1757" i="3"/>
  <c r="N1756" i="3"/>
  <c r="N1755" i="3"/>
  <c r="N1754" i="3"/>
  <c r="N1753" i="3"/>
  <c r="N1752" i="3"/>
  <c r="N1751" i="3"/>
  <c r="N1750" i="3"/>
  <c r="N1749" i="3"/>
  <c r="N1748" i="3"/>
  <c r="N1747" i="3"/>
  <c r="N1746" i="3"/>
  <c r="N1745" i="3"/>
  <c r="N1744" i="3"/>
  <c r="N1743" i="3"/>
  <c r="N1742" i="3"/>
  <c r="N1741" i="3"/>
  <c r="N1740" i="3"/>
  <c r="N1739" i="3"/>
  <c r="N1738" i="3"/>
  <c r="N1737" i="3"/>
  <c r="N1736" i="3"/>
  <c r="N1735" i="3"/>
  <c r="N1734" i="3"/>
  <c r="N1733" i="3"/>
  <c r="N1732" i="3"/>
  <c r="N1731" i="3"/>
  <c r="N1730" i="3"/>
  <c r="N1729" i="3"/>
  <c r="N1728" i="3"/>
  <c r="N1727" i="3"/>
  <c r="N1726" i="3"/>
  <c r="N1725" i="3"/>
  <c r="N1724" i="3"/>
  <c r="N1723" i="3"/>
  <c r="N1722" i="3"/>
  <c r="N1721" i="3"/>
  <c r="N1720" i="3"/>
  <c r="N1719" i="3"/>
  <c r="N1718" i="3"/>
  <c r="N1717" i="3"/>
  <c r="N1716" i="3"/>
  <c r="N1715" i="3"/>
  <c r="N1714" i="3"/>
  <c r="N1713" i="3"/>
  <c r="N1712" i="3"/>
  <c r="N1711" i="3"/>
  <c r="N1710" i="3"/>
  <c r="N1709" i="3"/>
  <c r="N1708" i="3"/>
  <c r="N1707" i="3"/>
  <c r="N1706" i="3"/>
  <c r="N1705" i="3"/>
  <c r="N1704" i="3"/>
  <c r="N1703" i="3"/>
  <c r="N1702" i="3"/>
  <c r="N1701" i="3"/>
  <c r="N1700" i="3"/>
  <c r="N1699" i="3"/>
  <c r="N1698" i="3"/>
  <c r="N1697" i="3"/>
  <c r="N1696" i="3"/>
  <c r="N1695" i="3"/>
  <c r="N1694" i="3"/>
  <c r="N1693" i="3"/>
  <c r="N1692" i="3"/>
  <c r="N1691" i="3"/>
  <c r="N1690" i="3"/>
  <c r="N1689" i="3"/>
  <c r="N1688" i="3"/>
  <c r="N1687" i="3"/>
  <c r="N1686" i="3"/>
  <c r="N1685" i="3"/>
  <c r="N1684" i="3"/>
  <c r="N1683" i="3"/>
  <c r="N1682" i="3"/>
  <c r="N1681" i="3"/>
  <c r="N1680" i="3"/>
  <c r="N1679" i="3"/>
  <c r="N1678" i="3"/>
  <c r="N1677" i="3"/>
  <c r="N1676" i="3"/>
  <c r="N1675" i="3"/>
  <c r="N1674" i="3"/>
  <c r="N1673" i="3"/>
  <c r="N1672" i="3"/>
  <c r="N1671" i="3"/>
  <c r="N1670" i="3"/>
  <c r="N1669" i="3"/>
  <c r="N1668" i="3"/>
  <c r="N1667" i="3"/>
  <c r="N1666" i="3"/>
  <c r="N1665" i="3"/>
  <c r="N1664" i="3"/>
  <c r="N1663" i="3"/>
  <c r="N1662" i="3"/>
  <c r="N1661" i="3"/>
  <c r="N1660" i="3"/>
  <c r="N1659" i="3"/>
  <c r="N1658" i="3"/>
  <c r="N1657" i="3"/>
  <c r="N1656" i="3"/>
  <c r="N1655" i="3"/>
  <c r="N1654" i="3"/>
  <c r="N1653" i="3"/>
  <c r="N1652" i="3"/>
  <c r="N1651" i="3"/>
  <c r="N1650" i="3"/>
  <c r="N1649" i="3"/>
  <c r="N1648" i="3"/>
  <c r="N1647" i="3"/>
  <c r="N1646" i="3"/>
  <c r="N1645" i="3"/>
  <c r="N1644" i="3"/>
  <c r="N1643" i="3"/>
  <c r="N1642" i="3"/>
  <c r="N1641" i="3"/>
  <c r="N1640" i="3"/>
  <c r="N1639" i="3"/>
  <c r="N1638" i="3"/>
  <c r="N1637" i="3"/>
  <c r="N1636" i="3"/>
  <c r="N1635" i="3"/>
  <c r="N1634" i="3"/>
  <c r="N1633" i="3"/>
  <c r="N1632" i="3"/>
  <c r="N1631" i="3"/>
  <c r="N1630" i="3"/>
  <c r="N1629" i="3"/>
  <c r="N1628" i="3"/>
  <c r="N1627" i="3"/>
  <c r="N1626" i="3"/>
  <c r="N1625" i="3"/>
  <c r="N1624" i="3"/>
  <c r="N1623" i="3"/>
  <c r="N1622" i="3"/>
  <c r="N1621" i="3"/>
  <c r="N1620" i="3"/>
  <c r="N1619" i="3"/>
  <c r="N1618" i="3"/>
  <c r="N1617" i="3"/>
  <c r="N1616" i="3"/>
  <c r="N1615" i="3"/>
  <c r="N1614" i="3"/>
  <c r="N1613" i="3"/>
  <c r="N1612" i="3"/>
  <c r="N1611" i="3"/>
  <c r="N1610" i="3"/>
  <c r="N1609" i="3"/>
  <c r="N1608" i="3"/>
  <c r="N1607" i="3"/>
  <c r="N1606" i="3"/>
  <c r="N1605" i="3"/>
  <c r="N1604" i="3"/>
  <c r="N1603" i="3"/>
  <c r="N1602" i="3"/>
  <c r="N1601" i="3"/>
  <c r="N1600" i="3"/>
  <c r="N1599" i="3"/>
  <c r="N1598" i="3"/>
  <c r="N1597" i="3"/>
  <c r="N1596" i="3"/>
  <c r="N1595" i="3"/>
  <c r="N1594" i="3"/>
  <c r="N1593" i="3"/>
  <c r="N1592" i="3"/>
  <c r="N1591" i="3"/>
  <c r="N1590" i="3"/>
  <c r="N1589" i="3"/>
  <c r="N1588" i="3"/>
  <c r="N1587" i="3"/>
  <c r="N1586" i="3"/>
  <c r="N1585" i="3"/>
  <c r="N1584" i="3"/>
  <c r="N1583" i="3"/>
  <c r="N1582" i="3"/>
  <c r="N1581" i="3"/>
  <c r="N1580" i="3"/>
  <c r="N1579" i="3"/>
  <c r="N1578" i="3"/>
  <c r="N1577" i="3"/>
  <c r="N1576" i="3"/>
  <c r="N1575" i="3"/>
  <c r="N1574" i="3"/>
  <c r="N1573" i="3"/>
  <c r="N1572" i="3"/>
  <c r="N1571" i="3"/>
  <c r="N1570" i="3"/>
  <c r="N1569" i="3"/>
  <c r="N1568" i="3"/>
  <c r="N1567" i="3"/>
  <c r="N1566" i="3"/>
  <c r="N1565" i="3"/>
  <c r="N1564" i="3"/>
  <c r="N1563" i="3"/>
  <c r="N1562" i="3"/>
  <c r="N1561" i="3"/>
  <c r="N1560" i="3"/>
  <c r="N1559" i="3"/>
  <c r="N1558" i="3"/>
  <c r="N1557" i="3"/>
  <c r="N1556" i="3"/>
  <c r="N1555" i="3"/>
  <c r="N1554" i="3"/>
  <c r="N1553" i="3"/>
  <c r="N1552" i="3"/>
  <c r="N1551" i="3"/>
  <c r="N1550" i="3"/>
  <c r="N1549" i="3"/>
  <c r="N1548" i="3"/>
  <c r="N1547" i="3"/>
  <c r="N1546" i="3"/>
  <c r="N1545" i="3"/>
  <c r="N1544" i="3"/>
  <c r="N1543" i="3"/>
  <c r="N1542" i="3"/>
  <c r="N1541" i="3"/>
  <c r="N1540" i="3"/>
  <c r="N1539" i="3"/>
  <c r="N1538" i="3"/>
  <c r="N1537" i="3"/>
  <c r="N1536" i="3"/>
  <c r="N1535" i="3"/>
  <c r="N1534" i="3"/>
  <c r="N1533" i="3"/>
  <c r="N1532" i="3"/>
  <c r="N1531" i="3"/>
  <c r="N1530" i="3"/>
  <c r="N1529" i="3"/>
  <c r="N1528" i="3"/>
  <c r="N1527" i="3"/>
  <c r="N1526" i="3"/>
  <c r="N1525" i="3"/>
  <c r="N1524" i="3"/>
  <c r="N1523" i="3"/>
  <c r="N1522" i="3"/>
  <c r="N1521" i="3"/>
  <c r="N1520" i="3"/>
  <c r="N1519" i="3"/>
  <c r="N1518" i="3"/>
  <c r="N1517" i="3"/>
  <c r="N1516" i="3"/>
  <c r="N1515" i="3"/>
  <c r="N1514" i="3"/>
  <c r="N1513" i="3"/>
  <c r="N1512" i="3"/>
  <c r="N1511" i="3"/>
  <c r="N1510" i="3"/>
  <c r="N1509" i="3"/>
  <c r="N1508" i="3"/>
  <c r="N1507" i="3"/>
  <c r="N1506" i="3"/>
  <c r="N1505" i="3"/>
  <c r="N1504" i="3"/>
  <c r="N1503" i="3"/>
  <c r="N1502" i="3"/>
  <c r="N1501" i="3"/>
  <c r="N1500" i="3"/>
  <c r="N1499" i="3"/>
  <c r="N1498" i="3"/>
  <c r="N1497" i="3"/>
  <c r="N1496" i="3"/>
  <c r="N1495" i="3"/>
  <c r="N1494" i="3"/>
  <c r="N1493" i="3"/>
  <c r="N1492" i="3"/>
  <c r="N1491" i="3"/>
  <c r="N1490" i="3"/>
  <c r="N1489" i="3"/>
  <c r="N1488" i="3"/>
  <c r="N1487" i="3"/>
  <c r="N1486" i="3"/>
  <c r="N1485" i="3"/>
  <c r="N1484" i="3"/>
  <c r="N1483" i="3"/>
  <c r="N1482" i="3"/>
  <c r="N1481" i="3"/>
  <c r="N1480" i="3"/>
  <c r="N1479" i="3"/>
  <c r="N1478" i="3"/>
  <c r="N1477" i="3"/>
  <c r="N1476" i="3"/>
  <c r="N1475" i="3"/>
  <c r="N1474" i="3"/>
  <c r="N1473" i="3"/>
  <c r="N1472" i="3"/>
  <c r="N1471" i="3"/>
  <c r="N1470" i="3"/>
  <c r="N1469" i="3"/>
  <c r="N1468" i="3"/>
  <c r="N1467" i="3"/>
  <c r="N1466" i="3"/>
  <c r="N1465" i="3"/>
  <c r="N1464" i="3"/>
  <c r="N1463" i="3"/>
  <c r="N1462" i="3"/>
  <c r="N1461" i="3"/>
  <c r="N1460" i="3"/>
  <c r="N1459" i="3"/>
  <c r="N1458" i="3"/>
  <c r="N1457" i="3"/>
  <c r="N1456" i="3"/>
  <c r="N1455" i="3"/>
  <c r="N1454" i="3"/>
  <c r="N1453" i="3"/>
  <c r="N1452" i="3"/>
  <c r="N1451" i="3"/>
  <c r="N1450" i="3"/>
  <c r="N1449" i="3"/>
  <c r="N1448" i="3"/>
  <c r="N1447" i="3"/>
  <c r="N1446" i="3"/>
  <c r="N1445" i="3"/>
  <c r="N1444" i="3"/>
  <c r="N1443" i="3"/>
  <c r="N1442" i="3"/>
  <c r="N1441" i="3"/>
  <c r="N1440" i="3"/>
  <c r="N1439" i="3"/>
  <c r="N1438" i="3"/>
  <c r="N1437" i="3"/>
  <c r="N1436" i="3"/>
  <c r="N1435" i="3"/>
  <c r="N1434" i="3"/>
  <c r="N1433" i="3"/>
  <c r="N1432" i="3"/>
  <c r="N1431" i="3"/>
  <c r="N1430" i="3"/>
  <c r="N1429" i="3"/>
  <c r="N1428" i="3"/>
  <c r="N1427" i="3"/>
  <c r="N1426" i="3"/>
  <c r="N1425" i="3"/>
  <c r="N1424" i="3"/>
  <c r="N1423" i="3"/>
  <c r="N1422" i="3"/>
  <c r="N1421" i="3"/>
  <c r="N1420" i="3"/>
  <c r="N1419" i="3"/>
  <c r="N1418" i="3"/>
  <c r="N1417" i="3"/>
  <c r="N1416" i="3"/>
  <c r="N1415" i="3"/>
  <c r="N1414" i="3"/>
  <c r="N1413" i="3"/>
  <c r="N1412" i="3"/>
  <c r="N1411" i="3"/>
  <c r="N1410" i="3"/>
  <c r="N1409" i="3"/>
  <c r="N1408" i="3"/>
  <c r="N1407" i="3"/>
  <c r="N1406" i="3"/>
  <c r="N1405" i="3"/>
  <c r="N1404" i="3"/>
  <c r="N1403" i="3"/>
  <c r="N1402" i="3"/>
  <c r="N1401" i="3"/>
  <c r="N1400" i="3"/>
  <c r="N1399" i="3"/>
  <c r="N1398" i="3"/>
  <c r="N1397" i="3"/>
  <c r="N1396" i="3"/>
  <c r="N1395" i="3"/>
  <c r="N1394" i="3"/>
  <c r="N1393" i="3"/>
  <c r="N1392" i="3"/>
  <c r="N1391" i="3"/>
  <c r="N1390" i="3"/>
  <c r="N1389" i="3"/>
  <c r="N1388" i="3"/>
  <c r="N1387" i="3"/>
  <c r="N1386" i="3"/>
  <c r="N1385" i="3"/>
  <c r="N1384" i="3"/>
  <c r="N1383" i="3"/>
  <c r="N1382" i="3"/>
  <c r="N1381" i="3"/>
  <c r="N1380" i="3"/>
  <c r="N1379" i="3"/>
  <c r="N1378" i="3"/>
  <c r="N1377" i="3"/>
  <c r="N1376" i="3"/>
  <c r="N1375" i="3"/>
  <c r="N1374" i="3"/>
  <c r="N1373" i="3"/>
  <c r="N1372" i="3"/>
  <c r="N1371" i="3"/>
  <c r="N1370" i="3"/>
  <c r="N1369" i="3"/>
  <c r="N1368" i="3"/>
  <c r="N1367" i="3"/>
  <c r="N1366" i="3"/>
  <c r="N1365" i="3"/>
  <c r="N1364" i="3"/>
  <c r="N1363" i="3"/>
  <c r="N1362" i="3"/>
  <c r="N1361" i="3"/>
  <c r="N1360" i="3"/>
  <c r="N1359" i="3"/>
  <c r="N1358" i="3"/>
  <c r="N1357" i="3"/>
  <c r="N1356" i="3"/>
  <c r="N1355" i="3"/>
  <c r="N1354" i="3"/>
  <c r="N1353" i="3"/>
  <c r="N1352" i="3"/>
  <c r="N1351" i="3"/>
  <c r="N1350" i="3"/>
  <c r="N1349" i="3"/>
  <c r="N1348" i="3"/>
  <c r="N1347" i="3"/>
  <c r="N1346" i="3"/>
  <c r="N1345" i="3"/>
  <c r="N1344" i="3"/>
  <c r="N1343" i="3"/>
  <c r="N1342" i="3"/>
  <c r="N1341" i="3"/>
  <c r="N1340" i="3"/>
  <c r="N1339" i="3"/>
  <c r="N1338" i="3"/>
  <c r="N1337" i="3"/>
  <c r="N1336" i="3"/>
  <c r="N1335" i="3"/>
  <c r="N1334" i="3"/>
  <c r="N1333" i="3"/>
  <c r="N1332" i="3"/>
  <c r="N1331" i="3"/>
  <c r="N1330" i="3"/>
  <c r="N1329" i="3"/>
  <c r="N1328" i="3"/>
  <c r="N1327" i="3"/>
  <c r="N1326" i="3"/>
  <c r="N1325" i="3"/>
  <c r="N1324" i="3"/>
  <c r="N1323" i="3"/>
  <c r="N1322" i="3"/>
  <c r="N1321" i="3"/>
  <c r="N1320" i="3"/>
  <c r="N1319" i="3"/>
  <c r="N1318" i="3"/>
  <c r="N1317" i="3"/>
  <c r="N1316" i="3"/>
  <c r="N1315" i="3"/>
  <c r="N1314" i="3"/>
  <c r="N1313" i="3"/>
  <c r="N1312" i="3"/>
  <c r="N1311" i="3"/>
  <c r="N1310" i="3"/>
  <c r="N1309" i="3"/>
  <c r="N1308" i="3"/>
  <c r="N1307" i="3"/>
  <c r="N1306" i="3"/>
  <c r="N1305" i="3"/>
  <c r="N1304" i="3"/>
  <c r="N1303" i="3"/>
  <c r="N1302" i="3"/>
  <c r="N1301" i="3"/>
  <c r="N1300" i="3"/>
  <c r="N1299" i="3"/>
  <c r="N1298" i="3"/>
  <c r="N1297" i="3"/>
  <c r="N1296" i="3"/>
  <c r="N1295" i="3"/>
  <c r="N1294" i="3"/>
  <c r="N1293" i="3"/>
  <c r="N1292" i="3"/>
  <c r="N1291" i="3"/>
  <c r="N1290" i="3"/>
  <c r="N1289" i="3"/>
  <c r="N1288" i="3"/>
  <c r="N1287" i="3"/>
  <c r="N1286" i="3"/>
  <c r="N1285" i="3"/>
  <c r="N1284" i="3"/>
  <c r="N1283" i="3"/>
  <c r="N1282" i="3"/>
  <c r="N1281" i="3"/>
  <c r="N1280" i="3"/>
  <c r="N1279" i="3"/>
  <c r="N1278" i="3"/>
  <c r="N1277" i="3"/>
  <c r="N1276" i="3"/>
  <c r="N1275" i="3"/>
  <c r="N1274" i="3"/>
  <c r="N1273" i="3"/>
  <c r="N1272" i="3"/>
  <c r="N1271" i="3"/>
  <c r="N1270" i="3"/>
  <c r="N1269" i="3"/>
  <c r="N1268" i="3"/>
  <c r="N1267" i="3"/>
  <c r="N1266" i="3"/>
  <c r="N1265" i="3"/>
  <c r="N1264" i="3"/>
  <c r="N1263" i="3"/>
  <c r="N1262" i="3"/>
  <c r="N1261" i="3"/>
  <c r="N1260" i="3"/>
  <c r="N1259" i="3"/>
  <c r="N1258" i="3"/>
  <c r="N1257" i="3"/>
  <c r="N1256" i="3"/>
  <c r="N1255" i="3"/>
  <c r="N1254" i="3"/>
  <c r="N1253" i="3"/>
  <c r="N1252" i="3"/>
  <c r="N1251" i="3"/>
  <c r="N1250" i="3"/>
  <c r="N1249" i="3"/>
  <c r="N1248" i="3"/>
  <c r="N1247" i="3"/>
  <c r="N1246" i="3"/>
  <c r="N1245" i="3"/>
  <c r="N1244" i="3"/>
  <c r="N1243" i="3"/>
  <c r="N1242" i="3"/>
  <c r="N1241" i="3"/>
  <c r="N1240" i="3"/>
  <c r="N1239" i="3"/>
  <c r="N1238" i="3"/>
  <c r="N1237" i="3"/>
  <c r="N1236" i="3"/>
  <c r="N1235" i="3"/>
  <c r="N1234" i="3"/>
  <c r="N1233" i="3"/>
  <c r="N1232" i="3"/>
  <c r="N1231" i="3"/>
  <c r="N1230" i="3"/>
  <c r="N1229" i="3"/>
  <c r="N1228" i="3"/>
  <c r="N1227" i="3"/>
  <c r="N1226" i="3"/>
  <c r="N1225" i="3"/>
  <c r="N1224" i="3"/>
  <c r="N1223" i="3"/>
  <c r="N1222" i="3"/>
  <c r="N1221" i="3"/>
  <c r="N1220" i="3"/>
  <c r="N1219" i="3"/>
  <c r="N1218" i="3"/>
  <c r="N1217" i="3"/>
  <c r="N1216" i="3"/>
  <c r="N1215" i="3"/>
  <c r="N1214" i="3"/>
  <c r="N1213" i="3"/>
  <c r="N1212" i="3"/>
  <c r="N1211" i="3"/>
  <c r="N1210" i="3"/>
  <c r="N1209" i="3"/>
  <c r="N1208" i="3"/>
  <c r="N1207" i="3"/>
  <c r="N1206" i="3"/>
  <c r="N1205" i="3"/>
  <c r="N1204" i="3"/>
  <c r="N1203" i="3"/>
  <c r="N1202" i="3"/>
  <c r="N1201" i="3"/>
  <c r="N1200" i="3"/>
  <c r="N1199" i="3"/>
  <c r="N1198" i="3"/>
  <c r="N1197" i="3"/>
  <c r="N1196" i="3"/>
  <c r="N1195" i="3"/>
  <c r="N1194" i="3"/>
  <c r="N1193" i="3"/>
  <c r="N1192" i="3"/>
  <c r="N1191" i="3"/>
  <c r="N1190" i="3"/>
  <c r="N1189" i="3"/>
  <c r="N1188" i="3"/>
  <c r="N1187" i="3"/>
  <c r="N1186" i="3"/>
  <c r="N1185" i="3"/>
  <c r="N1184" i="3"/>
  <c r="N1183" i="3"/>
  <c r="N1182" i="3"/>
  <c r="N1181" i="3"/>
  <c r="N1180" i="3"/>
  <c r="N1179" i="3"/>
  <c r="N1178" i="3"/>
  <c r="N1177" i="3"/>
  <c r="N1176" i="3"/>
  <c r="N1175" i="3"/>
  <c r="N1174" i="3"/>
  <c r="N1173" i="3"/>
  <c r="N1172" i="3"/>
  <c r="N1171" i="3"/>
  <c r="N1170" i="3"/>
  <c r="N1169" i="3"/>
  <c r="N1168" i="3"/>
  <c r="N1167" i="3"/>
  <c r="N1166" i="3"/>
  <c r="N1165" i="3"/>
  <c r="N1164" i="3"/>
  <c r="N1163" i="3"/>
  <c r="N1162" i="3"/>
  <c r="N1161" i="3"/>
  <c r="N1160" i="3"/>
  <c r="N1159" i="3"/>
  <c r="N1158" i="3"/>
  <c r="N1157" i="3"/>
  <c r="N1156" i="3"/>
  <c r="N1155" i="3"/>
  <c r="N1154" i="3"/>
  <c r="N1153" i="3"/>
  <c r="N1152" i="3"/>
  <c r="N1151" i="3"/>
  <c r="N1150" i="3"/>
  <c r="N1149" i="3"/>
  <c r="N1148" i="3"/>
  <c r="N1147" i="3"/>
  <c r="N1146" i="3"/>
  <c r="N1145" i="3"/>
  <c r="N1144" i="3"/>
  <c r="N1143" i="3"/>
  <c r="N1142" i="3"/>
  <c r="N1141" i="3"/>
  <c r="N1140" i="3"/>
  <c r="N1139" i="3"/>
  <c r="N1138" i="3"/>
  <c r="N1137" i="3"/>
  <c r="N1136" i="3"/>
  <c r="N1135" i="3"/>
  <c r="N1134" i="3"/>
  <c r="N1133" i="3"/>
  <c r="N1132" i="3"/>
  <c r="N1131" i="3"/>
  <c r="N1130" i="3"/>
  <c r="N1129" i="3"/>
  <c r="N1128" i="3"/>
  <c r="N1127" i="3"/>
  <c r="N1126" i="3"/>
  <c r="N1125" i="3"/>
  <c r="N1124" i="3"/>
  <c r="N1123" i="3"/>
  <c r="N1122" i="3"/>
  <c r="N1121" i="3"/>
  <c r="N1120" i="3"/>
  <c r="N1119" i="3"/>
  <c r="N1118" i="3"/>
  <c r="N1117" i="3"/>
  <c r="N1116" i="3"/>
  <c r="N1115" i="3"/>
  <c r="N1114" i="3"/>
  <c r="N1113" i="3"/>
  <c r="N1112" i="3"/>
  <c r="N1111" i="3"/>
  <c r="N1110" i="3"/>
  <c r="N1109" i="3"/>
  <c r="N1108" i="3"/>
  <c r="N1107" i="3"/>
  <c r="N1106" i="3"/>
  <c r="N1105" i="3"/>
  <c r="N1104" i="3"/>
  <c r="N1103" i="3"/>
  <c r="N1102" i="3"/>
  <c r="N1101" i="3"/>
  <c r="N1100" i="3"/>
  <c r="N1099" i="3"/>
  <c r="N1098" i="3"/>
  <c r="N1097" i="3"/>
  <c r="N1096" i="3"/>
  <c r="N1095" i="3"/>
  <c r="N1094" i="3"/>
  <c r="N1093" i="3"/>
  <c r="N1092" i="3"/>
  <c r="N1091" i="3"/>
  <c r="N1090" i="3"/>
  <c r="N1089" i="3"/>
  <c r="N1088" i="3"/>
  <c r="N1087" i="3"/>
  <c r="N1086" i="3"/>
  <c r="N1085" i="3"/>
  <c r="N1084" i="3"/>
  <c r="N1083" i="3"/>
  <c r="N1082" i="3"/>
  <c r="N1081" i="3"/>
  <c r="N1080" i="3"/>
  <c r="N1079" i="3"/>
  <c r="N1078" i="3"/>
  <c r="N1077" i="3"/>
  <c r="N1076" i="3"/>
  <c r="N1075" i="3"/>
  <c r="N1074" i="3"/>
  <c r="N1073" i="3"/>
  <c r="N1072" i="3"/>
  <c r="N1071" i="3"/>
  <c r="N1070" i="3"/>
  <c r="N1069" i="3"/>
  <c r="N1068" i="3"/>
  <c r="N1067" i="3"/>
  <c r="N1066" i="3"/>
  <c r="N1065" i="3"/>
  <c r="N1064" i="3"/>
  <c r="N1063" i="3"/>
  <c r="N1062" i="3"/>
  <c r="N1061" i="3"/>
  <c r="N1060" i="3"/>
  <c r="N1059" i="3"/>
  <c r="N1058" i="3"/>
  <c r="N1057" i="3"/>
  <c r="N1056" i="3"/>
  <c r="N1055" i="3"/>
  <c r="N1054" i="3"/>
  <c r="N1053" i="3"/>
  <c r="N1052" i="3"/>
  <c r="N1051" i="3"/>
  <c r="N1050" i="3"/>
  <c r="N1049" i="3"/>
  <c r="N1048" i="3"/>
  <c r="N1047" i="3"/>
  <c r="N1046" i="3"/>
  <c r="N1045" i="3"/>
  <c r="N1044" i="3"/>
  <c r="N1043" i="3"/>
  <c r="N1042" i="3"/>
  <c r="N1041" i="3"/>
  <c r="N1040" i="3"/>
  <c r="N1039" i="3"/>
  <c r="N1038" i="3"/>
  <c r="N1037" i="3"/>
  <c r="N1036" i="3"/>
  <c r="N1035" i="3"/>
  <c r="N1034" i="3"/>
  <c r="N1033" i="3"/>
  <c r="N1032" i="3"/>
  <c r="N1031" i="3"/>
  <c r="N1030" i="3"/>
  <c r="N1029" i="3"/>
  <c r="N1028" i="3"/>
  <c r="N1027" i="3"/>
  <c r="N1026" i="3"/>
  <c r="N1025" i="3"/>
  <c r="N1024" i="3"/>
  <c r="N1023" i="3"/>
  <c r="N1022" i="3"/>
  <c r="N1021" i="3"/>
  <c r="N1020" i="3"/>
  <c r="N1019" i="3"/>
  <c r="N1018" i="3"/>
  <c r="N1017" i="3"/>
  <c r="N1016" i="3"/>
  <c r="N1015" i="3"/>
  <c r="N1014" i="3"/>
  <c r="N1013" i="3"/>
  <c r="N1012" i="3"/>
  <c r="N1011" i="3"/>
  <c r="N1010" i="3"/>
  <c r="N1009" i="3"/>
  <c r="N1008" i="3"/>
  <c r="N1007" i="3"/>
  <c r="N1006" i="3"/>
  <c r="N1005" i="3"/>
  <c r="N1004" i="3"/>
  <c r="N1003" i="3"/>
  <c r="N1002" i="3"/>
  <c r="N1001" i="3"/>
  <c r="N1000" i="3"/>
  <c r="N999" i="3"/>
  <c r="N998" i="3"/>
  <c r="N997" i="3"/>
  <c r="N996" i="3"/>
  <c r="N995" i="3"/>
  <c r="N994" i="3"/>
  <c r="N993" i="3"/>
  <c r="N992" i="3"/>
  <c r="N991" i="3"/>
  <c r="N990" i="3"/>
  <c r="N989" i="3"/>
  <c r="N988" i="3"/>
  <c r="N987" i="3"/>
  <c r="N986" i="3"/>
  <c r="N985" i="3"/>
  <c r="N984" i="3"/>
  <c r="N983" i="3"/>
  <c r="N982" i="3"/>
  <c r="N981" i="3"/>
  <c r="N980" i="3"/>
  <c r="N979" i="3"/>
  <c r="N978" i="3"/>
  <c r="N977" i="3"/>
  <c r="N976" i="3"/>
  <c r="N975" i="3"/>
  <c r="N974" i="3"/>
  <c r="N973" i="3"/>
  <c r="N972" i="3"/>
  <c r="N971" i="3"/>
  <c r="N970" i="3"/>
  <c r="N969" i="3"/>
  <c r="N968" i="3"/>
  <c r="N967" i="3"/>
  <c r="N966" i="3"/>
  <c r="N965" i="3"/>
  <c r="N964" i="3"/>
  <c r="N963" i="3"/>
  <c r="N962" i="3"/>
  <c r="N961" i="3"/>
  <c r="N960" i="3"/>
  <c r="N959" i="3"/>
  <c r="N958" i="3"/>
  <c r="N957" i="3"/>
  <c r="N956" i="3"/>
  <c r="N955" i="3"/>
  <c r="N954" i="3"/>
  <c r="N953" i="3"/>
  <c r="N952" i="3"/>
  <c r="N951" i="3"/>
  <c r="N950" i="3"/>
  <c r="N949" i="3"/>
  <c r="N948" i="3"/>
  <c r="N947" i="3"/>
  <c r="N946" i="3"/>
  <c r="N945" i="3"/>
  <c r="N944" i="3"/>
  <c r="N943" i="3"/>
  <c r="N942" i="3"/>
  <c r="N941" i="3"/>
  <c r="N940" i="3"/>
  <c r="N939" i="3"/>
  <c r="N938" i="3"/>
  <c r="N937" i="3"/>
  <c r="N936" i="3"/>
  <c r="N935" i="3"/>
  <c r="N934" i="3"/>
  <c r="N933" i="3"/>
  <c r="N932" i="3"/>
  <c r="N931" i="3"/>
  <c r="N930" i="3"/>
  <c r="N929" i="3"/>
  <c r="N928" i="3"/>
  <c r="N927" i="3"/>
  <c r="N926" i="3"/>
  <c r="N925" i="3"/>
  <c r="N924" i="3"/>
  <c r="N923" i="3"/>
  <c r="N922" i="3"/>
  <c r="N921" i="3"/>
  <c r="N920" i="3"/>
  <c r="N919" i="3"/>
  <c r="N918" i="3"/>
  <c r="N917" i="3"/>
  <c r="N916" i="3"/>
  <c r="N915" i="3"/>
  <c r="N914" i="3"/>
  <c r="N913" i="3"/>
  <c r="N912" i="3"/>
  <c r="N911" i="3"/>
  <c r="N910" i="3"/>
  <c r="N909" i="3"/>
  <c r="N908" i="3"/>
  <c r="N907" i="3"/>
  <c r="N906" i="3"/>
  <c r="N905" i="3"/>
  <c r="N904" i="3"/>
  <c r="N903" i="3"/>
  <c r="N902" i="3"/>
  <c r="N901" i="3"/>
  <c r="N900" i="3"/>
  <c r="N899" i="3"/>
  <c r="N898" i="3"/>
  <c r="N897" i="3"/>
  <c r="N896" i="3"/>
  <c r="N895" i="3"/>
  <c r="N894" i="3"/>
  <c r="N893" i="3"/>
  <c r="N892" i="3"/>
  <c r="N891" i="3"/>
  <c r="N890" i="3"/>
  <c r="N889" i="3"/>
  <c r="N888" i="3"/>
  <c r="N887" i="3"/>
  <c r="N886" i="3"/>
  <c r="N885" i="3"/>
  <c r="N884" i="3"/>
  <c r="N883" i="3"/>
  <c r="N882" i="3"/>
  <c r="N881" i="3"/>
  <c r="N880" i="3"/>
  <c r="N879" i="3"/>
  <c r="N878" i="3"/>
  <c r="N877" i="3"/>
  <c r="N876" i="3"/>
  <c r="N875" i="3"/>
  <c r="N874" i="3"/>
  <c r="N873" i="3"/>
  <c r="N872" i="3"/>
  <c r="N871" i="3"/>
  <c r="N870" i="3"/>
  <c r="N869" i="3"/>
  <c r="N868" i="3"/>
  <c r="N867" i="3"/>
  <c r="N866" i="3"/>
  <c r="N865" i="3"/>
  <c r="N864" i="3"/>
  <c r="N863" i="3"/>
  <c r="N862" i="3"/>
  <c r="N861" i="3"/>
  <c r="N860" i="3"/>
  <c r="N859" i="3"/>
  <c r="N858" i="3"/>
  <c r="N857" i="3"/>
  <c r="N856" i="3"/>
  <c r="N855" i="3"/>
  <c r="N854" i="3"/>
  <c r="N853" i="3"/>
  <c r="N852" i="3"/>
  <c r="N851" i="3"/>
  <c r="N850" i="3"/>
  <c r="N849" i="3"/>
  <c r="N848" i="3"/>
  <c r="N847" i="3"/>
  <c r="N846" i="3"/>
  <c r="N845" i="3"/>
  <c r="N844" i="3"/>
  <c r="N843" i="3"/>
  <c r="N842" i="3"/>
  <c r="N841" i="3"/>
  <c r="N840" i="3"/>
  <c r="N839" i="3"/>
  <c r="N838" i="3"/>
  <c r="N837" i="3"/>
  <c r="N836" i="3"/>
  <c r="N835" i="3"/>
  <c r="N834" i="3"/>
  <c r="N833" i="3"/>
  <c r="N832" i="3"/>
  <c r="N831" i="3"/>
  <c r="N830" i="3"/>
  <c r="N829" i="3"/>
  <c r="N828" i="3"/>
  <c r="N827" i="3"/>
  <c r="N826" i="3"/>
  <c r="N825" i="3"/>
  <c r="N824" i="3"/>
  <c r="N823" i="3"/>
  <c r="N822" i="3"/>
  <c r="N821" i="3"/>
  <c r="N820" i="3"/>
  <c r="N819" i="3"/>
  <c r="N818" i="3"/>
  <c r="N817" i="3"/>
  <c r="N816" i="3"/>
  <c r="N815" i="3"/>
  <c r="N814" i="3"/>
  <c r="N813" i="3"/>
  <c r="N812" i="3"/>
  <c r="N811" i="3"/>
  <c r="N810" i="3"/>
  <c r="N809" i="3"/>
  <c r="N808" i="3"/>
  <c r="N807" i="3"/>
  <c r="N806" i="3"/>
  <c r="N805" i="3"/>
  <c r="N804" i="3"/>
  <c r="N803" i="3"/>
  <c r="N802" i="3"/>
  <c r="N801" i="3"/>
  <c r="N800" i="3"/>
  <c r="N799" i="3"/>
  <c r="N798" i="3"/>
  <c r="N797" i="3"/>
  <c r="N796" i="3"/>
  <c r="N795" i="3"/>
  <c r="N794" i="3"/>
  <c r="N793" i="3"/>
  <c r="N792" i="3"/>
  <c r="N791" i="3"/>
  <c r="N790" i="3"/>
  <c r="N789" i="3"/>
  <c r="N788" i="3"/>
  <c r="N787" i="3"/>
  <c r="N786" i="3"/>
  <c r="N785" i="3"/>
  <c r="N784" i="3"/>
  <c r="N783" i="3"/>
  <c r="N782" i="3"/>
  <c r="N781" i="3"/>
  <c r="N780" i="3"/>
  <c r="N779" i="3"/>
  <c r="N778" i="3"/>
  <c r="N777" i="3"/>
  <c r="N776" i="3"/>
  <c r="N775" i="3"/>
  <c r="N774" i="3"/>
  <c r="N773" i="3"/>
  <c r="N772" i="3"/>
  <c r="N771" i="3"/>
  <c r="N770" i="3"/>
  <c r="N769" i="3"/>
  <c r="N768" i="3"/>
  <c r="N767" i="3"/>
  <c r="N766" i="3"/>
  <c r="N765" i="3"/>
  <c r="N764" i="3"/>
  <c r="N763" i="3"/>
  <c r="N762" i="3"/>
  <c r="N761" i="3"/>
  <c r="N760" i="3"/>
  <c r="N759" i="3"/>
  <c r="N758" i="3"/>
  <c r="N757" i="3"/>
  <c r="N756" i="3"/>
  <c r="N755" i="3"/>
  <c r="N754" i="3"/>
  <c r="N753" i="3"/>
  <c r="N752" i="3"/>
  <c r="N751" i="3"/>
  <c r="N750" i="3"/>
  <c r="N749" i="3"/>
  <c r="N748" i="3"/>
  <c r="N747" i="3"/>
  <c r="N746" i="3"/>
  <c r="N745" i="3"/>
  <c r="N744" i="3"/>
  <c r="N743" i="3"/>
  <c r="N742" i="3"/>
  <c r="N741" i="3"/>
  <c r="N740" i="3"/>
  <c r="N739" i="3"/>
  <c r="N738" i="3"/>
  <c r="N737" i="3"/>
  <c r="N736" i="3"/>
  <c r="N735" i="3"/>
  <c r="N734" i="3"/>
  <c r="N733" i="3"/>
  <c r="N732" i="3"/>
  <c r="N731" i="3"/>
  <c r="N730" i="3"/>
  <c r="N729" i="3"/>
  <c r="N728" i="3"/>
  <c r="N727" i="3"/>
  <c r="N726" i="3"/>
  <c r="N725" i="3"/>
  <c r="N724" i="3"/>
  <c r="N723" i="3"/>
  <c r="N722" i="3"/>
  <c r="N721" i="3"/>
  <c r="N720" i="3"/>
  <c r="N719" i="3"/>
  <c r="N718" i="3"/>
  <c r="N717" i="3"/>
  <c r="N716" i="3"/>
  <c r="N715" i="3"/>
  <c r="N714" i="3"/>
  <c r="N713" i="3"/>
  <c r="N712" i="3"/>
  <c r="N711" i="3"/>
  <c r="N710" i="3"/>
  <c r="N709" i="3"/>
  <c r="N708" i="3"/>
  <c r="N707" i="3"/>
  <c r="N706" i="3"/>
  <c r="N705" i="3"/>
  <c r="N704" i="3"/>
  <c r="N703" i="3"/>
  <c r="N702" i="3"/>
  <c r="N701" i="3"/>
  <c r="N700" i="3"/>
  <c r="N699" i="3"/>
  <c r="N698" i="3"/>
  <c r="N697" i="3"/>
  <c r="N696" i="3"/>
  <c r="N695" i="3"/>
  <c r="N694" i="3"/>
  <c r="N693" i="3"/>
  <c r="N692" i="3"/>
  <c r="N691" i="3"/>
  <c r="N690" i="3"/>
  <c r="N689" i="3"/>
  <c r="N688" i="3"/>
  <c r="N687" i="3"/>
  <c r="N686" i="3"/>
  <c r="N685" i="3"/>
  <c r="N684" i="3"/>
  <c r="N683" i="3"/>
  <c r="N682" i="3"/>
  <c r="N681" i="3"/>
  <c r="N680" i="3"/>
  <c r="N679" i="3"/>
  <c r="N678" i="3"/>
  <c r="N677" i="3"/>
  <c r="N676" i="3"/>
  <c r="N675" i="3"/>
  <c r="N674" i="3"/>
  <c r="N673" i="3"/>
  <c r="N672" i="3"/>
  <c r="N671" i="3"/>
  <c r="N670" i="3"/>
  <c r="N669" i="3"/>
  <c r="N668" i="3"/>
  <c r="N667" i="3"/>
  <c r="N666" i="3"/>
  <c r="N665" i="3"/>
  <c r="N664" i="3"/>
  <c r="N663" i="3"/>
  <c r="N662" i="3"/>
  <c r="N661" i="3"/>
  <c r="N660" i="3"/>
  <c r="N659" i="3"/>
  <c r="N658" i="3"/>
  <c r="N657" i="3"/>
  <c r="N656" i="3"/>
  <c r="N655" i="3"/>
  <c r="N654" i="3"/>
  <c r="N653" i="3"/>
  <c r="N652" i="3"/>
  <c r="N651" i="3"/>
  <c r="N650" i="3"/>
  <c r="N649" i="3"/>
  <c r="N648" i="3"/>
  <c r="N647" i="3"/>
  <c r="N646" i="3"/>
  <c r="N645" i="3"/>
  <c r="N644" i="3"/>
  <c r="N643" i="3"/>
  <c r="N642" i="3"/>
  <c r="N641" i="3"/>
  <c r="N640" i="3"/>
  <c r="N639" i="3"/>
  <c r="N638" i="3"/>
  <c r="N637" i="3"/>
  <c r="N636" i="3"/>
  <c r="N635" i="3"/>
  <c r="N634" i="3"/>
  <c r="N633" i="3"/>
  <c r="N632" i="3"/>
  <c r="N631" i="3"/>
  <c r="N630" i="3"/>
  <c r="N629" i="3"/>
  <c r="N628" i="3"/>
  <c r="N627" i="3"/>
  <c r="N626" i="3"/>
  <c r="N625" i="3"/>
  <c r="N624" i="3"/>
  <c r="N623" i="3"/>
  <c r="N622" i="3"/>
  <c r="N621" i="3"/>
  <c r="N620" i="3"/>
  <c r="N619" i="3"/>
  <c r="N618" i="3"/>
  <c r="N617" i="3"/>
  <c r="N616" i="3"/>
  <c r="N615" i="3"/>
  <c r="N614" i="3"/>
  <c r="N613" i="3"/>
  <c r="N612" i="3"/>
  <c r="N611" i="3"/>
  <c r="N610" i="3"/>
  <c r="N609" i="3"/>
  <c r="N608" i="3"/>
  <c r="N607" i="3"/>
  <c r="N606" i="3"/>
  <c r="N605" i="3"/>
  <c r="N604" i="3"/>
  <c r="N603" i="3"/>
  <c r="N602" i="3"/>
  <c r="N601" i="3"/>
  <c r="N600" i="3"/>
  <c r="N599" i="3"/>
  <c r="N598" i="3"/>
  <c r="N597" i="3"/>
  <c r="N596" i="3"/>
  <c r="N595" i="3"/>
  <c r="N594" i="3"/>
  <c r="N593" i="3"/>
  <c r="N592" i="3"/>
  <c r="N591" i="3"/>
  <c r="N590" i="3"/>
  <c r="N589" i="3"/>
  <c r="N588" i="3"/>
  <c r="N587" i="3"/>
  <c r="N586" i="3"/>
  <c r="N585" i="3"/>
  <c r="N584" i="3"/>
  <c r="N583" i="3"/>
  <c r="N582" i="3"/>
  <c r="N581" i="3"/>
  <c r="N580" i="3"/>
  <c r="N579" i="3"/>
  <c r="N578" i="3"/>
  <c r="N577" i="3"/>
  <c r="N576" i="3"/>
  <c r="N575" i="3"/>
  <c r="N574" i="3"/>
  <c r="N573" i="3"/>
  <c r="N572" i="3"/>
  <c r="N571" i="3"/>
  <c r="N570" i="3"/>
  <c r="N569" i="3"/>
  <c r="N568" i="3"/>
  <c r="N567" i="3"/>
  <c r="N566" i="3"/>
  <c r="N565" i="3"/>
  <c r="N564" i="3"/>
  <c r="N563" i="3"/>
  <c r="N562" i="3"/>
  <c r="N561" i="3"/>
  <c r="N560" i="3"/>
  <c r="N559" i="3"/>
  <c r="N558" i="3"/>
  <c r="N557" i="3"/>
  <c r="N556" i="3"/>
  <c r="N555" i="3"/>
  <c r="N554" i="3"/>
  <c r="N553" i="3"/>
  <c r="N552" i="3"/>
  <c r="N551" i="3"/>
  <c r="N550" i="3"/>
  <c r="N549" i="3"/>
  <c r="N548" i="3"/>
  <c r="N547" i="3"/>
  <c r="N546" i="3"/>
  <c r="N545" i="3"/>
  <c r="N544" i="3"/>
  <c r="N543" i="3"/>
  <c r="N542" i="3"/>
  <c r="N541" i="3"/>
  <c r="N540" i="3"/>
  <c r="N539" i="3"/>
  <c r="N538" i="3"/>
  <c r="N537" i="3"/>
  <c r="N536" i="3"/>
  <c r="N535" i="3"/>
  <c r="N534" i="3"/>
  <c r="N533" i="3"/>
  <c r="N532" i="3"/>
  <c r="N531" i="3"/>
  <c r="N530" i="3"/>
  <c r="N529" i="3"/>
  <c r="N528" i="3"/>
  <c r="N527" i="3"/>
  <c r="N526" i="3"/>
  <c r="N525" i="3"/>
  <c r="N524" i="3"/>
  <c r="N523" i="3"/>
  <c r="N522" i="3"/>
  <c r="N521" i="3"/>
  <c r="N520" i="3"/>
  <c r="N519" i="3"/>
  <c r="N518" i="3"/>
  <c r="N517" i="3"/>
  <c r="N516" i="3"/>
  <c r="N515" i="3"/>
  <c r="N514" i="3"/>
  <c r="N513" i="3"/>
  <c r="N512" i="3"/>
  <c r="N511" i="3"/>
  <c r="N510" i="3"/>
  <c r="N509" i="3"/>
  <c r="N508" i="3"/>
  <c r="N507" i="3"/>
  <c r="N506" i="3"/>
  <c r="N505" i="3"/>
  <c r="N504" i="3"/>
  <c r="N503" i="3"/>
  <c r="N502" i="3"/>
  <c r="N501" i="3"/>
  <c r="N500" i="3"/>
  <c r="N499" i="3"/>
  <c r="N498" i="3"/>
  <c r="N497" i="3"/>
  <c r="N496" i="3"/>
  <c r="N495" i="3"/>
  <c r="N494" i="3"/>
  <c r="N493" i="3"/>
  <c r="N492" i="3"/>
  <c r="N491" i="3"/>
  <c r="N490" i="3"/>
  <c r="N489" i="3"/>
  <c r="N488" i="3"/>
  <c r="N487" i="3"/>
  <c r="N486" i="3"/>
  <c r="N485" i="3"/>
  <c r="N484" i="3"/>
  <c r="N483" i="3"/>
  <c r="N482" i="3"/>
  <c r="N481" i="3"/>
  <c r="N480" i="3"/>
  <c r="N479" i="3"/>
  <c r="N478" i="3"/>
  <c r="N477" i="3"/>
  <c r="N476" i="3"/>
  <c r="N475" i="3"/>
  <c r="N474" i="3"/>
  <c r="N473" i="3"/>
  <c r="N472" i="3"/>
  <c r="N471" i="3"/>
  <c r="N470" i="3"/>
  <c r="N469" i="3"/>
  <c r="N468" i="3"/>
  <c r="N467" i="3"/>
  <c r="N466" i="3"/>
  <c r="N465" i="3"/>
  <c r="N464" i="3"/>
  <c r="N463" i="3"/>
  <c r="N462" i="3"/>
  <c r="N461" i="3"/>
  <c r="N460" i="3"/>
  <c r="N459" i="3"/>
  <c r="N458" i="3"/>
  <c r="N457" i="3"/>
  <c r="N456" i="3"/>
  <c r="N455" i="3"/>
  <c r="N454" i="3"/>
  <c r="N453" i="3"/>
  <c r="N452" i="3"/>
  <c r="N451" i="3"/>
  <c r="N450" i="3"/>
  <c r="N449" i="3"/>
  <c r="N448" i="3"/>
  <c r="N447" i="3"/>
  <c r="N446" i="3"/>
  <c r="N445" i="3"/>
  <c r="N444" i="3"/>
  <c r="N443" i="3"/>
  <c r="N442" i="3"/>
  <c r="N441" i="3"/>
  <c r="N440" i="3"/>
  <c r="N439" i="3"/>
  <c r="N438" i="3"/>
  <c r="N437" i="3"/>
  <c r="N436" i="3"/>
  <c r="N435" i="3"/>
  <c r="N434" i="3"/>
  <c r="N433" i="3"/>
  <c r="N432" i="3"/>
  <c r="N431" i="3"/>
  <c r="N430" i="3"/>
  <c r="N429" i="3"/>
  <c r="N428" i="3"/>
  <c r="N427" i="3"/>
  <c r="N426" i="3"/>
  <c r="N425" i="3"/>
  <c r="N424" i="3"/>
  <c r="N423" i="3"/>
  <c r="N422" i="3"/>
  <c r="N421" i="3"/>
  <c r="N420" i="3"/>
  <c r="N419" i="3"/>
  <c r="N418" i="3"/>
  <c r="N417" i="3"/>
  <c r="N416" i="3"/>
  <c r="N415" i="3"/>
  <c r="N414" i="3"/>
  <c r="N413" i="3"/>
  <c r="N412" i="3"/>
  <c r="N411" i="3"/>
  <c r="N410" i="3"/>
  <c r="N409" i="3"/>
  <c r="N408" i="3"/>
  <c r="N407" i="3"/>
  <c r="N406" i="3"/>
  <c r="N405" i="3"/>
  <c r="N404" i="3"/>
  <c r="N403" i="3"/>
  <c r="N402" i="3"/>
  <c r="N401" i="3"/>
  <c r="N400" i="3"/>
  <c r="N399" i="3"/>
  <c r="N398" i="3"/>
  <c r="N397" i="3"/>
  <c r="N396" i="3"/>
  <c r="N395" i="3"/>
  <c r="N394" i="3"/>
  <c r="N393" i="3"/>
  <c r="N392" i="3"/>
  <c r="N391" i="3"/>
  <c r="N390" i="3"/>
  <c r="N389" i="3"/>
  <c r="N388" i="3"/>
  <c r="N387" i="3"/>
  <c r="N386" i="3"/>
  <c r="N385" i="3"/>
  <c r="N384" i="3"/>
  <c r="N383" i="3"/>
  <c r="N382" i="3"/>
  <c r="N381" i="3"/>
  <c r="N380" i="3"/>
  <c r="N379" i="3"/>
  <c r="N378" i="3"/>
  <c r="N377" i="3"/>
  <c r="N376" i="3"/>
  <c r="N375" i="3"/>
  <c r="N374" i="3"/>
  <c r="N373" i="3"/>
  <c r="N372" i="3"/>
  <c r="N371" i="3"/>
  <c r="N370" i="3"/>
  <c r="N369" i="3"/>
  <c r="N368" i="3"/>
  <c r="N367" i="3"/>
  <c r="N366" i="3"/>
  <c r="N365" i="3"/>
  <c r="N364" i="3"/>
  <c r="N363" i="3"/>
  <c r="N362" i="3"/>
  <c r="N361" i="3"/>
  <c r="N360" i="3"/>
  <c r="N359" i="3"/>
  <c r="N358" i="3"/>
  <c r="N357" i="3"/>
  <c r="N356" i="3"/>
  <c r="N355" i="3"/>
  <c r="N354" i="3"/>
  <c r="N353" i="3"/>
  <c r="N352" i="3"/>
  <c r="N351" i="3"/>
  <c r="N350" i="3"/>
  <c r="N349" i="3"/>
  <c r="N348" i="3"/>
  <c r="N347" i="3"/>
  <c r="N346" i="3"/>
  <c r="N345" i="3"/>
  <c r="N344" i="3"/>
  <c r="N343" i="3"/>
  <c r="N342" i="3"/>
  <c r="N341" i="3"/>
  <c r="N340" i="3"/>
  <c r="N339" i="3"/>
  <c r="N338" i="3"/>
  <c r="N337" i="3"/>
  <c r="N336" i="3"/>
  <c r="N335" i="3"/>
  <c r="N334" i="3"/>
  <c r="N333" i="3"/>
  <c r="N332" i="3"/>
  <c r="N331" i="3"/>
  <c r="N330" i="3"/>
  <c r="N329" i="3"/>
  <c r="N328" i="3"/>
  <c r="N327" i="3"/>
  <c r="N326" i="3"/>
  <c r="N325" i="3"/>
  <c r="N324" i="3"/>
  <c r="N323" i="3"/>
  <c r="N322" i="3"/>
  <c r="N321" i="3"/>
  <c r="N320" i="3"/>
  <c r="N319" i="3"/>
  <c r="N318" i="3"/>
  <c r="N317" i="3"/>
  <c r="N316" i="3"/>
  <c r="N315" i="3"/>
  <c r="N314" i="3"/>
  <c r="N313" i="3"/>
  <c r="N312" i="3"/>
  <c r="N311" i="3"/>
  <c r="N310" i="3"/>
  <c r="N309" i="3"/>
  <c r="N308" i="3"/>
  <c r="N307" i="3"/>
  <c r="N306" i="3"/>
  <c r="N305" i="3"/>
  <c r="N304" i="3"/>
  <c r="N303" i="3"/>
  <c r="N302" i="3"/>
  <c r="N301" i="3"/>
  <c r="N300" i="3"/>
  <c r="N299" i="3"/>
  <c r="N298" i="3"/>
  <c r="N297" i="3"/>
  <c r="N296" i="3"/>
  <c r="N295" i="3"/>
  <c r="N294" i="3"/>
  <c r="N293" i="3"/>
  <c r="N292" i="3"/>
  <c r="N291" i="3"/>
  <c r="N290" i="3"/>
  <c r="N289" i="3"/>
  <c r="N288" i="3"/>
  <c r="N287" i="3"/>
  <c r="N286" i="3"/>
  <c r="N285" i="3"/>
  <c r="N284" i="3"/>
  <c r="N283" i="3"/>
  <c r="N282" i="3"/>
  <c r="N281" i="3"/>
  <c r="N280" i="3"/>
  <c r="N279" i="3"/>
  <c r="N278" i="3"/>
  <c r="N277" i="3"/>
  <c r="N276" i="3"/>
  <c r="N275" i="3"/>
  <c r="N274" i="3"/>
  <c r="N273" i="3"/>
  <c r="N272" i="3"/>
  <c r="N271" i="3"/>
  <c r="N270" i="3"/>
  <c r="N269" i="3"/>
  <c r="N268" i="3"/>
  <c r="N267" i="3"/>
  <c r="N266" i="3"/>
  <c r="N265" i="3"/>
  <c r="N264" i="3"/>
  <c r="N263" i="3"/>
  <c r="N262" i="3"/>
  <c r="N261" i="3"/>
  <c r="N260" i="3"/>
  <c r="N259" i="3"/>
  <c r="N258" i="3"/>
  <c r="N257" i="3"/>
  <c r="N256" i="3"/>
  <c r="N255" i="3"/>
  <c r="N254" i="3"/>
  <c r="N253" i="3"/>
  <c r="N252" i="3"/>
  <c r="N251" i="3"/>
  <c r="N250" i="3"/>
  <c r="N249" i="3"/>
  <c r="N248" i="3"/>
  <c r="N247" i="3"/>
  <c r="N246" i="3"/>
  <c r="N245" i="3"/>
  <c r="N244" i="3"/>
  <c r="N243" i="3"/>
  <c r="N242" i="3"/>
  <c r="N241" i="3"/>
  <c r="N240" i="3"/>
  <c r="N239" i="3"/>
  <c r="N238" i="3"/>
  <c r="N237" i="3"/>
  <c r="N236" i="3"/>
  <c r="N235" i="3"/>
  <c r="N234" i="3"/>
  <c r="N233" i="3"/>
  <c r="N232" i="3"/>
  <c r="N231" i="3"/>
  <c r="N230" i="3"/>
  <c r="N229" i="3"/>
  <c r="N228" i="3"/>
  <c r="N227" i="3"/>
  <c r="N226" i="3"/>
  <c r="N225" i="3"/>
  <c r="N224" i="3"/>
  <c r="N223" i="3"/>
  <c r="N222" i="3"/>
  <c r="N221" i="3"/>
  <c r="N220" i="3"/>
  <c r="N219" i="3"/>
  <c r="N218" i="3"/>
  <c r="N217" i="3"/>
  <c r="N216" i="3"/>
  <c r="N215" i="3"/>
  <c r="N214" i="3"/>
  <c r="N213" i="3"/>
  <c r="N212" i="3"/>
  <c r="N211" i="3"/>
  <c r="N210" i="3"/>
  <c r="N209" i="3"/>
  <c r="N208" i="3"/>
  <c r="N207" i="3"/>
  <c r="N206" i="3"/>
  <c r="N205" i="3"/>
  <c r="N204" i="3"/>
  <c r="N203" i="3"/>
  <c r="N202" i="3"/>
  <c r="N201" i="3"/>
  <c r="N200" i="3"/>
  <c r="N199" i="3"/>
  <c r="N198" i="3"/>
  <c r="N197" i="3"/>
  <c r="N196" i="3"/>
  <c r="N195" i="3"/>
  <c r="N194" i="3"/>
  <c r="N193" i="3"/>
  <c r="N192" i="3"/>
  <c r="N191" i="3"/>
  <c r="N190" i="3"/>
  <c r="N189" i="3"/>
  <c r="N188" i="3"/>
  <c r="N187" i="3"/>
  <c r="N186" i="3"/>
  <c r="N185" i="3"/>
  <c r="N184" i="3"/>
  <c r="N183" i="3"/>
  <c r="N182" i="3"/>
  <c r="N181" i="3"/>
  <c r="N180" i="3"/>
  <c r="N179" i="3"/>
  <c r="N178" i="3"/>
  <c r="N177" i="3"/>
  <c r="N176" i="3"/>
  <c r="N175" i="3"/>
  <c r="N174" i="3"/>
  <c r="N173" i="3"/>
  <c r="N172" i="3"/>
  <c r="N171" i="3"/>
  <c r="N170" i="3"/>
  <c r="N169" i="3"/>
  <c r="N168" i="3"/>
  <c r="N167" i="3"/>
  <c r="N166" i="3"/>
  <c r="N165" i="3"/>
  <c r="N164" i="3"/>
  <c r="N163" i="3"/>
  <c r="N162" i="3"/>
  <c r="N161" i="3"/>
  <c r="N160" i="3"/>
  <c r="N159" i="3"/>
  <c r="N158" i="3"/>
  <c r="N157" i="3"/>
  <c r="N156" i="3"/>
  <c r="N155" i="3"/>
  <c r="N154" i="3"/>
  <c r="N153" i="3"/>
  <c r="N152" i="3"/>
  <c r="N151" i="3"/>
  <c r="N150" i="3"/>
  <c r="N149" i="3"/>
  <c r="N148" i="3"/>
  <c r="N147" i="3"/>
  <c r="N146" i="3"/>
  <c r="N145" i="3"/>
  <c r="N144" i="3"/>
  <c r="N143" i="3"/>
  <c r="N142" i="3"/>
  <c r="N141" i="3"/>
  <c r="N140" i="3"/>
  <c r="N139" i="3"/>
  <c r="N138" i="3"/>
  <c r="N137" i="3"/>
  <c r="N136" i="3"/>
  <c r="N135" i="3"/>
  <c r="N134" i="3"/>
  <c r="N133" i="3"/>
  <c r="N132" i="3"/>
  <c r="N131" i="3"/>
  <c r="N130" i="3"/>
  <c r="N129" i="3"/>
  <c r="N128" i="3"/>
  <c r="N127" i="3"/>
  <c r="N126" i="3"/>
  <c r="N125" i="3"/>
  <c r="N124" i="3"/>
  <c r="N123" i="3"/>
  <c r="N122" i="3"/>
  <c r="N121" i="3"/>
  <c r="N120" i="3"/>
  <c r="N119" i="3"/>
  <c r="N118" i="3"/>
  <c r="N117" i="3"/>
  <c r="N116" i="3"/>
  <c r="N115" i="3"/>
  <c r="N114" i="3"/>
  <c r="N113" i="3"/>
  <c r="N112" i="3"/>
  <c r="N111" i="3"/>
  <c r="N110" i="3"/>
  <c r="N109" i="3"/>
  <c r="N108" i="3"/>
  <c r="N107" i="3"/>
  <c r="N106" i="3"/>
  <c r="N105" i="3"/>
  <c r="N104" i="3"/>
  <c r="N103" i="3"/>
  <c r="N102" i="3"/>
  <c r="N101" i="3"/>
  <c r="N100" i="3"/>
  <c r="N99" i="3"/>
  <c r="N98" i="3"/>
  <c r="N97" i="3"/>
  <c r="N96" i="3"/>
  <c r="N95" i="3"/>
  <c r="N94" i="3"/>
  <c r="N93" i="3"/>
  <c r="N92" i="3"/>
  <c r="N91" i="3"/>
  <c r="N90" i="3"/>
  <c r="N8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N52" i="3"/>
  <c r="N51" i="3"/>
  <c r="N50" i="3"/>
  <c r="N49" i="3"/>
  <c r="N48" i="3"/>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N13" i="3"/>
  <c r="N12" i="3"/>
</calcChain>
</file>

<file path=xl/sharedStrings.xml><?xml version="1.0" encoding="utf-8"?>
<sst xmlns="http://schemas.openxmlformats.org/spreadsheetml/2006/main" count="14404" uniqueCount="7373">
  <si>
    <t>Projekt:</t>
  </si>
  <si>
    <t>Datum:</t>
  </si>
  <si>
    <t>Cena</t>
  </si>
  <si>
    <t>Globina rekapitulacije:</t>
  </si>
  <si>
    <t>OŠ S.J. CENTER</t>
  </si>
  <si>
    <t>24.3.2018</t>
  </si>
  <si>
    <t>Dozidava in rekonstrukcija objekta »VRTEC IN OŠ SIMON JENKO – PŠ CENTER</t>
  </si>
  <si>
    <t>Dokument:</t>
  </si>
  <si>
    <t>Uporabnik:</t>
  </si>
  <si>
    <t>Valuta / Currency:</t>
  </si>
  <si>
    <t>EUR</t>
  </si>
  <si>
    <t>Grega Bajželj</t>
  </si>
  <si>
    <t>PONUDBA OŠ SIMON JENKO - PŠ CENTER - GRADNJA</t>
  </si>
  <si>
    <t>WBS</t>
  </si>
  <si>
    <t>Oznaka</t>
  </si>
  <si>
    <t>Opis</t>
  </si>
  <si>
    <t>EM</t>
  </si>
  <si>
    <t>Količina</t>
  </si>
  <si>
    <t>DDV</t>
  </si>
  <si>
    <t>LastDDV</t>
  </si>
  <si>
    <t>Cena / EM</t>
  </si>
  <si>
    <t>IDNivo</t>
  </si>
  <si>
    <t>IDNivoPrej</t>
  </si>
  <si>
    <t>IDNivoTip</t>
  </si>
  <si>
    <t>Globina</t>
  </si>
  <si>
    <t>Znesek</t>
  </si>
  <si>
    <t>ZnesekBrut</t>
  </si>
  <si>
    <t>Opomba</t>
  </si>
  <si>
    <t>OrgOpis</t>
  </si>
  <si>
    <t>IDTipPost</t>
  </si>
  <si>
    <t>IDS_Jez_2</t>
  </si>
  <si>
    <t>1</t>
  </si>
  <si>
    <t>0.</t>
  </si>
  <si>
    <t>SPLOŠNI POGOJI</t>
  </si>
  <si>
    <t>1.1</t>
  </si>
  <si>
    <t>Pri pripravi ponudbe je potrebno upoštevati spodnje točke 1 - 53 splošnih zahtev za izdelavo ponudbe, ki se ne zaračunavajo posebej in morajo biti upoštevane (so vključene) v ponudbenih cenah postavk iz popisa del!</t>
  </si>
  <si>
    <t>op</t>
  </si>
  <si>
    <t>1.2</t>
  </si>
  <si>
    <t>V kolikor je že katerakoli od spodaj navedenih del navedena tudi v popisih, veljajo splošne zahteve za izdelavo ponudbe navedane spodaj v točkah 1-53!</t>
  </si>
  <si>
    <t>1.3</t>
  </si>
  <si>
    <t>Organizacija in oprema gradbišča.</t>
  </si>
  <si>
    <t>1.4</t>
  </si>
  <si>
    <t>2</t>
  </si>
  <si>
    <t>Čiščenje terena pred gradnjo (v času gradnje in po gradnji ter priprava in organizacija gradbišča. Stroške zaključnih del na gradbišču z odvozom odvečnega materiala in stroške vzpostavitve prvotnega stanja, kjer bo to potrebno.</t>
  </si>
  <si>
    <t>1.5</t>
  </si>
  <si>
    <t>3</t>
  </si>
  <si>
    <t>Zakoličba obstoječih komunalnih vodov pred začetkom gradnje.</t>
  </si>
  <si>
    <t>1.6</t>
  </si>
  <si>
    <t>4</t>
  </si>
  <si>
    <t>Cestne zapore in ustrezna signalizacija za celoten čas gradnje, stroški obvozov, obvestilnih tabel, obvestil v medijih in obveščanje prebivalcev v obliki pisnih obvestil.</t>
  </si>
  <si>
    <t>1.7</t>
  </si>
  <si>
    <t>5</t>
  </si>
  <si>
    <t>Izdelava poročila o ravnanju z gradbenimi odpadki v skladu z zakonodajo, vključno z vsemi stroški in taksami na pooblaščeni deponiji po izbiri izvajalca.</t>
  </si>
  <si>
    <t>1.8</t>
  </si>
  <si>
    <t>6</t>
  </si>
  <si>
    <t>Postavitev gradbiščne table skladno s trenutno veljavnimi predpisi.</t>
  </si>
  <si>
    <t>1.9</t>
  </si>
  <si>
    <t>7</t>
  </si>
  <si>
    <t xml:space="preserve">Stroški izdelave in dostave varnostnega načrta  (dva izvoda) naročniku v skladu s predpisi o zagotavljanju varnosti in zdravja pri delu, zagotoviti, da bo gradbišče urejeno v skladu z varnostnim načrtom. Načrte izvajalec preda v potrditev naročniku pet dni pred začetkom gradnje. </t>
  </si>
  <si>
    <t>1.10</t>
  </si>
  <si>
    <t>8</t>
  </si>
  <si>
    <t>Stroške vseh potrebnih ukrepov, ki so predpisana in določena z veljavnimi predpisi o varstvu pri delu in varstvom pred požarom, ki jih mora izvajalec obvezno upoštevati.</t>
  </si>
  <si>
    <t>1.11</t>
  </si>
  <si>
    <t>9</t>
  </si>
  <si>
    <t>Škoda na objektih ob gradbišču, ki jo povzroči izvajalec.</t>
  </si>
  <si>
    <t>1.12</t>
  </si>
  <si>
    <t>10</t>
  </si>
  <si>
    <t>Ponovna vzpostavitev odstranjenih mejnikov, ki jih je izvajalec odstranil izven delovnega pasu, ki obsega  +- 2m od osi kanalizacije</t>
  </si>
  <si>
    <t>1.13</t>
  </si>
  <si>
    <t>11</t>
  </si>
  <si>
    <t>Izdelava izvedenskega mnenja za objekte na katerih bi zaradi izgradnje komunalne infrastrukture lahko prišlo do poškodb (določimo jih  s predstavnikom naročnika - z nadzorom).</t>
  </si>
  <si>
    <t>1.14</t>
  </si>
  <si>
    <t>12</t>
  </si>
  <si>
    <t>Sanacija oz. povrnitev v prvotno stanje vseh dostopnih poti, ki jih bo izvajalec uporabljal za vso gradbiščno logistiko.</t>
  </si>
  <si>
    <t>1.15</t>
  </si>
  <si>
    <t>13</t>
  </si>
  <si>
    <t>Stroške rednega obveščanja javnosti o morebitnih motnjah ter posledic nastalih zaradi motenj v času gradnje.</t>
  </si>
  <si>
    <t>1.16</t>
  </si>
  <si>
    <t>14</t>
  </si>
  <si>
    <t>Obnova obstoječih hišnih priključkov poškodovanih med gradnjo.</t>
  </si>
  <si>
    <t>1.17</t>
  </si>
  <si>
    <t>15</t>
  </si>
  <si>
    <t>Vse stroške glede posegov na obstoječem cevovodu, pri čemer se izvajalec z upravljalcem uskladi glede organizacije obnove,</t>
  </si>
  <si>
    <t>1.18</t>
  </si>
  <si>
    <t>16</t>
  </si>
  <si>
    <t>Vse stroške električne energije, vode, TK priključkov, razsvetljave,ogrevanja…</t>
  </si>
  <si>
    <t>1.19</t>
  </si>
  <si>
    <t>17</t>
  </si>
  <si>
    <t>Vse stroške zavarovanja opreme v času izvedbe del in delavcev ter materiala na gradbišču v času izvajanja del, od začetka do  uporabnega dovolj.</t>
  </si>
  <si>
    <t>1.20</t>
  </si>
  <si>
    <t>18</t>
  </si>
  <si>
    <t>Vse stroške zunanjega in notranjega transporta, raztovarjanja, skladiščenja materiala na gradbišču, takse, zavarovanja, manipulativne stroške ter vsa pomožna dela.</t>
  </si>
  <si>
    <t>1.21</t>
  </si>
  <si>
    <t>19</t>
  </si>
  <si>
    <t>Vse stroške pridobitve potrebnih soglasij in dovoljenj v zvezi s prečkanji cevovodov, stroške zaščite vseh komunalnih naprav in stroške upravljavcev ali njihovih predstavnikov, stroške raznih pristojbin s tem v zvezi.</t>
  </si>
  <si>
    <t>1.22</t>
  </si>
  <si>
    <t>20</t>
  </si>
  <si>
    <t>Vse količine pri zemeljskih delih so v raščenem stanju.</t>
  </si>
  <si>
    <t>1.23</t>
  </si>
  <si>
    <t>21</t>
  </si>
  <si>
    <t>Stroške vseh predpisanih kontrol materialov, meritev, atestov in garancij za materiale vgrajene v objekt, stroške nostrifikacije in meritev pooblaščenih institucij, potrebnih za uspešno primopredajo del, pri čemer morajo biti dokumenti obvezno prevedeni v slovenščino in nostrificirani od pooblaščene institucije v RS</t>
  </si>
  <si>
    <t>1.24</t>
  </si>
  <si>
    <t>22</t>
  </si>
  <si>
    <t xml:space="preserve">Geomehanski pregled, meritve nosilnosti podlage (temeljnih tal), meritve posameznih slojev nasipov, izdelava poročil, nadzor geomehanika z vpisom v gradbeni dnevnik in izdelavo končnega poročila, geodetska spremljava v skladu z navodili geomehanika, strošek ogrevanja v času izvajanja del, če so zunanje temp. neustrezne za normalno napredovanje del. </t>
  </si>
  <si>
    <t>1.25</t>
  </si>
  <si>
    <t>23</t>
  </si>
  <si>
    <t>Geodetski načrt potrjen od pooblaščene organizacije in projekt izvedenih del (PID)  z vsemi geodetskimi podatki  - predani v 4 izvodih tiskane oblike in v digitalni obliki, ki mora biti izdelan v skladu z veljavno zakonodajo ter zahtevami in navodili upravljavca komunalne infrastrukture. 
Vsi morebitni stroški soglasij, dovoljenj ter dokumentacij, ki so pogoj za pridobitev uporabnega dovoljenja, so vključeni v ceno in se ne zaračunavajo posebej.</t>
  </si>
  <si>
    <t>1.26</t>
  </si>
  <si>
    <t>24</t>
  </si>
  <si>
    <t>V ceni je zajeto tudi: droben potrošen material, sponke, spojni material, preizkus tesnosti, spiranje in dezinfekcija, tlačni preizkusi instalacij in vse potrebne meritve za uspešno opravljen teh. pregled, pridobitev pozitivnih izvedeniških mnenj, navodila za obratovanje in vzdrževanje POV v 4 izvodih.</t>
  </si>
  <si>
    <t>1.27</t>
  </si>
  <si>
    <t>25</t>
  </si>
  <si>
    <t>V ceni je zajeta tudi vsa potrebna dokumentacija, ki je potrebna za tehnični pregled, pridobitev uporabnega dovoljenja in vris v kataster GJI (PVE) – Projekt za vpis v uradne evidence vključno z odpravo vseh pomanjkljivosti ugotovljenih na tehničnem pregledu za izdajo uporabnega dovoljenja.</t>
  </si>
  <si>
    <t>1.28</t>
  </si>
  <si>
    <t>26</t>
  </si>
  <si>
    <t>Cena na enoto za več in manj dela se ne spreminja.</t>
  </si>
  <si>
    <t>1.29</t>
  </si>
  <si>
    <t>27</t>
  </si>
  <si>
    <t xml:space="preserve">Črpanje vode iz gradbene jame v času gradnje. Dodatek na otežkočeno delo zaradi podtalnice ali površinske vode s stroški prečrpavanja vode iz izkopa, izdelavo dodatnih nasipov ali jarkov za preusmeritev dotekajoče ali izčrpane vode (izviri, melioracijski kanali, mulde, prepusti ali naravni odvodniki površinske vode ali podtalnice). </t>
  </si>
  <si>
    <t>1.30</t>
  </si>
  <si>
    <t>28</t>
  </si>
  <si>
    <t>Ponudnik mora izpolniti seznam ponujene opreme in materiala</t>
  </si>
  <si>
    <t>1.31</t>
  </si>
  <si>
    <t>29</t>
  </si>
  <si>
    <t>1.32</t>
  </si>
  <si>
    <t>30</t>
  </si>
  <si>
    <t>Pridobitev lokacije za začasne gradbiščne objekte in za priročno skladiščenje materiala, uporaba za ves čas gradnje infrastrukture, vzpostavitev prvotnega stanja po zaključku gradbenih del, morebitna prestavitev objektov in najemnina zemljišča za gradbiščne objekte in priročno skladišče materiala.</t>
  </si>
  <si>
    <t>1.33</t>
  </si>
  <si>
    <t>31</t>
  </si>
  <si>
    <t>Fotografiranje cestnih, krajinskih, stavbnih in drugih detajlov, pomembnih za ugotavljanje stanja pred gradnjo, med gradnjo in po sami gradnji. Foto elaborat se dela v najmanj dveh izvodih. En izvod prejme naročnik oziroma njegov nadzornik. V primeru, da foto dokumentacija ne bo izdelana stroške uveljavljanja odškodnine nosi izvajalec del, ki je dolžan zagotoviti podroben pregled trase objekta. Razpoke na objektih, poškodbe in druge neobičajne podrobnosti morajo biti fotografirane s priloženim metrom, da je mogoče naknadno ugotoviti morebitno spremenjeno stanje na materialu, objektu ali napravi.</t>
  </si>
  <si>
    <t>1.34</t>
  </si>
  <si>
    <t>32</t>
  </si>
  <si>
    <t>Vsi stroški razpiranja gradbene jame, ki zagotavlja varno delo, kot tudi dodatek za otežkočen izkop v predmetnem jarku</t>
  </si>
  <si>
    <t>1.35</t>
  </si>
  <si>
    <t>33</t>
  </si>
  <si>
    <t>Pred pričetkom gradbenih del je je zaradi presežnih mejnih vrednosti hrupa pri najbližjih stanovanjskih objektih, pridobiti dovoljenje za začasno prekoračevanje hrupa.</t>
  </si>
  <si>
    <t>1.36</t>
  </si>
  <si>
    <t>34</t>
  </si>
  <si>
    <t>Vsa pripravljalna dela (začasni priključki za obratovanje gradbišča, ureditev priključitve na komunalne naprave (voda, elektrika, …) v času gradnje),</t>
  </si>
  <si>
    <t>1.37</t>
  </si>
  <si>
    <t>35</t>
  </si>
  <si>
    <t xml:space="preserve">Stroški izdelave načrta organizacije gradbišča, </t>
  </si>
  <si>
    <t>1.38</t>
  </si>
  <si>
    <t>36</t>
  </si>
  <si>
    <t>Zavarovanje gradbišča,</t>
  </si>
  <si>
    <t>1.39</t>
  </si>
  <si>
    <t>37</t>
  </si>
  <si>
    <t>Ograje ((kovinska ograja višine minimalno 2m za preprečavanje dostopa na gradbišče; ograja mora biti ustrezno fiksirana, da preprečuje padec le te), varovanje jarkov, označbe,)</t>
  </si>
  <si>
    <t>1.40</t>
  </si>
  <si>
    <t>38</t>
  </si>
  <si>
    <t>Zavarovanje in podpiranje obstoječih konstrukcij, da ne pride do poškodb,</t>
  </si>
  <si>
    <t>1.41</t>
  </si>
  <si>
    <t>39</t>
  </si>
  <si>
    <t>Tekoče odvažanje gradbenih odpadkov na pooblaščeno deponijo,</t>
  </si>
  <si>
    <t>1.42</t>
  </si>
  <si>
    <t>40</t>
  </si>
  <si>
    <t>Vse potrebne meritve, certifikate, poročila in preglede za izdelavo,</t>
  </si>
  <si>
    <t>1.43</t>
  </si>
  <si>
    <t>41</t>
  </si>
  <si>
    <t>Ponudnik mora upoštevati, da si mora pred izvedbo, dobavo in vgradnjo vseh elementov vidnih obdelav površin predhodno pridobiti soglasje projektanta in investitorja in dostaviti vzorce v potrditev.</t>
  </si>
  <si>
    <t>1.44</t>
  </si>
  <si>
    <t>42</t>
  </si>
  <si>
    <t>1.45</t>
  </si>
  <si>
    <t>43</t>
  </si>
  <si>
    <t>V ponudbeni ceni mora izvajalec zajeti stroške izdelave tehnoekonomskega elaborata, projekta betona in vseh ostalih potrebnih elaboratov.</t>
  </si>
  <si>
    <t>1.46</t>
  </si>
  <si>
    <t>44</t>
  </si>
  <si>
    <t>Za vse vgrajene naprave mora biti zagotovljen pooblaščeni servis z odzivnim časom 24 ur.</t>
  </si>
  <si>
    <t>1.47</t>
  </si>
  <si>
    <t>45</t>
  </si>
  <si>
    <t>Vse potrebne meritve električnih inštalacij, vključno z izdelavo poročila</t>
  </si>
  <si>
    <t>1.48</t>
  </si>
  <si>
    <t>46</t>
  </si>
  <si>
    <t>Stroški vseh potrebnih ukrepov, ki so predpisani in določeni z veljavnimi predpisi o varstvu pri delu in varstvom pred požarom, ki jih mora izvajalec obvezno upoštevati.</t>
  </si>
  <si>
    <t>1.49</t>
  </si>
  <si>
    <t>47</t>
  </si>
  <si>
    <t>Vsi stroški, povezani s sušenjem betonskih estrihov, ki ga bo potrebno izvesti pred polaganjem zaključnih tlakov. Upoštevati najem naprav za sušenje ter vse stroške, povezane z uporabo teh naprav.</t>
  </si>
  <si>
    <t>1.50</t>
  </si>
  <si>
    <t>48</t>
  </si>
  <si>
    <t>Vse stroške varovanja objekta pred vstopom nepooblaščenih oseb, ves čas gradnje, tudi ko gradbišče ne obratuje oziroma takrat ko bo to potrebno.</t>
  </si>
  <si>
    <t>1.51</t>
  </si>
  <si>
    <t>49</t>
  </si>
  <si>
    <t>Ponudnik  mora pri izvajanju del upoštevati vso veljavno zakonodajo, ki definira izvajanje gradbenih in rušitvenih del na gradbišču. Prav tako mora upoštevati, da se na gradbišču dela že odvijajo zato, mora skrbeti za stalno koordinacijo del z ostalimi izvajalci del in izvesti vse ukrepe, da lahko dela izvaja skupaj še z drugimi izvajalci (pripraviti ustrezen varnostni načrt, skleniti sporazum glede varstva pri delu, pripraviti organizacijo gradbišča, definirati skupne ukrepe...).</t>
  </si>
  <si>
    <t>1.52</t>
  </si>
  <si>
    <t>50</t>
  </si>
  <si>
    <t>Stroški čiščenja objekta med gradnjo in po gradnji.</t>
  </si>
  <si>
    <t>1.53</t>
  </si>
  <si>
    <t>51</t>
  </si>
  <si>
    <t>Vsi pomožni odri.</t>
  </si>
  <si>
    <t>1.54</t>
  </si>
  <si>
    <t>52</t>
  </si>
  <si>
    <t>Izvedel vse potrebne priklope in pridobil vsa potrebna soglasja za priklope v imenu naročnika (po pooblastilu).</t>
  </si>
  <si>
    <t>1.55</t>
  </si>
  <si>
    <t>53</t>
  </si>
  <si>
    <t>Šolanje in izobraževanje uporabnikov za vso vgrajeno opremo, pri kateri je to potrebno (ogrevanje, hlajenje, alarmi, …)</t>
  </si>
  <si>
    <t>1.</t>
  </si>
  <si>
    <t>UPRAVIČEN DEL</t>
  </si>
  <si>
    <t>2.1</t>
  </si>
  <si>
    <t>ZAHODNI DEL</t>
  </si>
  <si>
    <t>2.1.1</t>
  </si>
  <si>
    <t>PRENOVA JEDILNICE</t>
  </si>
  <si>
    <t>2.1.1.1</t>
  </si>
  <si>
    <t>2.</t>
  </si>
  <si>
    <t>GRADBENA DELA</t>
  </si>
  <si>
    <t>2.1.1.1.1</t>
  </si>
  <si>
    <t>A.</t>
  </si>
  <si>
    <t>GRADBENA DELA PRENOVA JEDILNICE 1. FAZA:</t>
  </si>
  <si>
    <t>2.1.1.1.1.1</t>
  </si>
  <si>
    <t>I.</t>
  </si>
  <si>
    <t>RUŠITVENA DELA</t>
  </si>
  <si>
    <t>2.1.1.1.1.1.1</t>
  </si>
  <si>
    <t>Opomba:</t>
  </si>
  <si>
    <t>2.1.1.1.1.1.2</t>
  </si>
  <si>
    <t xml:space="preserve">Dela je izvajati v skladu z veljavnimi tehničnimi predpisi, normativi in upoštevati predpise iz varstva    pri delu, ter projektno dokumentacijo. </t>
  </si>
  <si>
    <t>2.1.1.1.1.1.3</t>
  </si>
  <si>
    <t>V cenah posameznih postavk upoštevati:</t>
  </si>
  <si>
    <t>2.1.1.1.1.1.4</t>
  </si>
  <si>
    <t>- izvedba po opisu v posameznih postavkah,</t>
  </si>
  <si>
    <t>2.1.1.1.1.1.5</t>
  </si>
  <si>
    <t>- vsa zavarovanja, eventuelna podpiranja obstoječih
  konstrukcij in odri, ter odstranitev le-teh po 
  končanih delih,</t>
  </si>
  <si>
    <t>2.1.1.1.1.1.6</t>
  </si>
  <si>
    <t>- rušenja je potrebno izvajati brez povzročanja 
  vibracij, ki bi lahko povzročile razpoke oz. poškodbe
  nosilnih elemetov objekta in elementov, ki se ne 
  rušijo,</t>
  </si>
  <si>
    <t>2.1.1.1.1.1.7</t>
  </si>
  <si>
    <t>- vsa nalaganja in razlaganje demontiranega materiala</t>
  </si>
  <si>
    <t>2.1.1.1.1.1.8</t>
  </si>
  <si>
    <t>- vse transporte iz objekta, transport v stalno 
  deponijo, kompletno s plačilom vseh komunalnih 
  pristojbin,</t>
  </si>
  <si>
    <t>2.1.1.1.1.1.9</t>
  </si>
  <si>
    <t>- izvajalec mora priložiti dokazila o deponiranju 
  ruševin od pooblaščene deponije,</t>
  </si>
  <si>
    <t>2.1.1.1.1.1.10</t>
  </si>
  <si>
    <t>- čiščenje,</t>
  </si>
  <si>
    <t>2.1.1.1.1.1.11</t>
  </si>
  <si>
    <t>- sočasno z izvedbo rušitvenih del se odstranjujejo 
  tudi vgrajene instalacije (kabli, cevi itd.) kar je 
  zajeto v cenah ostalih rušitvenih del in se ne
  obračunava dodatno.</t>
  </si>
  <si>
    <t>2.1.1.1.1.1.12</t>
  </si>
  <si>
    <t>Demontaža pohištva, iznos iz objekta in transportom ruševin na stalno deponijo s plačilom vseh komunalnih pristojbin in taks (pooblaščenim zbiralcem gradbenih odpadkov s strani Agencije RS za okolje), deponijo pridobi izvajalec.</t>
  </si>
  <si>
    <t>kpl</t>
  </si>
  <si>
    <t>2.1.1.1.1.1.13</t>
  </si>
  <si>
    <t>Odstranitev notranjih lesenih ali kovinskih vrat, vel. do 2m2 - vratno krilo in podboj, komplet z iznosom iz objekta in transportom ruševin na stalno deponijo s plačilom vseh komunalnih pristojbin in taks (pooblaščenim zbiralcem gradbenih odpadkov s strani Agencije RS za okolje), deponijo pridobi izvajalec.</t>
  </si>
  <si>
    <t>kos</t>
  </si>
  <si>
    <t>2.1.1.1.1.1.14</t>
  </si>
  <si>
    <t>Odstranitev notranjih lesenih dvokrilnih vrat, vel. nad 2m2 - vratni krili in podboj, komplet z iznosom iz objekta in transportom v stalno deponijo s plačilom vseh komunalnih pristojbin in taks (pooblaščenim zbiralcem gradbenih odpadkov s strani Agencije RS za okolje), deponijo pridobi izvajalec.</t>
  </si>
  <si>
    <t>2.1.1.1.1.1.15</t>
  </si>
  <si>
    <t xml:space="preserve">Rušenje tlaka v debelini do 25cm (klet) komplet s transportom iz objekta, transportom ruševin na stalno deponijo s plačilom vseh komunalnih pristojbin in taks (pooblaščenim zbiralcem gradbenih odpadkov s strani Agencije RS za okolje), deponijo pridobi izvajalec. Tlak v sestavi:
- finalni tlak: teracco ali keramika ali linolej z vsemi 
  obrobami, estrih
- podožni beton
</t>
  </si>
  <si>
    <t>2.1.1.1.1.1.16</t>
  </si>
  <si>
    <t>Rušenje tlaka, komplet s transportom iz objekta, transportom ruševin na stalno deponijo s plačilom vseh komunalnih pristojbin in taks (pooblaščenim zbiralcem gradbenih odpadkov s strani Agencije RS za okolje), deponijo pridobi izvajalec. Tlak v sestavi:
- finalni tlak: teracco ali keramika ali linolej ali parket 
  z obrobami
- estrih,
- nasutje.</t>
  </si>
  <si>
    <t>m2</t>
  </si>
  <si>
    <t>2.1.1.1.1.1.17</t>
  </si>
  <si>
    <t>Zarez betonskega tlaka v kleti debeline do 20 cm »izrez za malotovorno dvigalo«.</t>
  </si>
  <si>
    <t>m</t>
  </si>
  <si>
    <t>2.1.1.1.1.1.18</t>
  </si>
  <si>
    <t>Izdelava prebojev skozi obstoječe konstrukcije (strojno rezanje),  komplet s podpiranjem obstoječih konstrukcij in transportom ruševin iz objekta, transportom na stalno deponijo s plačilom vseh komunalnih pristojbin in taks (pooblaščenim zbiralcem gradbenih odpadkov s strani Agencije RS za okolje), deponijo pridobi izvajalec. Preboji dimenzij:</t>
  </si>
  <si>
    <t>2.1.1.1.1.1.19</t>
  </si>
  <si>
    <t>-Ø 25cm , L=15cm
Opomba: Izdelava prebojev skozi obstoječe konstrukcije (strojno rezanje),  komplet s podpiranjem obstoječih konstrukcij in transportom ruševin iz objekta, transportom na stalno deponijo s plačilom vseh komunalnih pristojbin in taks (pooblaščenim zbiralcem gradbenih odpadkov s strani Agencije RS za okolje), deponijo pridobi izvajalec. Preboji dimenzij:</t>
  </si>
  <si>
    <t>2.1.1.1.1.1.20</t>
  </si>
  <si>
    <t>-Ø 20cm , L=15cm
Opomba: Izdelava prebojev skozi obstoječe konstrukcije (strojno rezanje),  komplet s podpiranjem obstoječih konstrukcij in transportom ruševin iz objekta, transportom na stalno deponijo s plačilom vseh komunalnih pristojbin in taks (pooblaščenim zbiralcem gradbenih odpadkov s strani Agencije RS za okolje), deponijo pridobi izvajalec. Preboji dimenzij:</t>
  </si>
  <si>
    <t>2.1.1.1.1.1.21</t>
  </si>
  <si>
    <t>-Ø 20cm , L=20cm
Opomba: Izdelava prebojev skozi obstoječe konstrukcije (strojno rezanje),  komplet s podpiranjem obstoječih konstrukcij in transportom ruševin iz objekta, transportom na stalno deponijo s plačilom vseh komunalnih pristojbin in taks (pooblaščenim zbiralcem gradbenih odpadkov s strani Agencije RS za okolje), deponijo pridobi izvajalec. Preboji dimenzij:</t>
  </si>
  <si>
    <t>2.1.1.1.1.1.22</t>
  </si>
  <si>
    <t>-Ø 20cm , L=30cm
Opomba: Izdelava prebojev skozi obstoječe konstrukcije (strojno rezanje),  komplet s podpiranjem obstoječih konstrukcij in transportom ruševin iz objekta, transportom na stalno deponijo s plačilom vseh komunalnih pristojbin in taks (pooblaščenim zbiralcem gradbenih odpadkov s strani Agencije RS za okolje), deponijo pridobi izvajalec. Preboji dimenzij:</t>
  </si>
  <si>
    <t>2.1.1.1.1.1.23</t>
  </si>
  <si>
    <t>-preboj do 0,5m2, L=15cm,
Opomba: Izdelava prebojev skozi obstoječe konstrukcije (strojno rezanje),  komplet s podpiranjem obstoječih konstrukcij in transportom ruševin iz objekta, transportom na stalno deponijo s plačilom vseh komunalnih pristojbin in taks (pooblaščenim zbiralcem gradbenih odpadkov s strani Agencije RS za okolje), deponijo pridobi izvajalec. Preboji dimenzij:</t>
  </si>
  <si>
    <t>2.1.1.1.1.1.24</t>
  </si>
  <si>
    <t>-preboj do 0,5m2, L=20cm,
Opomba: Izdelava prebojev skozi obstoječe konstrukcije (strojno rezanje),  komplet s podpiranjem obstoječih konstrukcij in transportom ruševin iz objekta, transportom na stalno deponijo s plačilom vseh komunalnih pristojbin in taks (pooblaščenim zbiralcem gradbenih odpadkov s strani Agencije RS za okolje), deponijo pridobi izvajalec. Preboji dimenzij:</t>
  </si>
  <si>
    <t>2.1.1.1.1.1.25</t>
  </si>
  <si>
    <t>-preboj do 0,5m2, L=25cm,
Opomba: Izdelava prebojev skozi obstoječe konstrukcije (strojno rezanje),  komplet s podpiranjem obstoječih konstrukcij in transportom ruševin iz objekta, transportom na stalno deponijo s plačilom vseh komunalnih pristojbin in taks (pooblaščenim zbiralcem gradbenih odpadkov s strani Agencije RS za okolje), deponijo pridobi izvajalec. Preboji dimenzij:</t>
  </si>
  <si>
    <t>2.1.1.1.1.1.26</t>
  </si>
  <si>
    <t>-preboj do 0,5m2, L=60cm,
Opomba: Izdelava prebojev skozi obstoječe konstrukcije (strojno rezanje),  komplet s podpiranjem obstoječih konstrukcij in transportom ruševin iz objekta, transportom na stalno deponijo s plačilom vseh komunalnih pristojbin in taks (pooblaščenim zbiralcem gradbenih odpadkov s strani Agencije RS za okolje), deponijo pridobi izvajalec. Preboji dimenzij:</t>
  </si>
  <si>
    <t>2.1.1.1.1.1.27</t>
  </si>
  <si>
    <t>Rušenje opečnih sten skupaj z oblogami (omet, keramika), komplet s transportom iz objekta, ter transportom na stalno deponijo s plačilom vseh komunalnih pristojbin in taks (pooblaščenim zbiralcem gradbenih odpadkov s strani Agencije RS za okolje), deponijo pridobi izvajalec.</t>
  </si>
  <si>
    <t>m3</t>
  </si>
  <si>
    <t>2.1.1.1.1.1.28</t>
  </si>
  <si>
    <t>Odstranjevanje obstoječe keramične obloge sten, kompletno z ometom (na stenah, ki se ne rušijo), s transportom ruševin iz objekta ter transportom v stalno deponijo s plačilom vseh komunalnih pristojbin in taks (pooblaščenim zbiralcem gradbenih odpadkov s strani Agencije RS za okolje), deponijo pridobi izvajalec.</t>
  </si>
  <si>
    <t>2.1.1.1.1.1.29</t>
  </si>
  <si>
    <t xml:space="preserve">Izdelava preboja v rebričasti plošči za izvedbo malotovornega dvigala: odprtina tlorisnih dim. 96 x111cm- komplet z rušenje stropne AB rebraste konstrukcije z ometom. V ceni upoštevati vsa potrebna podpiranja, strojni odrez, zaščite, transport ruševin iz objekta, transport v stalno deponijo s plačilom vseh komunalnih pristojbin in taks (pooblaščenim zbiralcem gradbenih odpadkov s strani Agencije RS za okolje), deponijo pridobi izvajalec. </t>
  </si>
  <si>
    <t>2.1.1.1.1.1.30</t>
  </si>
  <si>
    <t>Dolbljenje utorov v opečni steni, za potrebe inštalacij, s transportom ruševin iz objekta ter transportom v stalno deponijo  s plačilom vseh komunalnih pristojbin in taks (pooblaščenim zbiralcem gradbenih odpadkov s strani Agencije RS za okolje), deponijo pridobi izvajalec.  (količina ocenjena):</t>
  </si>
  <si>
    <t>2.1.1.1.1.1.31</t>
  </si>
  <si>
    <t>- elektroinštalacije, strojne (utor do 6 x6 cm),
Opomba: Dolbljenje utorov v opečni steni, za potrebe inštalacij, s transportom ruševin iz objekta ter transportom v stalno deponijo  s plačilom vseh komunalnih pristojbin in taks (pooblaščenim zbiralcem gradbenih odpadkov s strani Agencije RS za okolje), deponijo pridobi izvajalec.  (količina ocenjena):</t>
  </si>
  <si>
    <t>2.1.1.1.1.1.32</t>
  </si>
  <si>
    <t>- strojne instalacije (utor do 5x10 cm),
Opomba: Dolbljenje utorov v opečni steni, za potrebe inštalacij, s transportom ruševin iz objekta ter transportom v stalno deponijo  s plačilom vseh komunalnih pristojbin in taks (pooblaščenim zbiralcem gradbenih odpadkov s strani Agencije RS za okolje), deponijo pridobi izvajalec.  (količina ocenjena):</t>
  </si>
  <si>
    <t>2.1.1.1.1.1.33</t>
  </si>
  <si>
    <t>- strojne inštalacije (utor do 10x10 cm).
Opomba: Dolbljenje utorov v opečni steni, za potrebe inštalacij, s transportom ruševin iz objekta ter transportom v stalno deponijo  s plačilom vseh komunalnih pristojbin in taks (pooblaščenim zbiralcem gradbenih odpadkov s strani Agencije RS za okolje), deponijo pridobi izvajalec.  (količina ocenjena):</t>
  </si>
  <si>
    <t>2.1.1.1.1.2</t>
  </si>
  <si>
    <t>II.</t>
  </si>
  <si>
    <t>ZEMELJSKA DELA</t>
  </si>
  <si>
    <t>2.1.1.1.1.2.1</t>
  </si>
  <si>
    <t>Opombe:</t>
  </si>
  <si>
    <t>2.1.1.1.1.2.2</t>
  </si>
  <si>
    <t>- meritve temeljnih tal so v ceni,</t>
  </si>
  <si>
    <t>2.1.1.1.1.2.3</t>
  </si>
  <si>
    <t>- meritve posameznih slojev nasipa so v ceni,</t>
  </si>
  <si>
    <t>2.1.1.1.1.2.4</t>
  </si>
  <si>
    <t>- v cenah mora biti upoštevan odvoz viška izkopa na
  pooblaščeno deponijo z vsemi  pripadajočimi stroški</t>
  </si>
  <si>
    <t>2.1.1.1.1.2.5</t>
  </si>
  <si>
    <t>- izvajalec mora priložiti dokazila o deponiranju 
  izkopa od pooblaščene deponije.</t>
  </si>
  <si>
    <t>2.1.1.1.1.2.6</t>
  </si>
  <si>
    <t>- izvajalec mora odvažati vse odpadke, ki nastajajo 
  pri izvedbi, odvoz v pooblaščeno deponijo, dostaviti 
  ustrezna dokazila</t>
  </si>
  <si>
    <t>2.1.1.1.1.2.7</t>
  </si>
  <si>
    <t>Vse količine izkopov, nasipov, transportov in zasipov se obračunavajo v raščenem oziroma vgrajenem stanju!</t>
  </si>
  <si>
    <t>2.1.1.1.1.2.8</t>
  </si>
  <si>
    <t>Kombinira  jarkov v obstoječi kleti (za izvedbo nove temeljene plošče malotovornega dvigala, ojačitev obstoječih temeljev), komplet nakladanje in transport
ruševin na stalno deponijo s plačilom vseh komunalnih pristojbin in taks (pooblaščenim zbiralcem gradbenih odpadkov s strani Agencije RS za okolje), deponijo pridobi izvajalec.</t>
  </si>
  <si>
    <t>2.1.1.1.1.2.9</t>
  </si>
  <si>
    <t>- izkop v zemljini III.-IV. ktg,
Opomba: Kombiniran izkop jarkov v obstoječi kleti (za izvedbo nove temeljene plošče malotovornega dvigala, ojačitev obstoječih temeljev), komplet nakladanje in transport
v stalno deponijo z vsemi pripadajočimi stroški deponije:</t>
  </si>
  <si>
    <t>2.1.1.1.1.2.10</t>
  </si>
  <si>
    <t>Planiranje terena v ravnini (pod temelji in tlaki) s točnostjo ± 3 cm in utrjevanje do potrebne trdnosti.</t>
  </si>
  <si>
    <t>2.1.1.1.1.2.11</t>
  </si>
  <si>
    <t>Dobava in vgrajevanje tamponskega nasipa- nasip pod tlaki (klet) v obstoječem objektu, komplet z utrjevanjem in vsemi transporti v objekt.</t>
  </si>
  <si>
    <t>2.1.1.1.1.3</t>
  </si>
  <si>
    <t>III.</t>
  </si>
  <si>
    <t>BETONSKA DELA</t>
  </si>
  <si>
    <t>2.1.1.1.1.3.1</t>
  </si>
  <si>
    <t>2.1.1.1.1.3.2</t>
  </si>
  <si>
    <t>- v cenah upoštevati vse potrebne transporte 
  materiala do objekta in v objekt do mesta vgraditve,</t>
  </si>
  <si>
    <t>2.1.1.1.1.3.3</t>
  </si>
  <si>
    <t>- v cenah mora biti upoštevana tudi izdelava 
  preizkušancev in končna ocena vgrajenega
  betona</t>
  </si>
  <si>
    <t>2.1.1.1.1.3.4</t>
  </si>
  <si>
    <t>- izvajalec mora odvažati vse odpadke, ki nastajajo
  pri izvedbi, odvoz v pooblaščeno deponijo, dostaviti 
  ustrezna dokazila</t>
  </si>
  <si>
    <t>2.1.1.1.1.3.5</t>
  </si>
  <si>
    <t>Dobava in vgrajevanje podložnega betona  C 12/15 v debelini 10cm pod temelji:</t>
  </si>
  <si>
    <t>2.1.1.1.1.3.6</t>
  </si>
  <si>
    <t>v obstoječem objektu (klet-malotovorno dvigalo).
Opomba: Dobava in vgrajevanje podložnega betona  C 12/15 v debelini 10cm pod temelji:</t>
  </si>
  <si>
    <t>2.1.1.1.1.3.7</t>
  </si>
  <si>
    <t>Dobava in vgrajevanje betona C 25/30, XC2, (konstrukcija spada skladno s SIST EN 13670 v 2. izvedbeni razred); dobetoniranje obstoječih  AB temeljev  v obstoječem objektu (klet) prereza:</t>
  </si>
  <si>
    <t>2.1.1.1.1.3.8</t>
  </si>
  <si>
    <t>- 0,20- 0,30m3/m2, ( v objektu-klet).
Opomba: Dobava in vgrajevanje betona C 25/30, XC2, (konstrukcija spada skladno s SIST EN 13670 v 2. izvedbeni razred); dobetoniranje obstoječih  AB temeljev  v obstoječem objektu (klet) prereza:</t>
  </si>
  <si>
    <t>2.1.1.1.1.3.9</t>
  </si>
  <si>
    <t>Dobava in vgrajevanje betona C 25/30, XC2 (konstrukcija spada skladno s SIST EN 13670:2010 v 2. izvedbeni razred)  v AB temeljno ploščo in AB stene malotovornega dvigala:</t>
  </si>
  <si>
    <t>2.1.1.1.1.3.10</t>
  </si>
  <si>
    <t>- prereza 0,20- 0,30m3/m2 (poglobitve za 
  malotovorno dvigalo).
Opomba: Dobava in vgrajevanje betona C 25/30, XC2 (konstrukcija spada skladno s SIST EN 13670:2010 v 2. izvedbeni razred)  v AB temeljno ploščo in AB stene malotovornega dvigala:</t>
  </si>
  <si>
    <t>2.1.1.1.1.3.11</t>
  </si>
  <si>
    <t>Dobava in vgrajevanje betona C 25/30, XC1 (konstrukcija spada skladno s SIST EN 13670 v 2. izvedbeni razred) v AB vertikalne protipotresne vezi in stebre višine do 5,0 m:</t>
  </si>
  <si>
    <t>2.1.1.1.1.3.12</t>
  </si>
  <si>
    <t>- prereza  0,12-0,20m3/m1.
Opomba: Dobava in vgrajevanje betona C 25/30, XC1 (konstrukcija spada skladno s SIST EN 13670 v 2. izvedbeni razred) v AB vertikalne protipotresne vezi in stebre višine do 5,0 m:</t>
  </si>
  <si>
    <t>2.1.1.1.1.3.13</t>
  </si>
  <si>
    <t>Dobava in vgrajevanje betona C 25/30, XC1 (konstrukcija spada skladno s SIST EN 13670 v 2. izvedbeni razred)  v AB preklade, horizontalne vezi in nosilce:</t>
  </si>
  <si>
    <t>2.1.1.1.1.3.14</t>
  </si>
  <si>
    <t>- prereza do 0,04m3/m1,
Opomba: Dobava in vgrajevanje betona C 25/30, XC1 (konstrukcija spada skladno s SIST EN 13670 v 2. izvedbeni razred)  v AB preklade, horizontalne vezi in nosilce:</t>
  </si>
  <si>
    <t>2.1.1.1.1.3.15</t>
  </si>
  <si>
    <t>- prereza 0,04-0,08m3/m1.
Opomba: Dobava in vgrajevanje betona C 25/30, XC1 (konstrukcija spada skladno s SIST EN 13670 v 2. izvedbeni razred)  v AB preklade, horizontalne vezi in nosilce:</t>
  </si>
  <si>
    <t>2.1.1.1.1.3.16</t>
  </si>
  <si>
    <t xml:space="preserve">Dobava in vgraditev nabrekujočega traku širina 25cm-izvedba vodotesnega delovnega stika (AB temelj-AB stena). Izvedba po navodilih proizvajalca. </t>
  </si>
  <si>
    <t>2.1.1.1.1.3.17</t>
  </si>
  <si>
    <t>Dobava, krivljenje, polaganje in vezanje armature po statičnem izračunu in armaturnih načrtih. Armatura B500B.</t>
  </si>
  <si>
    <t>kg</t>
  </si>
  <si>
    <t>2.1.1.1.1.4</t>
  </si>
  <si>
    <t>IV.</t>
  </si>
  <si>
    <t>SANACIJSKA DELA</t>
  </si>
  <si>
    <t>2.1.1.1.1.4.1</t>
  </si>
  <si>
    <t>2.1.1.1.1.4.2</t>
  </si>
  <si>
    <t xml:space="preserve">Izvajalec ima možnost ogleda objekta pred izdelavo ponudbe, v ponudbi mora zajeti vsa potreba sanacijska dela. Dodatna sprememba količin ni možna. </t>
  </si>
  <si>
    <t>2.1.1.1.1.4.3</t>
  </si>
  <si>
    <t>V cenah po enoti upoštevati:</t>
  </si>
  <si>
    <t>2.1.1.1.1.4.4</t>
  </si>
  <si>
    <t>- vse potrebne delovne premične odre, vertikalne in 
  horizontalne transporte</t>
  </si>
  <si>
    <t>2.1.1.1.1.4.5</t>
  </si>
  <si>
    <t>- vse potrebne zaščite in varovanja in podpiranja 
  obstoječih konstrukcij</t>
  </si>
  <si>
    <t>2.1.1.1.1.4.6</t>
  </si>
  <si>
    <t>2.1.1.1.1.4.7</t>
  </si>
  <si>
    <t>Vrtanje lukenj v obstoječe betonske temelje do globine 30cm, razperšitev lukenj ter vgradnja sider v fino cementno malto (palice upoštevane pri armaturi).</t>
  </si>
  <si>
    <t>2.1.1.1.1.4.8</t>
  </si>
  <si>
    <t>Injektiranje razpok v opečnih stenah z nabrekujočo cementno silikatno injekcijsko maso (dodatek za ekspandiranje mase po podatkih proizvajalca) spomočjo injekcijskih nastavkov , ki se vgradijo na razdalji cca. 30cm po obojektranski zapori s hitrovezočo malto, razpoke širine  0,3-0,6mm, zid debelin 40-65cm.</t>
  </si>
  <si>
    <t>2.1.1.1.1.4.9</t>
  </si>
  <si>
    <t>Zaradi posega v talno ploščo kleti za malotovorno dvigalo je potrebno upoštevati, krpanje obstoječe hidroizolacije, prilagoditev novega stanja v kolikor se predvidi poseg v obstoječi temelj je potrebno upoštevati v oceni »zemeljska dela, beton C25/30, opaž, armaturo S500, sidranje v obstoječo konstrukcijo-armaturne palice«, izdelava podložnega betona na mestu posega ter krpanje finalnega tlaka tudi na mestih porušenih sten, kompletno z vsemi potrebnimi deli: prenosi, veznim materialom in sidranji v obstoječo konstrukcijo v kolikor bi bilo to potrebno. Ocena</t>
  </si>
  <si>
    <t>2.1.1.1.1.4.10</t>
  </si>
  <si>
    <t xml:space="preserve">Zaponitev večjih praznin v stenah (po odstranjenih instalacijah) z armiranim betonom, komplet z enostranskim opažem. </t>
  </si>
  <si>
    <t>2.1.1.1.1.5</t>
  </si>
  <si>
    <t>V.</t>
  </si>
  <si>
    <t>ZIDARSKA DELA</t>
  </si>
  <si>
    <t>2.1.1.1.1.5.1</t>
  </si>
  <si>
    <t>2.1.1.1.1.5.2</t>
  </si>
  <si>
    <t>- v ceni zid. del so zajeti vsi lahki premični odri viš. 
  do 2m in višine 4-5m, za zidanje in ometavanje, 
  čiščenje prostorov med in po končanih delih.</t>
  </si>
  <si>
    <t>2.1.1.1.1.5.3</t>
  </si>
  <si>
    <t>- izvajalec mora odvažati vse odpadke, ki nastajajo
  pri izvedbi, odvoz v pooblaščeno deponijo, dostaviti
  ustrezna dokazila</t>
  </si>
  <si>
    <t>2.1.1.1.1.5.4</t>
  </si>
  <si>
    <t>Popravilo obstoječega finalnega tlaka v kleti na območju posega, prilagoditev na novo predvideno stanje (v kolikor je potrebno popraviti toplotno in hidroizolacijo se jo upošteva v ceni), kompletno z vsemi pomožnimi deli in veznim materialom (ocenjeno cca 20m2).</t>
  </si>
  <si>
    <t>2.1.1.1.1.5.5</t>
  </si>
  <si>
    <t>Dobava in zazidava obstoječih odprtin z zidaki iz opečnega modularnega bloka, v grobi podaljšani malti 1:3:9.</t>
  </si>
  <si>
    <t>2.1.1.1.1.5.6</t>
  </si>
  <si>
    <t>Popravilo omata, dobava in izdelava grobega in finega ometa notranjih sten z grobo podaljšano malto 
1:3:9 in fino apneno malto 1:3 ter predhodnim cementnim obrizgom.(omet obstoječih sten).</t>
  </si>
  <si>
    <t>2.1.1.1.1.5.7</t>
  </si>
  <si>
    <t>Vgraditev raznih manjših predmetov, brez dobave (rešetke, sifoni itd.).</t>
  </si>
  <si>
    <t>2.1.1.1.1.5.8</t>
  </si>
  <si>
    <t>Zametavanje reg do 6/6cm instalacij. Količina je ocenjena, obračun po dejanskih izmerah.</t>
  </si>
  <si>
    <t>2.1.1.1.1.5.9</t>
  </si>
  <si>
    <t>Zametavanje reg do 5/10cm za instalacije. Količina je ocenjena, obračun po dejanskih izmerah.</t>
  </si>
  <si>
    <t>2.1.1.1.1.5.10</t>
  </si>
  <si>
    <t>Zametavanje reg do 10/10cm za instalacije. Količina je ocenjena, obračun po dejanskih izmerah.</t>
  </si>
  <si>
    <t>2.1.1.1.1.5.11</t>
  </si>
  <si>
    <t>Kronsko vrtanje lukenj skozi AB konstrukcije debeline 20-32cm, luknje dimenzij:</t>
  </si>
  <si>
    <t>2.1.1.1.1.5.12</t>
  </si>
  <si>
    <t>- Ø 10cm,
Opomba: Kronsko vrtanje lukenj skozi AB konstrukcije debeline 20-32cm, luknje dimenzij:</t>
  </si>
  <si>
    <t>2.1.1.1.1.5.13</t>
  </si>
  <si>
    <t>- Ø 20cm.
Opomba: Kronsko vrtanje lukenj skozi AB konstrukcije debeline 20-32cm, luknje dimenzij:</t>
  </si>
  <si>
    <t>2.1.1.1.1.5.14</t>
  </si>
  <si>
    <t>Razna pomoč gradbenih delavcev. Obračun po dejanskih stroških. Ocena:</t>
  </si>
  <si>
    <t>2.1.1.1.1.5.15</t>
  </si>
  <si>
    <t>KV
Opomba: Razna pomoč gradbenih delavcev. Obračun po dejanskih stroških. Ocena:</t>
  </si>
  <si>
    <t>h</t>
  </si>
  <si>
    <t>2.1.1.1.1.5.16</t>
  </si>
  <si>
    <t>PK
Opomba: Razna pomoč gradbenih delavcev. Obračun po dejanskih stroških. Ocena:</t>
  </si>
  <si>
    <t>2.1.1.1.1.6</t>
  </si>
  <si>
    <t>VI.</t>
  </si>
  <si>
    <t>TESARSKA  DELA
Opomba: Opomba:</t>
  </si>
  <si>
    <t>2.1.1.1.1.6.1</t>
  </si>
  <si>
    <t>2.1.1.1.1.6.2</t>
  </si>
  <si>
    <t>- v ceni tesarskih del so zajeti vsi lahki premični odri
  viš. do 2m in višine 4-5m,</t>
  </si>
  <si>
    <t>2.1.1.1.1.6.3</t>
  </si>
  <si>
    <t>2.1.1.1.1.6.4</t>
  </si>
  <si>
    <t>Dobava in izdelava enostranskega opaža ravnih AB sten, (v obstoječem objektu-poglobitev za malotovorno dvigalo)</t>
  </si>
  <si>
    <t>2.1.1.1.1.6.5</t>
  </si>
  <si>
    <t>Dobava in izdelava opaža vertikalnih protipotresnih vezi in stebrov.</t>
  </si>
  <si>
    <t>2.1.1.1.1.6.6</t>
  </si>
  <si>
    <t>Dobava in izdelava opaža preklad, višina podpiranja 
do 3m.</t>
  </si>
  <si>
    <t>2.1.1.1.1.7</t>
  </si>
  <si>
    <t>VII.</t>
  </si>
  <si>
    <t>NOTRANJA KANALIZACIJA 
(horizontalna pod tlakom)</t>
  </si>
  <si>
    <t>2.1.1.1.1.7.1</t>
  </si>
  <si>
    <t>2.1.1.1.1.7.2</t>
  </si>
  <si>
    <t>- izvajalec mora odvažati vse odpadke, ki nastajajo
  pri izvedbi, odvoz v pooblaščeno deponijo, dostavit
  ustrezna dokazila</t>
  </si>
  <si>
    <t>2.1.1.1.1.7.3</t>
  </si>
  <si>
    <t>Komplet izdelava in montaža tipskega lovilca  maščobe z usedalnikom mulja NV2 in z vso potrebno opremo, RF pokrovi in z izvedbo vseh potrebnih betonskih plošč:
lovilec maščobe iz poliestra - skupni pretok 2l/s, vsebnost maščobe na iztoku 25mg/l, prostornina usedalnika 210 l in prostornina maščobe 490l. Upoštevati  vso potrebno opremo in protismradnim 
RF pokrovom 60x60cm (2kos, pokrov pripraviti za finalni tlak, upoštevati zalivanje z betonom), kompletno z zemeljskimi deli : izkopom, zasipom, obsipom ter izdelava priključka meteorne 
kanalizacije, upoštevati podložni beton, komplet z nakladanjem ruševin in transportom ruševin na stalno deponijo s plačilom vseh komunalnih pristojbin in taks (pooblaščenim zbiralcem gradbenih odpadkov s strani Agencije RS za okolje), deponijo pridobi izvajalec.</t>
  </si>
  <si>
    <t>2.1.1.1.1.7.4</t>
  </si>
  <si>
    <t>Dobava in polaganje PVC kanalizacijskih cevi na betonsko podlago v debelini 10cm, kompletno s tesnili, vsemi potrebnimi fazonskimi kosi in obbetoniranjem; horizontalna 
kanalizacija pod tlakom:</t>
  </si>
  <si>
    <t>2.1.1.1.1.7.5</t>
  </si>
  <si>
    <t xml:space="preserve"> - PVC DN 160mm,
Opomba: Dobava in polaganje PVC kanalizacijskih cevi na betonsko podlago v debelini 10cm, kompletno s tesnili, vsemi potrebnimi fazonskimi kosi in obbetoniranjem; horizontalna 
kanalizacija pod tlakom:</t>
  </si>
  <si>
    <t>2.1.1.1.1.7.6</t>
  </si>
  <si>
    <t xml:space="preserve"> - PVC DN 125mm,
Opomba: Dobava in polaganje PVC kanalizacijskih cevi na betonsko podlago v debelini 10cm, kompletno s tesnili, vsemi potrebnimi fazonskimi kosi in obbetoniranjem; horizontalna 
kanalizacija pod tlakom:</t>
  </si>
  <si>
    <t>2.1.1.1.1.7.7</t>
  </si>
  <si>
    <t xml:space="preserve"> - PVC DN 100mm,
Opomba: Dobava in polaganje PVC kanalizacijskih cevi na betonsko podlago v debelini 10cm, kompletno s tesnili, vsemi potrebnimi fazonskimi kosi in obbetoniranjem; horizontalna 
kanalizacija pod tlakom:</t>
  </si>
  <si>
    <t>2.1.1.1.1.7.8</t>
  </si>
  <si>
    <t xml:space="preserve"> - PVC DN 70mm,
Opomba: Dobava in polaganje PVC kanalizacijskih cevi na betonsko podlago v debelini 10cm, kompletno s tesnili, vsemi potrebnimi fazonskimi kosi in obbetoniranjem; horizontalna 
kanalizacija pod tlakom:</t>
  </si>
  <si>
    <t>2.1.1.1.1.7.9</t>
  </si>
  <si>
    <t xml:space="preserve"> - PVC DN 50mm.
Opomba: Dobava in polaganje PVC kanalizacijskih cevi na betonsko podlago v debelini 10cm, kompletno s tesnili, vsemi potrebnimi fazonskimi kosi in obbetoniranjem; horizontalna 
kanalizacija pod tlakom:</t>
  </si>
  <si>
    <t>2.1.1.1.2</t>
  </si>
  <si>
    <t>GRADBENA DELA PRENOVA JEDILNICE 2. FAZA:</t>
  </si>
  <si>
    <t>2.1.1.1.2.1</t>
  </si>
  <si>
    <t>2.1.1.1.2.1.1</t>
  </si>
  <si>
    <t>2.1.1.1.2.1.2</t>
  </si>
  <si>
    <t>2.1.1.1.2.1.3</t>
  </si>
  <si>
    <t>2.1.1.1.2.1.4</t>
  </si>
  <si>
    <t>2.1.1.1.2.1.5</t>
  </si>
  <si>
    <t>2.1.1.1.2.1.6</t>
  </si>
  <si>
    <t>2.1.1.1.2.1.7</t>
  </si>
  <si>
    <t>2.1.1.1.2.1.8</t>
  </si>
  <si>
    <t>2.1.1.1.2.1.9</t>
  </si>
  <si>
    <t>2.1.1.1.2.1.10</t>
  </si>
  <si>
    <t>2.1.1.1.2.1.11</t>
  </si>
  <si>
    <t>2.1.1.1.2.1.12</t>
  </si>
  <si>
    <t>2.1.1.1.2.1.13</t>
  </si>
  <si>
    <t>Odstranitev notranjih lesenih dvokrilnih vrat, vel. nad 2m2 - vratni krili in podboj, komplet z iznosom iz objekta in transportom ruševin na stalno deponijo s plačilom vseh komunalnih pristojbin in taks (pooblaščenim zbiralcem gradbenih odpadkov s strani Agencije RS za okolje), deponijo pridobi izvajalec.</t>
  </si>
  <si>
    <t>2.1.1.1.2.1.14</t>
  </si>
  <si>
    <t>Dolbljenje utorov v opečni steni, za potrebe inštalacij, s transportom ruševin iz objekta in transportom ruševin na stalno deponijo s plačilom vseh komunalnih pristojbin in taks (pooblaščenim zbiralcem gradbenih odpadkov s strani Agencije RS za okolje), deponijo pridobi izvajalec.  (količina ocenjena):</t>
  </si>
  <si>
    <t>2.1.1.1.2.1.15</t>
  </si>
  <si>
    <t>- elektroinštalacije, strojne (utor do 6 x6 cm),
Opomba: Dolbljenje utorov v opečni steni, za potrebe inštalacij, s transportom ruševin iz objekta in transportom ruševin na stalno deponijo s plačilom vseh komunalnih pristojbin in taks (pooblaščenim zbiralcem gradbenih odpadkov s strani Agencije RS za okolje), deponijo pridobi izvajalec.  (količina ocenjena):</t>
  </si>
  <si>
    <t>2.1.1.1.2.1.16</t>
  </si>
  <si>
    <t>- strojne instalacije (utor do 5x10 cm),
Opomba: Dolbljenje utorov v opečni steni, za potrebe inštalacij, s transportom ruševin iz objekta in transportom ruševin na stalno deponijo s plačilom vseh komunalnih pristojbin in taks (pooblaščenim zbiralcem gradbenih odpadkov s strani Agencije RS za okolje), deponijo pridobi izvajalec.  (količina ocenjena):</t>
  </si>
  <si>
    <t>2.1.1.1.2.1.17</t>
  </si>
  <si>
    <t>- strojne inštalacije (utor do 10x10 cm).
Opomba: Dolbljenje utorov v opečni steni, za potrebe inštalacij, s transportom ruševin iz objekta in transportom ruševin na stalno deponijo s plačilom vseh komunalnih pristojbin in taks (pooblaščenim zbiralcem gradbenih odpadkov s strani Agencije RS za okolje), deponijo pridobi izvajalec.  (količina ocenjena):</t>
  </si>
  <si>
    <t>2.1.1.1.2.2</t>
  </si>
  <si>
    <t>2.1.1.1.2.2.1</t>
  </si>
  <si>
    <t>2.1.1.1.2.2.2</t>
  </si>
  <si>
    <t xml:space="preserve">Izvajalec ima možnost ogleda objekta pred izdelavo ponudbe, v ponudbi mora zajeti vsa potreba sanacijska dela. Dodatna sprememba količin ni 
možna. </t>
  </si>
  <si>
    <t>2.1.1.1.2.2.3</t>
  </si>
  <si>
    <t>2.1.1.1.2.2.4</t>
  </si>
  <si>
    <t>2.1.1.1.2.2.5</t>
  </si>
  <si>
    <t>2.1.1.1.2.2.6</t>
  </si>
  <si>
    <t>2.1.1.1.2.2.7</t>
  </si>
  <si>
    <t>2.1.1.1.2.3</t>
  </si>
  <si>
    <t>2.1.1.1.2.3.1</t>
  </si>
  <si>
    <t>2.1.1.1.2.3.2</t>
  </si>
  <si>
    <t>2.1.1.1.2.3.3</t>
  </si>
  <si>
    <t>2.1.1.1.2.3.4</t>
  </si>
  <si>
    <t>2.1.1.1.2.3.5</t>
  </si>
  <si>
    <t>2.1.1.1.2.3.6</t>
  </si>
  <si>
    <t>2.1.1.1.2.3.7</t>
  </si>
  <si>
    <t>2.1.1.1.2.3.8</t>
  </si>
  <si>
    <t>2.1.1.1.2.3.9</t>
  </si>
  <si>
    <t>2.1.1.1.2.3.10</t>
  </si>
  <si>
    <t>- Ø 20cm,
Opomba: Kronsko vrtanje lukenj skozi AB konstrukcije debeline 20-32cm, luknje dimenzij:</t>
  </si>
  <si>
    <t>2.1.1.1.2.3.11</t>
  </si>
  <si>
    <t>2.1.1.1.2.3.12</t>
  </si>
  <si>
    <t>2.1.1.1.2.3.13</t>
  </si>
  <si>
    <t>2.1.1.2</t>
  </si>
  <si>
    <t>3.</t>
  </si>
  <si>
    <t>OBRTNIŠKA DELA</t>
  </si>
  <si>
    <t>2.1.1.2.1</t>
  </si>
  <si>
    <t>B.</t>
  </si>
  <si>
    <t>OBRTNIŠKA DELA PRENOVA JEDILNICE 1. FAZA:</t>
  </si>
  <si>
    <t>2.1.1.2.1.1</t>
  </si>
  <si>
    <t>ESTRIHI</t>
  </si>
  <si>
    <t>2.1.1.2.1.1.1</t>
  </si>
  <si>
    <t>2.1.1.2.1.1.2</t>
  </si>
  <si>
    <t>- v ceno izdelave plavajočih estrihov je všteta dobava
  vsega potrebnega materiala kot je navedeno v
  posameznih postavkah (estrih s superplastifikatorji,
  folije, toplotne izolacije, robni trak, armaturne mreže
  oziroma mikroarmatura), ter izdelavo potrebnih 
  dilatacij po projektu dilatacij ter polaganje robnega 
  traku deb. 1cm, ter opaž robov estrihov (kjer so 
  potrebni)</t>
  </si>
  <si>
    <t>2.1.1.2.1.1.3</t>
  </si>
  <si>
    <t>- estrihi morajo vsebovati dodatek za zmanjšanje 
  krčenja (superplastikator)</t>
  </si>
  <si>
    <t>2.1.1.2.1.1.4</t>
  </si>
  <si>
    <t>- izvajalec mora odvažati vse odpadke, ki nastajajo
  pri izvedbi, odvoz v pooblaščeno deponijo, dostaviti
  ustrezna dokazila.</t>
  </si>
  <si>
    <t>2.1.1.2.1.1.5</t>
  </si>
  <si>
    <t>Izdelava plavajočih estrihov, dobava, vgradnja, 
ravnanje ter strojna zagladitev; estrih v sestavi: 
- ekspandiran polistiren deb. 10cm, (kot na primer 
  stiropor EPS 100 ali enakovredno),
- PE folija,
- cementni estrih deb. 6,5cm, mikroarmiran 
  (kombinacija jeklena in PP vlakna).</t>
  </si>
  <si>
    <t>2.1.1.2.1.2</t>
  </si>
  <si>
    <t xml:space="preserve">KLJUČAVNIČARSKA DELA </t>
  </si>
  <si>
    <t>2.1.1.2.1.2.1</t>
  </si>
  <si>
    <t>2.1.1.2.1.2.2</t>
  </si>
  <si>
    <t>- izdelki so izdelani po shemah iz projekta, po
  detajlih in po dogovoru s projektantom, po 
  delavniških načrtih, vse delavniške načrte pred 
  izvedbo potrdi projektant,</t>
  </si>
  <si>
    <t>2.1.1.2.1.2.3</t>
  </si>
  <si>
    <t>- mere za izdelke vzeti na objektu,</t>
  </si>
  <si>
    <t>2.1.1.2.1.2.4</t>
  </si>
  <si>
    <t>- v cenah vkalkulirati vsa potrebna dela, material, 
  sidrni in vijačni material, pomožna dela (odri, 
  prenosi, dvigi ipd.),</t>
  </si>
  <si>
    <t>2.1.1.2.1.2.5</t>
  </si>
  <si>
    <t>- v ceni upoštevati pregled konstrukcije in vso 
  ustrezno dokumentacijo za tehnični pregled,</t>
  </si>
  <si>
    <t>2.1.1.2.1.2.6</t>
  </si>
  <si>
    <t>- izvajalec mora odvažati vse odpadke, ki nastajajo
  pri izvedbi, odvoz v pooblaščeno deponijo, dostaviti 
  ustrezna dokazila,</t>
  </si>
  <si>
    <t>2.1.1.2.1.2.7</t>
  </si>
  <si>
    <t>- jeklo kvalitete S235(skladno z EC),</t>
  </si>
  <si>
    <t>2.1.1.2.1.2.8</t>
  </si>
  <si>
    <t>- zvari I. kvalitete, a=0.7*debelina tanjše pločevine v
  stiku, sočelni zvari specialne kvalitete.</t>
  </si>
  <si>
    <t>2.1.1.2.1.2.9</t>
  </si>
  <si>
    <t>Izdelava, dobava in montaža jeklenih konstrukcij-ojačitve nad preboji skozi obstoječe konstrukcije. Vsa konstrukcija je antikokorozijsko zaščitena.
Ojačitve  se izdela po delavniškem načrtu, v sestavi: jekleni profili 2x NPI160, 2x NPU.</t>
  </si>
  <si>
    <t>2.1.1.2.1.2.10</t>
  </si>
  <si>
    <t>Izdelava, dobava montaža RF profilov na mestih, kjer se menja vrsta finalnega tlaka.</t>
  </si>
  <si>
    <t>2.1.1.2.1.3</t>
  </si>
  <si>
    <t>SUHOMONTAŽNA DELA
Opomba: Opomba:</t>
  </si>
  <si>
    <t>2.1.1.2.1.3.1</t>
  </si>
  <si>
    <t>- V ceno izdelave sten iz mavčno kartonskih plošč 
  so vštete tudi izdelave prebojev vsled instalacijskih 
  vodov, ojačitve v podkonstrukcijah pri vratih in oknih,</t>
  </si>
  <si>
    <t>2.1.1.2.1.3.2</t>
  </si>
  <si>
    <t>- spuščeni strop se izvaja po shemah in detajlih v 
  projektu, v cenah stropov morajo biti upoštevani vsi 
  izrezi (za luči, prezračevanje, revizijske odprtine…),</t>
  </si>
  <si>
    <t>2.1.1.2.1.3.3</t>
  </si>
  <si>
    <t>2.1.1.2.1.3.4</t>
  </si>
  <si>
    <t>- vsi potrebni delovni odri morajo biti zajeti v ceni!</t>
  </si>
  <si>
    <t>2.1.1.2.1.3.5</t>
  </si>
  <si>
    <t>- mavčnokartonske stene se vgrajuje pred izvedbo 
  estrihov.</t>
  </si>
  <si>
    <t>2.1.1.2.1.3.6</t>
  </si>
  <si>
    <t>- Sestava mavčnokartonskih plošč mora biti v  skladu z Uredbo o zelenem javnem naročanju (Uradni list RS št. 51/2017, 19.9.2017)</t>
  </si>
  <si>
    <t>2.1.1.2.1.3.7</t>
  </si>
  <si>
    <t>Dobava in montaža predelnih sten npr.: sistem KNAUF W 112 deb. 15,0cm ali enakovredno, z 
enojno kov. podkonstrukcijo in obojestransko dvoslojno oblogo iz mavčnokartonskih plošč (GKB) deb. 2x12,5mm, z vmesnim izolacijskim slojem iz min. volne. Vsi stiki so dvakrat bandažirani. Stene se montirajo na AB ploščo. Višine sten do 4,5m (upoštevati ustrezno kovinsko podkonstrukcijo!).</t>
  </si>
  <si>
    <t>2.1.1.2.1.3.8</t>
  </si>
  <si>
    <t>Dobava in montaža protipožarni predelnih sten npr.: sistem KNAUF W 112 deb. 15,0cm ali enakovredno, EI 60, z enojno kov. podkonstrukcijo in obojestransko dvoslojno oblogo iz ognjevarnih mavčnokartonskih plošč (GKF) deb. 2x12,5mm, z vmesnim izolacijskim slojem iz kamene volne. Vsi stiki so dvakrat bandažirani.</t>
  </si>
  <si>
    <t>2.1.1.2.1.3.9</t>
  </si>
  <si>
    <t xml:space="preserve">Doplačilo za vodoodporne mavčnokartonske plošče. </t>
  </si>
  <si>
    <t>2.1.1.2.1.3.10</t>
  </si>
  <si>
    <t xml:space="preserve">Dodatek za ojačitve v suhomontažni steni-oblogi za vgradnjo: </t>
  </si>
  <si>
    <t>2.1.1.2.1.3.11</t>
  </si>
  <si>
    <t xml:space="preserve">-wc z kotličkom,
Opomba: Dodatek za ojačitve v suhomontažni steni-oblogi za vgradnjo: </t>
  </si>
  <si>
    <t>2.1.1.2.1.3.12</t>
  </si>
  <si>
    <t xml:space="preserve">-pisoar,
Opomba: Dodatek za ojačitve v suhomontažni steni-oblogi za vgradnjo: </t>
  </si>
  <si>
    <t>2.1.1.2.1.3.13</t>
  </si>
  <si>
    <t xml:space="preserve">-umivalnik, trokadero.
Opomba: Dodatek za ojačitve v suhomontažni steni-oblogi za vgradnjo: </t>
  </si>
  <si>
    <t>2.1.1.2.1.3.14</t>
  </si>
  <si>
    <t>Dobava in montaža kasete za drsna vrata, odpiranje v suhomontažno steno deb. 15,0cm za vrata svetle mere 90x210cm (mere okvirja 182x220cm).</t>
  </si>
  <si>
    <t>2.1.1.2.1.3.15</t>
  </si>
  <si>
    <t>Dobava in montaža spuščenega stropa iz mineralnih plošč v rastru 60 x 60 cm. Gladke plošče v beli barvi, z ravnim robom (SK) se položijo v belo kovinsko podkonstrukcijo širine 24mm, komplet s podkonstrukcijo. Robni profil je 19/24mm. Strop spuščen cca. 80cm. Plošče so v razredu gradiva 
A2-s1,d0 po EN 13501-1 in stopnja požarne odpornosti REI po DIN 4102, 2.del, EN 20140-9.
Plošče so odporne na relativno zračno vlago do 
100%.  Montaža stropa se izvrši po navodilih proizvajalca (npr.: strop AMF Thermatex Aquatec, Knauf AMF in Heradesign stropni sistemi ali enakovredno).</t>
  </si>
  <si>
    <t>2.1.1.2.1.3.16</t>
  </si>
  <si>
    <t>Dobava in montaža vertikalnega zaključka spuščega stropa iz mavčnokartonskih plošč, kompletno s podkonstrukcijo in zaključnim profilom-kaskade med različnimi višinami spuščenega stropa:
- kaskada višine 50-55cm,
Vsi stiki dvakrat bandažirani.</t>
  </si>
  <si>
    <t>2.1.1.2.1.4</t>
  </si>
  <si>
    <t>KERAMIČARSKA DELA</t>
  </si>
  <si>
    <t>2.1.1.2.1.4.1</t>
  </si>
  <si>
    <t>2.1.1.2.1.4.2</t>
  </si>
  <si>
    <t>- nabavna vrednost keramike 20€/m2.</t>
  </si>
  <si>
    <t>2.1.1.2.1.4.3</t>
  </si>
  <si>
    <t>- ploščice I. kvalitete,</t>
  </si>
  <si>
    <t>2.1.1.2.1.4.4</t>
  </si>
  <si>
    <t>- cena mora vključevati dobavo vsega potrebnega 
  materila in vsa potrebna dela (transporti, rezanje,
  priprava lepila, polaganje, fugiranje..),</t>
  </si>
  <si>
    <t>2.1.1.2.1.4.5</t>
  </si>
  <si>
    <t>- vzorce pred izvedbo potrdi projektant in predstavnik
  investitorja,</t>
  </si>
  <si>
    <t>2.1.1.2.1.4.6</t>
  </si>
  <si>
    <t>- izvajalec mora odvažati vse odpadke, ki nastajajo
  pri izvedbi, odvoz v pooblaščeno deponijo, dostaviti
  ustrezna dokazila,</t>
  </si>
  <si>
    <t>2.1.1.2.1.4.7</t>
  </si>
  <si>
    <t>- pri polaganju talne keramike v mokrih prostorih je
  potrebno izvesti ustrezne padce proti talnim 
  sifonom,</t>
  </si>
  <si>
    <t>2.1.1.2.1.4.8</t>
  </si>
  <si>
    <t>- polaganje po shemah projektanta.</t>
  </si>
  <si>
    <t>2.1.1.2.1.4.9</t>
  </si>
  <si>
    <t>1a</t>
  </si>
  <si>
    <t>Dobava in polaganje obloge tlaka s talno granitogres keramiko dim. 20/20cm (v mokrih prostorih) z vsemi pomožnimi deli in prenosi. (keramika kot na primer: RAGNO initech NERO MATT črna mat ali enakovredno). Lepljenje keramike s fleksibilnim debeloslojnim lepilom.  Protizdrsnost R10.</t>
  </si>
  <si>
    <t>2.1.1.2.1.4.10</t>
  </si>
  <si>
    <t>1b</t>
  </si>
  <si>
    <t>Dobava in polaganje obloge tlaka s talno granitogres keramiko dim. 30/30cm (v mokrih prostorih) z vsemi pomožnimi deli in prenosi. (keramika kot na primer: TAURUS PORFYR: STROMBOLI A12/S črna mat ali enakovredno). Lepljenje keramike s fleksibilnim debeloslojnim lepilom.  Protizdrsnost R10.</t>
  </si>
  <si>
    <t>2.1.1.2.1.4.11</t>
  </si>
  <si>
    <t>Dobava in vgraditev tipskih PVC zaokrožnih profilov na stiku talna-stenska keramika komplet z vogalnimi elementi, profili z radijem 18 mm, barva profilov v barvi keramike.</t>
  </si>
  <si>
    <t>2.1.1.2.1.4.12</t>
  </si>
  <si>
    <t xml:space="preserve">Dobava in polaganje nizkostenske obloge viš. 10 cm 
z granitogress ploščicami, s polaganjem na lepilo na stene. </t>
  </si>
  <si>
    <t>2.1.1.2.1.4.13</t>
  </si>
  <si>
    <t>Dobava in polaganje obloge sten s keramičnimi ploščicami dim. 20/20cm z vsemi pomožnimi deli in prenosi. (keramika kot na primer: RAGNO unitech  BIANCO, LUX ali enakovredno).</t>
  </si>
  <si>
    <t>2.1.1.2.1.4.14</t>
  </si>
  <si>
    <t>Dobava in vgraditev stenskih keramične ploščic 20/20cm z vzorcem-rožo z vsemi pomožnimi deli in prenosi. (keramika kot na primer: RAGNO unitech:
- INCISO 2 LIME, LUX
- INCISO 2 ARANCIO, LUX ali 
  enakovredno).</t>
  </si>
  <si>
    <t>2.1.1.2.1.4.15</t>
  </si>
  <si>
    <t>Doplačilo za vgraditev talnega sifona (brez dobave).</t>
  </si>
  <si>
    <t>2.1.1.2.1.4.16</t>
  </si>
  <si>
    <t>Dobava in montaža tipskih Inox zaokrožnih profilov na stiku talna-stenska keramika, komplet z vogalnimi elementi, radij profilov je 18 mm.(kletni prostori-kjer 
se vrši obdelava hrane).</t>
  </si>
  <si>
    <t>2.1.1.2.1.4.17</t>
  </si>
  <si>
    <t>Dobava in montaža Inox zaokrožnih zunanjih vogalnih profilov - zaščita stenskih zunanjih vogalov obloženih s keramiko.</t>
  </si>
  <si>
    <t>2.1.1.2.1.4.18</t>
  </si>
  <si>
    <t>Dobava in montaža PVC letvic- vogalnikov.</t>
  </si>
  <si>
    <t>2.1.1.2.1.4.19</t>
  </si>
  <si>
    <t>Dobava in vgraditev ogledal v sanitarijah-lepljeno na steno brez vmesne keramike, ogledala iz varnostnega stekla, robovi zaobljeni, točne mere vzeti na licu mesta. Ogledala dim.:</t>
  </si>
  <si>
    <t>2.1.1.2.1.4.20</t>
  </si>
  <si>
    <t>- dim. 60/60 cm,
Opomba: Dobava in vgraditev ogledal v sanitarijah-lepljeno na steno brez vmesne keramike, ogledala iz varnostnega stekla, robovi zaobljeni, točne mere vzeti na licu mesta. Ogledala dim.:</t>
  </si>
  <si>
    <t>2.1.1.2.1.4.21</t>
  </si>
  <si>
    <t>- dim. 180/60 cm.
Opomba: Dobava in vgraditev ogledal v sanitarijah-lepljeno na steno brez vmesne keramike, ogledala iz varnostnega stekla, robovi zaobljeni, točne mere vzeti na licu mesta. Ogledala dim.:</t>
  </si>
  <si>
    <t>2.1.1.2.1.5</t>
  </si>
  <si>
    <t>PODOPOLAGALSKA DELA</t>
  </si>
  <si>
    <t>2.1.1.2.1.5.1</t>
  </si>
  <si>
    <t>2.1.1.2.1.5.2</t>
  </si>
  <si>
    <t>- izvajalec pred izvedbo dostavi vzorce, ki jih potrdi 
  projektant in investitor,</t>
  </si>
  <si>
    <t>2.1.1.2.1.5.3</t>
  </si>
  <si>
    <t>2.1.1.2.1.5.4</t>
  </si>
  <si>
    <t>- parketarska dela morajo biti izvršena po določilih
  veljavnih normativov in v soglasju s tehničnimi pogoji
  za polaganje parketa. Potrebni materiali za ta dela
  morajo ustrezati dolo ilom veljavnih SIST standardov.</t>
  </si>
  <si>
    <t>2.1.1.2.1.5.5</t>
  </si>
  <si>
    <t>Zamenja se ves finalni tlak s podlago v prostoru ki je namenjen jedilnici.</t>
  </si>
  <si>
    <t>2.1.1.2.1.5.6</t>
  </si>
  <si>
    <t>-</t>
  </si>
  <si>
    <t>Rušenje tlaka, komplet s transportom iz objekta, transportom v stalno deponijo vključno s plačilom 
vseh komunalnih pristojbin. Tlak v sestavi:
- finalni tlak: teracco ali keramika ali linolej ali parket 
  z obrobami
- estrih,
- nasutje.</t>
  </si>
  <si>
    <t>2.1.1.2.1.5.7</t>
  </si>
  <si>
    <t>Rušenje tlaka (pritličje-razredi), komplet s transportom iz objekta, transportom v stalno deponijo vključno s plačilom vseh komunalnih pristojbin. Tlak v sestavi:
- parket z vsemi obrobami,
- deske 2,5cm,
- podložni beton.</t>
  </si>
  <si>
    <t>2.1.1.2.1.5.8</t>
  </si>
  <si>
    <t>Kombinirani izkop zemlje v pritličju (poglobitev za izvedbo novega nasutja in tlakov), komplet s transportom iz objekta ter transportom v stalno deponijo s plačilom vseh komunalnih pristojbin in taks (pooblaščenim zbiralcem gradbenih odpadkov s strani Agencije RS za okolje), deponijo pridobi izvajalec.
- izkop v zemljini III.-IV. ktg,</t>
  </si>
  <si>
    <t>2.1.1.2.1.5.9</t>
  </si>
  <si>
    <t>Dobava in vgrajevanje tamponskega nasipa- nasip pod tlaki (pritličje-nepodkleteni del) v obstoječem objektu, komplet z utrjevanjem in vsemi transporti v objekt.</t>
  </si>
  <si>
    <t>2.1.1.2.1.5.10</t>
  </si>
  <si>
    <t>Dobava in vgrajevanje podložnega betona C 12/15 v debelini 10 cm pod tlaki, komplet z zalikanjem svežega betona (priprava za polaganje hidroizolacije):</t>
  </si>
  <si>
    <t>2.1.1.2.1.5.11</t>
  </si>
  <si>
    <t>Dobava in izdelava horizontalne hidroizolacije; 1x hladni bitumenski premaz in 1x plastomer bitumenski varilni trak z nosilcem steklenega voala z ustreznimi preklopi (kot na primer: IZOTEKT V4 ali enakovredno), s predhodnim čiščenjem betonske podlage komplet z izravnavo stikov s cementno malto. Varilni trak polno varjen na podlago.</t>
  </si>
  <si>
    <t>2.1.1.2.1.5.12</t>
  </si>
  <si>
    <t>Izdelava zaokrožnice na stikih horizontalne in vertikalne konstrukcije, kot podlaga za hidroizolacijo.</t>
  </si>
  <si>
    <t>2.1.1.2.1.5.13</t>
  </si>
  <si>
    <t>Izdelava plavajočih estrihov, dobava, vgradnja, 
ravnanje ter strojna zagladitev; estrih v sestavi: 
- ekspandiran polistiren deb. 10cm, (kot na primer 
  stiropor EPS 100 ali enakovredno),
- PE folija,
- cementni estrih deb. 6,5 cm, mikroarmiran 
  (kombinacija jeklena in PP vlakna).</t>
  </si>
  <si>
    <t>2.1.1.2.1.5.14</t>
  </si>
  <si>
    <t>Dobava in polaganje vinilne talne obloge v rolah, z lepljenjem z lepilom, varjenjem stikov, vključno s polaganjem izravnalne mase in stenskim zaključkom-zaokrožnico do višine 10cm. Vertikalna zaokrožnica se izvede iz enake obloge kot tlak (neprekinjeno) do višine 10cm, radij 25mm, komplet s podložno polkrožno letvijo in zaključnim protiprašnim profilom.(talna obloga kot na primer Tarkett-Tapiflex Excellence 65 ali enakovredno). Barve talne obloge:zelena, rumena in oranžna z drobnimi kvadratki. Protizdrsnost R10.</t>
  </si>
  <si>
    <t>2.1.1.2.1.6</t>
  </si>
  <si>
    <t>MIZARSKA DELA</t>
  </si>
  <si>
    <t>2.1.1.2.1.6.1</t>
  </si>
  <si>
    <t>2.1.1.2.1.6.2</t>
  </si>
  <si>
    <t>- izdelki so izdelani po shemah iz projekta in po 
  dogovoru s projektantom,</t>
  </si>
  <si>
    <t>2.1.1.2.1.6.3</t>
  </si>
  <si>
    <t>- pred izvedbo mora materiale in barve potrditi 
  investitor, glede na izbrano notranjo opremo in 
  barvno shemo,</t>
  </si>
  <si>
    <t>2.1.1.2.1.6.4</t>
  </si>
  <si>
    <t>- mere za izdelke je vzeti na objektu,</t>
  </si>
  <si>
    <t>2.1.1.2.1.6.5</t>
  </si>
  <si>
    <t>- rešetke za vrata dobavi izvajalec instalacij,</t>
  </si>
  <si>
    <t>2.1.1.2.1.6.6</t>
  </si>
  <si>
    <t>2.1.1.2.1.6.7</t>
  </si>
  <si>
    <t>- izvajalec mora upoštevati Soft izvedbo podboja in 
  vratnega krila.</t>
  </si>
  <si>
    <t>2.1.1.2.1.6.8</t>
  </si>
  <si>
    <t>NOTRANJA VRATA</t>
  </si>
  <si>
    <t>2.1.1.2.1.6.9</t>
  </si>
  <si>
    <t xml:space="preserve">Dobava in montaža notranjih lesenih vrat komplet s kovinskimi suhomontažnimi podboji, barva bela RAL 9003. Krilo leseno-ultrapas bele barve, opremljeno z vsem okovjem, ključavnico, RF kljuko (kot na primer tip Marseille ali enakovredno), ščiti , RFzaustavljalec vrat z gumo. Vrata so prehodnih dimenzij: </t>
  </si>
  <si>
    <t>2.1.1.2.1.6.10</t>
  </si>
  <si>
    <t xml:space="preserve">- V1 dim. 80x210cm, širina podboja 15cm,
Opomba: Dobava in montaža notranjih lesenih vrat komplet s kovinskimi suhomontažnimi podboji, barva bela RAL 9003. Krilo leseno-ultrapas bele barve, opremljeno z vsem okovjem, ključavnico, RF kljuko (kot na primer tip Marseille ali enakovredno), ščiti , RFzaustavljalec vrat z gumo. Vrata so prehodnih dimenzij: </t>
  </si>
  <si>
    <t>2.1.1.2.1.6.11</t>
  </si>
  <si>
    <t xml:space="preserve">- doplačilo za dobavo in montažo samozapirala,
Opomba: Dobava in montaža notranjih lesenih vrat komplet s kovinskimi suhomontažnimi podboji, barva bela RAL 9003. Krilo leseno-ultrapas bele barve, opremljeno z vsem okovjem, ključavnico, RF kljuko (kot na primer tip Marseille ali enakovredno), ščiti , RFzaustavljalec vrat z gumo. Vrata so prehodnih dimenzij: </t>
  </si>
  <si>
    <t>2.1.1.2.1.6.12</t>
  </si>
  <si>
    <t xml:space="preserve">- doplačilo za vgraditev rešetke 425x125mm.
Opomba: Dobava in montaža notranjih lesenih vrat komplet s kovinskimi suhomontažnimi podboji, barva bela RAL 9003. Krilo leseno-ultrapas bele barve, opremljeno z vsem okovjem, ključavnico, RF kljuko (kot na primer tip Marseille ali enakovredno), ščiti , RFzaustavljalec vrat z gumo. Vrata so prehodnih dimenzij: </t>
  </si>
  <si>
    <t>2.1.1.2.1.6.13</t>
  </si>
  <si>
    <t xml:space="preserve">Dobava in montaža notranjih lesenih vrat komplet z lesenimi suhomontažnimi podboji-ultrapas bele barve. Krilo leseno-ultrapas bele barve, opremljeno z vsem okovjem, ključavnico, RF kljuko  (kot na primer tip Marseille ali enakovredno) ščiti, RFzaustavljalec vrat z gumo. Vrata so prehodnih dimenzij: </t>
  </si>
  <si>
    <t>2.1.1.2.1.6.14</t>
  </si>
  <si>
    <t xml:space="preserve">- V2 dim. 100x210cm, širina podboja 50cm,
Opomba: Dobava in montaža notranjih lesenih vrat komplet z lesenimi suhomontažnimi podboji-ultrapas bele barve. Krilo leseno-ultrapas bele barve, opremljeno z vsem okovjem, ključavnico, RF kljuko  (kot na primer tip Marseille ali enakovredno) ščiti, RFzaustavljalec vrat z gumo. Vrata so prehodnih dimenzij: </t>
  </si>
  <si>
    <t>2.1.1.2.1.6.15</t>
  </si>
  <si>
    <t xml:space="preserve">Dobava in montaža notranjih lesenih asimetričnih dvokrilnih vrat komplet z lesenimi suhomontažnimi podboji -ultrapas barva bela .Eno krilo je opremljeno z vsem okovjem, ključavnico, RF kljuko (kot na primer tip Marseille ali enakovredno), ščiti in RFzaustavljalec vrat z gumo, drugo krilo z zatičem. Vrata so prehodnih dimenzij: </t>
  </si>
  <si>
    <t>2.1.1.2.1.6.16</t>
  </si>
  <si>
    <t xml:space="preserve">- V3 dim. 150x210cm, širina podboja 50cm.
Opomba: Dobava in montaža notranjih lesenih asimetričnih dvokrilnih vrat komplet z lesenimi suhomontažnimi podboji -ultrapas barva bela .Eno krilo je opremljeno z vsem okovjem, ključavnico, RF kljuko (kot na primer tip Marseille ali enakovredno), ščiti in RFzaustavljalec vrat z gumo, drugo krilo z zatičem. Vrata so prehodnih dimenzij: </t>
  </si>
  <si>
    <t>2.1.1.2.1.6.17</t>
  </si>
  <si>
    <t>Dobava in montaža notranjih drsnih vrat na vgrajeno kovinsko kaseto za odpiranje v steno, komplet s kovinskim podbojem v barvi RAL 9003 z vsemi vodili. Krilo je leseno-ultrapas bela barva, z RF vtopno rozeto. Vrata so enokrilna, svetlih dimenzij:</t>
  </si>
  <si>
    <t>2.1.1.2.1.6.18</t>
  </si>
  <si>
    <t>- DV1 dim. 90x210cm. 
Opomba: Dobava in montaža notranjih drsnih vrat na vgrajeno kovinsko kaseto za odpiranje v steno, komplet s kovinskim podbojem v barvi RAL 9003 z vsemi vodili. Krilo je leseno-ultrapas bela barva, z RF vtopno rozeto. Vrata so enokrilna, svetlih dimenzij:</t>
  </si>
  <si>
    <t>2.1.1.2.1.6.19</t>
  </si>
  <si>
    <t>- doplačilo za vgraditev rešetke 425x225mm.
Opomba: Dobava in montaža notranjih drsnih vrat na vgrajeno kovinsko kaseto za odpiranje v steno, komplet s kovinskim podbojem v barvi RAL 9003 z vsemi vodili. Krilo je leseno-ultrapas bela barva, z RF vtopno rozeto. Vrata so enokrilna, svetlih dimenzij:</t>
  </si>
  <si>
    <t>2.1.1.2.1.6.20</t>
  </si>
  <si>
    <t>Dobava in montaža notranjih drsnih vrat na vgrajeno vodilo, komplet z vsemi vodili, v barvi RAL 9003. Krilo je leseno-ultrapas bela barva, z RF vtopno rozeto. Vrata so enokrilna, svetlih dimenzij:</t>
  </si>
  <si>
    <t>2.1.1.2.1.6.21</t>
  </si>
  <si>
    <t>- DV2 dim. 90x210cm.
Opomba: Dobava in montaža notranjih drsnih vrat na vgrajeno vodilo, komplet z vsemi vodili, v barvi RAL 9003. Krilo je leseno-ultrapas bela barva, z RF vtopno rozeto. Vrata so enokrilna, svetlih dimenzij:</t>
  </si>
  <si>
    <t>2.1.1.2.1.6.22</t>
  </si>
  <si>
    <t>- DV3 dim. 121x210cm.
Opomba: Dobava in montaža notranjih drsnih vrat na vgrajeno vodilo, komplet z vsemi vodili, v barvi RAL 9003. Krilo je leseno-ultrapas bela barva, z RF vtopno rozeto. Vrata so enokrilna, svetlih dimenzij:</t>
  </si>
  <si>
    <t>2.1.1.2.1.6.23</t>
  </si>
  <si>
    <t>- doplačilo za vgraditev rešetke 425x225mm.
Opomba: Dobava in montaža notranjih drsnih vrat na vgrajeno vodilo, komplet z vsemi vodili, v barvi RAL 9003. Krilo je leseno-ultrapas bela barva, z RF vtopno rozeto. Vrata so enokrilna, svetlih dimenzij:</t>
  </si>
  <si>
    <t>2.1.1.2.1.6.24</t>
  </si>
  <si>
    <t>PROTIPOŽARNA NOTRANJA VRATA</t>
  </si>
  <si>
    <t>2.1.1.2.1.6.25</t>
  </si>
  <si>
    <t>Dobava in montaža notranjih protipožarnih vrat, komplet s protipožarnim podbojem: kovinski podboj RAL 9003 in leseno krilo, EI 30 C (vsi sestavni deli morajo imeti ustrezne ateste v skladu s ŠPV). Krilo leseno-ultrapas,  barva bela RAL 9003, z vsem okovjem, RF kljuko, ključavnico, samozapiralom.
Vrata so prehodnih dimenzij:</t>
  </si>
  <si>
    <t>2.1.1.2.1.6.26</t>
  </si>
  <si>
    <t>- PV1 dim. 80x210cm (širina podboja 10cm).
Opomba: Dobava in montaža notranjih protipožarnih vrat, komplet s protipožarnim podbojem: kovinski podboj RAL 9003 in leseno krilo, EI 30 C (vsi sestavni deli morajo imeti ustrezne ateste v skladu s ŠPV). Krilo leseno-ultrapas,  barva bela RAL 9003, z vsem okovjem, RF kljuko, ključavnico, samozapiralom.</t>
  </si>
  <si>
    <t>2.1.1.2.1.6.27</t>
  </si>
  <si>
    <t>SANITARNE STENE</t>
  </si>
  <si>
    <t>2.1.1.2.1.6.28</t>
  </si>
  <si>
    <t>Dobava in montaža tipskih sanitarnih pregradnih sten iz kompaktnih laminatnih plošč komplet s podkonstrukcijo, tečaji, okovjem, kljuko oziroma zatičem, nogicami (kot na primer Ravago_ATM  Standard ali enakovredno). Stene dimenzij (skupaj z nogicami):</t>
  </si>
  <si>
    <t>2.1.1.2.1.6.29</t>
  </si>
  <si>
    <t>- stena SS1, vel. 180x210cm, z vgrajenimi vrati 
 (80x205 cm-1kos),
Opomba: Dobava in montaža tipskih sanitarnih pregradnih sten iz kompaktnih laminatnih plošč komplet s podkonstrukcijo, tečaji, okovjem, kljuko oziroma zatičem, nogicami (kot na primer Ravago_ATM  Standard ali enakovredno). Stene dimenzij (skupaj z nogicami):</t>
  </si>
  <si>
    <t>2.1.1.2.1.6.30</t>
  </si>
  <si>
    <t>- stena SS2 vel. 70x210cm (pritrditev na steno).
Opomba: Dobava in montaža tipskih sanitarnih pregradnih sten iz kompaktnih laminatnih plošč komplet s podkonstrukcijo, tečaji, okovjem, kljuko oziroma zatičem, nogicami (kot na primer Ravago_ATM  Standard ali enakovredno). Stene dimenzij (skupaj z nogicami):</t>
  </si>
  <si>
    <t>2.1.1.2.1.6.31</t>
  </si>
  <si>
    <t>- stena SS3, drsna vrata dim. 90x210, komplet z
   vodili in vstopno RF rozeto 90x210,
Opomba: Dobava in montaža tipskih sanitarnih pregradnih sten iz kompaktnih laminatnih plošč komplet s podkonstrukcijo, tečaji, okovjem, kljuko oziroma zatičem, nogicami (kot na primer Ravago_ATM  Standard ali enakovredno). Stene dimenzij (skupaj z nogicami):</t>
  </si>
  <si>
    <t>2.1.1.2.1.6.32</t>
  </si>
  <si>
    <t>LESENE NOTRANJE POLICE</t>
  </si>
  <si>
    <t>2.1.1.2.1.6.33</t>
  </si>
  <si>
    <t>Izdelava, dobava in montaža notranjih okenskih polic iz iverala oplaščene z ultrapasom, deb. 2cm in širine 67 cm, s postforming zaključkom.</t>
  </si>
  <si>
    <t>2.1.1.2.1.7</t>
  </si>
  <si>
    <t>POŽARNA ALU VRATA</t>
  </si>
  <si>
    <t>2.1.1.2.1.7.1</t>
  </si>
  <si>
    <t>2.1.1.2.1.7.2</t>
  </si>
  <si>
    <t>- izdelki so izdelani po shemah iz projekta, po 
  detajlih in po dogovoru s projektantom,</t>
  </si>
  <si>
    <t>2.1.1.2.1.7.3</t>
  </si>
  <si>
    <t>- vse stike med stenami in priključki sten izdelati po 
  detajlih proizvajalca,</t>
  </si>
  <si>
    <t>2.1.1.2.1.7.4</t>
  </si>
  <si>
    <t>- pred izvedbo je potrebno izdelati delavniške načrte, 
  ki jih potrdi projektant,</t>
  </si>
  <si>
    <t>2.1.1.2.1.7.5</t>
  </si>
  <si>
    <t>2.1.1.2.1.7.6</t>
  </si>
  <si>
    <t xml:space="preserve"> - v cenah je vkalkulirati vsa pomožna dela (odri, 
  prenosi, dvigi ipd.),</t>
  </si>
  <si>
    <t>2.1.1.2.1.7.7</t>
  </si>
  <si>
    <t>2.1.1.2.1.7.8</t>
  </si>
  <si>
    <t>- sistemski ključ opredeli investitor z izvajalcem pred
  izvedbo!</t>
  </si>
  <si>
    <t>2.1.1.2.1.7.9</t>
  </si>
  <si>
    <t>Izdelava, dobava in montaža protipožarnih notranjih zasteklitev, izdelanih iz ALU požarno odpornih profilov in požarna varnostna zasteklitev; EI30, atest (vsi sestavni deli morajo imeti ustrezne ateste v skladu s ŠPV): notranja požarna dvokrilna asimetrična vrata, zidarska mera 150x210cm,  EI 30C, atest, Alu protipožarni profili RAL 7012, protipožarno varnostno steklo. Steno sestavljata 2 polji: dvokrilna asimetrična vrata, EI 30C, protipožarni okvir in protipožarnim, varnostnim steklom (atest), eno krilo svetle širine 100cm opremljeno RF kljuka obojestransko, cilindrično ključavnico, samozapiralom.
Folija po načrtu notranje opreme.
Vrata so prehodnih dimenzij:</t>
  </si>
  <si>
    <t>2.1.1.2.1.7.10</t>
  </si>
  <si>
    <t>- PV2 dim. 150x210cm.</t>
  </si>
  <si>
    <t>2.1.1.2.1.8</t>
  </si>
  <si>
    <t>VIII.</t>
  </si>
  <si>
    <t>DVIGALA</t>
  </si>
  <si>
    <t>2.1.1.2.1.8.1</t>
  </si>
  <si>
    <t>2.1.1.2.1.8.2</t>
  </si>
  <si>
    <t>V ceni dvigala morajo biti vključeno:</t>
  </si>
  <si>
    <t>2.1.1.2.1.8.3</t>
  </si>
  <si>
    <t>- izvajalec mora predložiti vsa navodila za
  varno delo in vzdrževanje, ter potrebno
  dokumentacijo za tehnični pregled,</t>
  </si>
  <si>
    <t>2.1.1.2.1.8.4</t>
  </si>
  <si>
    <t>- dokumentacija (PZI, PID, navodila za obratovanje),</t>
  </si>
  <si>
    <t>2.1.1.2.1.8.5</t>
  </si>
  <si>
    <t>- izdelavo delavniških izvedbenih načrtov, ki
  jih je pred dokončno izdelavo dvigala dati
  v potrditev projektantu in nadzorniku,</t>
  </si>
  <si>
    <t>2.1.1.2.1.8.6</t>
  </si>
  <si>
    <t>- potrebne delovne odre, oziroma dobavo in 
  montažo montažnih obešal,</t>
  </si>
  <si>
    <t>2.1.1.2.1.8.7</t>
  </si>
  <si>
    <t>- šolanje skrbnika dvigala,</t>
  </si>
  <si>
    <t>2.1.1.2.1.8.8</t>
  </si>
  <si>
    <t>- izvajalec mora odvažati vse odpadke, ki nastajajo
  pri izvedbi, odvoz v pooblaščeno deponijo; odvoz 
  zajeti v cenah po enoti.</t>
  </si>
  <si>
    <t>2.1.1.2.1.8.9</t>
  </si>
  <si>
    <t>Izdelava, dobava in montaža malo tovornega dvigala:
- nosilnost: 300kg,
- višina dviga: 3,5m,
- število postaj: 2 (vrata na nasprotni strani),
- dimenzija jaška: 1000x1150mm,
- vrata jaška: enokrilna, ročno odpiranje, nerjaveča 
  pločevina (požarna EI30),
- velikost kabine: 600x1000x1000mm,
- kabina: prehodna, v celoti iz nerjaveče pločevine,
- dimenzije kabine: 1100x2100x2200mm,
- možnost obratovanja le s kontaktnim ključem,
- samonosilna konstrukcija je uključena v ceno. 
  Izdelana je iz pocinkanih specialnih profilov.
- dvigalo mora biti povezano na infra net sistem (varnost v primeru okvare)
- priključna moč: 1,1kW 1N-230V.</t>
  </si>
  <si>
    <t>2.1.1.2.1.9</t>
  </si>
  <si>
    <t>IX.</t>
  </si>
  <si>
    <t>SLIKOPLESKARSKA DELA</t>
  </si>
  <si>
    <t>2.1.1.2.1.9.1</t>
  </si>
  <si>
    <t>2.1.1.2.1.9.2</t>
  </si>
  <si>
    <t>- v cenah slikoplesk. del so zajeti vsi premični odri
  višine 2m in 4-5m. Fasadni oder je zajet pri 
  tesarskih delih,</t>
  </si>
  <si>
    <t>2.1.1.2.1.9.3</t>
  </si>
  <si>
    <t>- zaščite ter čiščenje prostorov med in po končanih 
  delih,</t>
  </si>
  <si>
    <t>2.1.1.2.1.9.4</t>
  </si>
  <si>
    <t>- v ceni zajeti tudi vsa predhodna pripravljalna dela
  za pripravo podlage (očiščenje površine prahu, 
  madežev in drugih nečistoč, impregnacija…),</t>
  </si>
  <si>
    <t>2.1.1.2.1.9.5</t>
  </si>
  <si>
    <t>- za izbrane barve potrebno pred izvedbo izdelati 
  vzorec dim. 1,0 m2, ki ga potrjuje projektant,</t>
  </si>
  <si>
    <t>2.1.1.2.1.9.6</t>
  </si>
  <si>
    <t>2.1.1.2.1.9.7</t>
  </si>
  <si>
    <t>- tip barve in vzorec se izdela po načrtu grafične 
  opreme.</t>
  </si>
  <si>
    <t>2.1.1.2.1.9.8</t>
  </si>
  <si>
    <t>Dvakratno glajenje in brušenje novih fino ometanih zidov in suhomontažnih sten in oblog z notranjim kitom ter dvakratno beljenje z notranjo zidno belo barvo.</t>
  </si>
  <si>
    <t>2.1.1.2.1.9.9</t>
  </si>
  <si>
    <t>Dvakratno glajenje in brušenje ometanih stropov z notranjim kitom ter dvakratno beljenje z notranjo belo barvo.</t>
  </si>
  <si>
    <t>2.1.1.2.1.9.10</t>
  </si>
  <si>
    <t>Dvakratno glajenje in brušenje spuščenega stropa in kaskad iz mavčnokartonskih plošč z notranjim kitom ter dvakratno beljenje z notranjo belo barvo.</t>
  </si>
  <si>
    <t>2.1.1.2.1.9.11</t>
  </si>
  <si>
    <t>Slikanje sten z latexom - mat.</t>
  </si>
  <si>
    <t>2.1.1.2.1.9.12</t>
  </si>
  <si>
    <t>Dobava in vgrajevanje vogalnikov.</t>
  </si>
  <si>
    <t>2.1.1.2.1.9.13</t>
  </si>
  <si>
    <t>Kitanje horizontalnega stika stena-spuščen strop z akrilnim kitom bele barve.</t>
  </si>
  <si>
    <t>2.1.1.2.1.9.14</t>
  </si>
  <si>
    <t>Kitanje in badažiranje vertikalnega stika suhomontažna stena -zidana stena, beton.</t>
  </si>
  <si>
    <t>2.1.1.2.1.9.15</t>
  </si>
  <si>
    <t>Naprava dekorativne stene v oranžni barvi, stena se barva s tremi barvami, ki so oljne mat po NCS lestvici po pasovih različnih širin; 
NCS S1070 Y30R - svetla, v ceni je potrebno upoštevati zaščito, vse premaze in pripravo stene 
(glej načrt grafične opreme).</t>
  </si>
  <si>
    <t>2.1.1.2.1.10</t>
  </si>
  <si>
    <t>X.</t>
  </si>
  <si>
    <t>RAZNA DELA</t>
  </si>
  <si>
    <t>2.1.1.2.1.10.1</t>
  </si>
  <si>
    <t>2.1.1.2.1.10.2</t>
  </si>
  <si>
    <t>- izvajalec mora odvažati vse odpadke, ki nastajajo
  pri izvedbi, odvoz v pooblaščeno deponijo, dostaviti 
  ustrezna dokazila.</t>
  </si>
  <si>
    <t>2.1.1.2.1.10.3</t>
  </si>
  <si>
    <t>Dobava in montaža gasilnih aparatov po požarnem redu :</t>
  </si>
  <si>
    <t>2.1.1.2.1.10.4</t>
  </si>
  <si>
    <t>aparati ročni - 6 kg (prah ABC),
Opomba: Dobava in montaža gasilnih aparatov po požarnem redu :</t>
  </si>
  <si>
    <t>2.1.1.2.1.10.5</t>
  </si>
  <si>
    <t>Dobava in montaža sistemskega zaklepanja vrat (generalni ključ in ostali ključi) z vsemi potrebnimi cilindri.</t>
  </si>
  <si>
    <t>2.1.1.2.1.10.6</t>
  </si>
  <si>
    <t>Finalno čiščenje po končani gradnji (finalni tlaki, stenske obloge, vse zasteklitve, vrata itd.) in odvoz odpadkov. Obračun po tlorisni neto površini.</t>
  </si>
  <si>
    <t>2.1.1.2.2</t>
  </si>
  <si>
    <t>OBRTNIŠKA DELA PRENOVA JEDILNICE 2. FAZA:</t>
  </si>
  <si>
    <t>2.1.1.2.2.1</t>
  </si>
  <si>
    <t>SUHOMONTAŽNA DELA</t>
  </si>
  <si>
    <t>2.1.1.2.2.1.1</t>
  </si>
  <si>
    <t>2.1.1.2.2.1.2</t>
  </si>
  <si>
    <t>2.1.1.2.2.1.3</t>
  </si>
  <si>
    <t>2.1.1.2.2.1.4</t>
  </si>
  <si>
    <t>2.1.1.2.2.1.5</t>
  </si>
  <si>
    <t>2.1.1.2.2.1.6</t>
  </si>
  <si>
    <t>2.1.1.2.2.1.7</t>
  </si>
  <si>
    <t>2.1.1.2.2.1.8</t>
  </si>
  <si>
    <t>2.1.1.2.2.2</t>
  </si>
  <si>
    <t>2.1.1.2.2.2.1</t>
  </si>
  <si>
    <t>2.1.1.2.2.2.2</t>
  </si>
  <si>
    <t>2.1.1.2.2.2.3</t>
  </si>
  <si>
    <t>2.1.1.2.2.2.4</t>
  </si>
  <si>
    <t>2.1.1.2.2.2.5</t>
  </si>
  <si>
    <t>2.1.1.2.2.2.6</t>
  </si>
  <si>
    <t>Rušenje tlaka, komplet s transportom iz objekta, transportom v stalno deponijo  s plačilom vseh komunalnih pristojbin in taks (pooblaščenim zbiralcem gradbenih odpadkov s strani Agencije RS za okolje), deponijo pridobi izvajalec. Tlak v sestavi:
- finalni tlak: teracco ali keramika ali linolej ali parket 
  z obrobami
- estrih,
- nasutje.</t>
  </si>
  <si>
    <t>2.1.1.2.2.2.7</t>
  </si>
  <si>
    <t>2.1.1.2.2.2.8</t>
  </si>
  <si>
    <t>2.1.1.2.2.3</t>
  </si>
  <si>
    <t>2.1.1.2.2.3.1</t>
  </si>
  <si>
    <t>2.1.1.2.2.3.2</t>
  </si>
  <si>
    <t>2.1.1.2.2.3.3</t>
  </si>
  <si>
    <t>2.1.1.2.2.3.4</t>
  </si>
  <si>
    <t>2.1.1.2.2.3.5</t>
  </si>
  <si>
    <t>- za izbrane barve potrebno pred izvedbo izdelati 
  vzorec dim. 1,0m2, ki ga potrjuje projektant,</t>
  </si>
  <si>
    <t>2.1.1.2.2.3.6</t>
  </si>
  <si>
    <t>2.1.1.2.2.3.7</t>
  </si>
  <si>
    <t>2.1.1.2.2.3.8</t>
  </si>
  <si>
    <t>2.1.1.2.2.3.9</t>
  </si>
  <si>
    <t>2.1.1.2.2.3.10</t>
  </si>
  <si>
    <t>2.1.1.2.2.3.11</t>
  </si>
  <si>
    <t>2.1.1.2.2.3.12</t>
  </si>
  <si>
    <t>2.1.1.2.2.3.13</t>
  </si>
  <si>
    <t>2.1.1.2.2.4</t>
  </si>
  <si>
    <t>2.1.1.2.2.4.1</t>
  </si>
  <si>
    <t>2.1.1.2.2.4.2</t>
  </si>
  <si>
    <t>2.1.1.2.2.4.3</t>
  </si>
  <si>
    <t>2.1.1.2.2.4.4</t>
  </si>
  <si>
    <t>2.1.1.2.2.4.5</t>
  </si>
  <si>
    <t>2.1.2</t>
  </si>
  <si>
    <t>FASADA IN ZUNANJE STAVBNO POHIŠTVO</t>
  </si>
  <si>
    <t>2.1.2.1</t>
  </si>
  <si>
    <t>2.1.2.1.1</t>
  </si>
  <si>
    <t>GRADBENA DELA FASADA:</t>
  </si>
  <si>
    <t>2.1.2.1.1.1</t>
  </si>
  <si>
    <t>2.1.2.1.1.1.1</t>
  </si>
  <si>
    <t>2.1.2.1.1.1.2</t>
  </si>
  <si>
    <t>2.1.2.1.1.1.3</t>
  </si>
  <si>
    <t>2.1.2.1.1.1.4</t>
  </si>
  <si>
    <t>- izvedba po opisu v posameznih postavkah</t>
  </si>
  <si>
    <t>2.1.2.1.1.1.5</t>
  </si>
  <si>
    <t>- vsa zavarovanja, eventuelna podpiranja obstoječih konstrukcij in odri, ter odstranitev le-teh po končanih delih</t>
  </si>
  <si>
    <t>2.1.2.1.1.1.6</t>
  </si>
  <si>
    <t>- rušenja je potrebno izvajati brez povzročanja vibracij, ki bi lahko povzročile razpoke oz. poškodbe nosilnih elemetov objekta in elementov, ki se ne rušijo,</t>
  </si>
  <si>
    <t>2.1.2.1.1.1.7</t>
  </si>
  <si>
    <t>2.1.2.1.1.1.8</t>
  </si>
  <si>
    <t>- vse transporte iz objekta, transport v stalno 
deponijo, kompletno s plačilom vseh komunalnih pristojbin</t>
  </si>
  <si>
    <t>2.1.2.1.1.1.9</t>
  </si>
  <si>
    <t>-izvajalec mora priložiti dokazila o deponiranju ruševin od pooblaščene deponije.</t>
  </si>
  <si>
    <t>2.1.2.1.1.1.10</t>
  </si>
  <si>
    <t>- vse zaščite obstoječih konstrukcij, prostorov, opreme itd.</t>
  </si>
  <si>
    <t>2.1.2.1.1.1.11</t>
  </si>
  <si>
    <t>- čiščenje</t>
  </si>
  <si>
    <t>2.1.2.1.1.1.12</t>
  </si>
  <si>
    <t xml:space="preserve">Odstranjevanje obstoječega fasadnega ometa, kompletno s čiščenjem in pranje opečne površine, s transportom v stalno deponijo s plačilom vseh komunalnih pristojbin in taks (pooblaščenim zbiralcem gradbenih odpadkov s strani Agencije RS za okolje), deponijo pridobi izvajalec. </t>
  </si>
  <si>
    <t>2.1.2.1.1.1.13</t>
  </si>
  <si>
    <t xml:space="preserve">Demontaža strelovoda, s transportom ruševin z objekta ter transportom v stalno deponijo  s plačilom vseh komunalnih pristojbin in taks (pooblaščenim zbiralcem gradbenih odpadkov s strani Agencije RS za okolje), deponijo pridobi izvajalec. </t>
  </si>
  <si>
    <t>2.1.2.1.1.1.14</t>
  </si>
  <si>
    <t xml:space="preserve">Demontaža slemena in grebena iz azbestne kritine, komplet z vsemi potrebnimi ukrepi z ravnanjem z nevarnmi odpadki, s transportom ruševin z objekta ter transportom v stalno pooblaščeno deponijo (azbestni odpadki) vključno s plačilom vseh komunalnih pristojbin. </t>
  </si>
  <si>
    <t>2.1.2.1.1.1.15</t>
  </si>
  <si>
    <t xml:space="preserve">Demontaža kritine iz valovite azbestne kritine, komplet z vsemi potrebnimi ukrepi z ravnanjem z nevarnmi odpadki, s transportom ruševin z objekta ter transportom v stalno pooblaščeno deponijo (azbestni odpadki) vključno s plačilom vseh komunalnih pristojbin  in taks (pooblaščenim zbiralcem gradbenih odpadkov s strani Agencije RS za okolje), deponijo pridobi izvajalec. </t>
  </si>
  <si>
    <t>2.1.2.1.1.1.16</t>
  </si>
  <si>
    <t xml:space="preserve">Demontaža lesenih letev 10/5cm (letvanje za azbestno valovito kritino), s transportom ruševin z objekta ter transportom v stalno deponijo s plačilom vseh komunalnih pristojbin in taks (pooblaščenim zbiralcem gradbenih odpadkov s strani Agencije RS za okolje), deponijo pridobi izvajalec.  </t>
  </si>
  <si>
    <t>2.1.2.1.1.1.17</t>
  </si>
  <si>
    <t xml:space="preserve">Demontaža opaža strešine iz desk, pod pločevinasto kritino (v kapu in žlotah), s transportom ruševin z objekta ter transportom v stalno deponijo s plačilom vseh komunalnih pristojbin in taks (pooblaščenim zbiralcem gradbenih odpadkov s strani Agencije RS za okolje), deponijo pridobi izvajalec.   </t>
  </si>
  <si>
    <t>2.1.2.1.1.1.18</t>
  </si>
  <si>
    <t xml:space="preserve">Demontaža pločevinaste kritine (v kapu in žlote), s transportom ruševin z objekta ter transportom v stalno deponijo  s plačilom vseh komunalnih pristojbin in taks (pooblaščenim zbiralcem gradbenih odpadkov s strani Agencije RS za okolje), deponijo pridobi izvajalec.   </t>
  </si>
  <si>
    <t>2.1.2.1.1.1.19</t>
  </si>
  <si>
    <t xml:space="preserve">Demontaža pločevinastih oblog žlebov  komplet z oblogo kapnega venca skupne  r.š. cca. 1,5m, s transportom ruševin z objekta ter transportom v stalno deponijo s plačilom vseh komunalnih pristojbin in taks (pooblaščenim zbiralcem gradbenih odpadkov s strani Agencije RS za okolje), deponijo pridobi izvajalec.   </t>
  </si>
  <si>
    <t>2.1.2.1.1.1.20</t>
  </si>
  <si>
    <t xml:space="preserve">Demontaža vertikalnih strešnih odtokov, s transportom ruševin z objekta ter transportom v stalno deponijo s plačilom vseh komunalnih pristojbin in taks (pooblaščenim zbiralcem gradbenih odpadkov s strani Agencije RS za okolje), deponijo pridobi izvajalec.   </t>
  </si>
  <si>
    <t>2.1.2.1.1.1.21</t>
  </si>
  <si>
    <t xml:space="preserve">Demontaža pločevinastih oblog: dimnikov, zidne obrobe itd., s transportom ruševin z objekta ter transportom v stalno deponijo s plačilom vseh komunalnih pristojbin in taks (pooblaščenim zbiralcem gradbenih odpadkov s strani Agencije RS za okolje), deponijo pridobi izvajalec.   </t>
  </si>
  <si>
    <t>2.1.2.1.1.1.22</t>
  </si>
  <si>
    <t xml:space="preserve">Demontaža lesene strešne konstrukcije ostrešja, s transportom ruševin z objekta ter transportom v stalno deponijo  s plačilom vseh komunalnih pristojbin in taks (pooblaščenim zbiralcem gradbenih odpadkov s strani Agencije RS za okolje), deponijo pridobi izvajalec.   </t>
  </si>
  <si>
    <t>2.1.2.1.1.1.23</t>
  </si>
  <si>
    <t xml:space="preserve">Rušenje nadstreška iz valovite PVC kritine in 
kovinske konstrukcije (cca10m2), s transportom ruševin z objekta, ter transportom v stalno deponijo  s plačilom vseh komunalnih pristojbin in taks (pooblaščenim zbiralcem gradbenih odpadkov s strani Agencije RS za okolje), deponijo pridobi izvajalec.    </t>
  </si>
  <si>
    <t>2.1.2.1.1.1.24</t>
  </si>
  <si>
    <t xml:space="preserve">Odstranitev ravne kritine (hidroizolacija) in obrob na AB plošči nadstreška vhod jug (26m2), komplet s transportom v stalno deponijo s plačilom vseh komunalnih pristojbin in taks (pooblaščenim zbiralcem gradbenih odpadkov s strani Agencije RS za okolje), deponijo pridobi izvajalec.    </t>
  </si>
  <si>
    <t>2.1.2.1.1.1.25</t>
  </si>
  <si>
    <t xml:space="preserve">Odstanitev kamnite police na fasadnem podstavku (pazljivo odstranjevanje, podstavek se ohrani), s transportom ruševin z objekta ter transportom v stalno deponijo  s plačilom vseh komunalnih pristojbin in taks (pooblaščenim zbiralcem gradbenih odpadkov s strani Agencije RS za okolje), deponijo pridobi izvajalec.    </t>
  </si>
  <si>
    <t>2.1.2.1.1.2</t>
  </si>
  <si>
    <t>2.1.2.1.1.2.1</t>
  </si>
  <si>
    <t>2.1.2.1.1.2.2</t>
  </si>
  <si>
    <t>2.1.2.1.1.2.3</t>
  </si>
  <si>
    <t>2.1.2.1.1.2.4</t>
  </si>
  <si>
    <t>-vse potrebne delovne premične odre, vertikalne in horizontalne transporte</t>
  </si>
  <si>
    <t>2.1.2.1.1.2.5</t>
  </si>
  <si>
    <t>-vse potrebne zaščite in varovanja in podpiranja obstoječih konstrukcij</t>
  </si>
  <si>
    <t>2.1.2.1.1.2.6</t>
  </si>
  <si>
    <t>-izvajalec mora odvažati vse odpadke, ki nastajajo pri izvedbi, odvoz v pooblaščeno deponijo, dostaviti ustrezna dokazila</t>
  </si>
  <si>
    <t>2.1.2.1.1.2.7</t>
  </si>
  <si>
    <t>*Izdelava nove  AB vezi v kapu podstrešja ostrešja v primeru, da se ob menjavi ostrešja ugotovi , da je obstoječa vez opečna (nižji del ob stiku s steno višjega dela):
rušenje opečne vezi, dobava in vezanje armature, opaž vezi, dobava in vgrajevanje betona C25/30.</t>
  </si>
  <si>
    <t>2.1.2.1.1.2.8</t>
  </si>
  <si>
    <t>Dolbenje površne betonskih stopnic in podesta (vhod) -priprava površine za polaganje kamna.</t>
  </si>
  <si>
    <t>2.1.2.1.1.2.9</t>
  </si>
  <si>
    <t>Dimnik</t>
  </si>
  <si>
    <t>2.1.2.1.1.2.10</t>
  </si>
  <si>
    <t>Rušenje obstoječega dimnika v dimenzijah 
2,10 x 4,85 in višini 2,50 m1. Pri rušenju je potrebno upoštevati transport odpadnega materiala s strehe in odvoz na stalno deponijo,  s plačilom vseh komunalnih pristojbin in taks (pooblaščenim zbiralcem gradbenih odpadkov s strani Agencije RS za okolje), deponijo pridobi izvajalec.  V ceni zajeti fasadni oder - upoštevan od prve plošče v objektu (plošča podstrešja);
 - fasadni oder višine 6,10 m1 (101 m2),
 - rušenje dimnika (od vmesne plošče nad streho do vrha dimnika)z odvozom 2,10 x 4,85 x 2,5 m1 
   (25,50 m3),
- dobava in vgrajevanje betona komplet z opažem in armaturo (vmesna plošča).
- ojačitev obstoječega dimnika (od tlaka podstrešja do nove vmesne AB plošče) 
Opomba: Dimnik</t>
  </si>
  <si>
    <t>2.1.2.1.1.3</t>
  </si>
  <si>
    <t>2.1.2.1.1.3.1</t>
  </si>
  <si>
    <t>2.1.2.1.1.3.2</t>
  </si>
  <si>
    <t>-v cenah upoštevati vse potrebne transporte materiala do objekta in v objekt do mesta vgraditve,</t>
  </si>
  <si>
    <t>2.1.2.1.1.3.3</t>
  </si>
  <si>
    <t>-v cenah mora biti upoštevana tudi izdelava preizkušancev in končna ocena vgrajenega
betona</t>
  </si>
  <si>
    <t>2.1.2.1.1.3.4</t>
  </si>
  <si>
    <t>2.1.2.1.1.3.5</t>
  </si>
  <si>
    <t>Izdelava betonskih ležišč na obstoječih opečnih stebrih ostrašja za sidranje novega ostrešja: dolbenje, opaž, beton, armatura, komplet s sidranjem.</t>
  </si>
  <si>
    <t>2.1.2.1.1.4</t>
  </si>
  <si>
    <t>2.1.2.1.1.4.1</t>
  </si>
  <si>
    <t>2.1.2.1.1.4.2</t>
  </si>
  <si>
    <t>- v ceni zid. del so zajeti vsi lahki premični odri viš. do 2 m za zidanje in ometavanje, čiščenje prostorov med in po končanih delih.</t>
  </si>
  <si>
    <t>2.1.2.1.1.4.3</t>
  </si>
  <si>
    <t>2.1.2.1.1.4.4</t>
  </si>
  <si>
    <t>Dobava in izdelava izravnave fasade za izvedbo kontaktne fasade; izravnava obrizg in grobi omet.</t>
  </si>
  <si>
    <t>2.1.2.1.1.4.5</t>
  </si>
  <si>
    <t>2.1.2.1.1.4.6</t>
  </si>
  <si>
    <t>2.1.2.1.1.4.7</t>
  </si>
  <si>
    <t>2.1.2.1.1.5</t>
  </si>
  <si>
    <t>TESARSKA  DELA</t>
  </si>
  <si>
    <t>2.1.2.1.1.5.1</t>
  </si>
  <si>
    <t>2.1.2.1.1.5.2</t>
  </si>
  <si>
    <t>2.1.2.1.1.5.3</t>
  </si>
  <si>
    <t>2.1.2.1.1.5.4</t>
  </si>
  <si>
    <t>Dobava in postavitev cevnega fasadnega odra komplet z amortizacijo za celoten čas gradnje, vsi dostopi, zaščite, potrebne prestavitve (odstranitev fasadnih ometov in izdelave fasade), komplet z zaščito z juto; oder višine do 14 m.</t>
  </si>
  <si>
    <t>2.1.2.1.2</t>
  </si>
  <si>
    <t>GRADBENA DELA ZUNANJE STAVBNO POHIŠTVO:</t>
  </si>
  <si>
    <t>2.1.2.1.2.1</t>
  </si>
  <si>
    <t>2.1.2.1.2.1.1</t>
  </si>
  <si>
    <t>2.1.2.1.2.1.2</t>
  </si>
  <si>
    <t>2.1.2.1.2.1.3</t>
  </si>
  <si>
    <t>2.1.2.1.2.1.4</t>
  </si>
  <si>
    <t>2.1.2.1.2.1.5</t>
  </si>
  <si>
    <t>- vsa zavarovanja in zaščite, eventuelna podpiranja obstoječih konstrukcij in odri, ter odstranitev le-teh po končanih delih</t>
  </si>
  <si>
    <t>2.1.2.1.2.1.6</t>
  </si>
  <si>
    <t>2.1.2.1.2.1.7</t>
  </si>
  <si>
    <t>2.1.2.1.2.1.8</t>
  </si>
  <si>
    <t>2.1.2.1.2.1.9</t>
  </si>
  <si>
    <t>2.1.2.1.2.1.10</t>
  </si>
  <si>
    <t>2.1.2.1.2.1.11</t>
  </si>
  <si>
    <t xml:space="preserve">Odstranitev  zunanjih lesenih delno zasteklenih dvokrilnih vrat, vel. nad 2 m2 - vratni krili in podboj, komplet z iznosom iz objekta in transportom v stalno deponijo s plačilom vseh komunalnih pristojbin in taks (pooblaščenim zbiralcem gradbenih odpadkov s strani Agencije RS za okolje), deponijo pridobi izvajalec. </t>
  </si>
  <si>
    <t>2.1.2.1.2.1.12</t>
  </si>
  <si>
    <t xml:space="preserve">Odstranitev lesenih oken (dvojna), vel. 2 do 4 m2 - okenska krila, podboj, zunanja alu+kamnita in notranja lesena polica, komplet z iznosom iz objekta in transportom v stalno deponijo s plačilom vseh komunalnih pristojbin in taks (pooblaščenim zbiralcem gradbenih odpadkov s strani Agencije RS za okolje), deponijo pridobi izvajalec. </t>
  </si>
  <si>
    <t>2.1.2.1.2.1.13</t>
  </si>
  <si>
    <t xml:space="preserve">Odstranitev lesenih oken (dvojna), vel. 4 do 6 m2 - okenska krila, podboj, zunanja alu+kamnita in notranja lesena polica, komplet z iznosom iz objekta in transportom v stalno deponijo s plačilom vseh komunalnih pristojbin in taks (pooblaščenim zbiralcem gradbenih odpadkov s strani Agencije RS za okolje), deponijo pridobi izvajalec. </t>
  </si>
  <si>
    <t>2.1.2.1.2.1.14</t>
  </si>
  <si>
    <t xml:space="preserve">Odstranitev lesenih oken (dvojna), vel. 8 do 10 m2 - okenska krila, podboj, zunanja alu+kamnita in notranja lesena polica, komplet z iznosom iz objekta in transportom v stalno deponijo s plačilom vseh komunalnih pristojbin in taks (pooblaščenim zbiralcem gradbenih odpadkov s strani Agencije RS za okolje), deponijo pridobi izvajalec. </t>
  </si>
  <si>
    <t>2.1.2.1.2.1.15</t>
  </si>
  <si>
    <t xml:space="preserve">Odstranitev lesenih oken (enojna), vel. do 2 m2 - okenska krila, podboj, zunanja alu+kamnita in notranja lesena polica, komplet z iznosom iz objekta in transportom v stalno deponijo vključno s plačilom vseh komunalnih pristojbin in taks (pooblaščenim zbiralcem gradbenih odpadkov s strani Agencije RS za okolje), deponijo pridobi izvajalec. </t>
  </si>
  <si>
    <t>2.1.2.1.2.1.16</t>
  </si>
  <si>
    <t xml:space="preserve">Odstranitev oken s copelit zasteklitvijo, z okvirji, vel. 4 do 6 m2, s policami, zaščitnimi mrežami na notranji strani, komplet z iznosom iz objekta in transportom v stalno deponijo vključno s plačilom vseh komunalnih pristojbin in taks (pooblaščenim zbiralcem gradbenih odpadkov s strani Agencije RS za okolje), deponijo pridobi izvajalec. </t>
  </si>
  <si>
    <t>2.1.2.1.2.1.17</t>
  </si>
  <si>
    <t xml:space="preserve">Odstranitev  zunanjih polic pri novih pvc oknih (zaradi izvedbe izolacije fasade- preozke police), komplet z iznosom iz objekta in transportom v stalno deponijo vključno s plačilom vseh komunalnih pristojbin in taks (pooblaščenim zbiralcem gradbenih odpadkov s strani Agencije RS za okolje), deponijo pridobi izvajalec. </t>
  </si>
  <si>
    <t>2.1.2.1.2.1.18</t>
  </si>
  <si>
    <t xml:space="preserve">Izdelava prebojev v obstoječih opečnih stenah (povečanje odprtin za vrata, okna, dolbenje za ojačitve…), strojno rezanje komplet s transportom iz objekta, transportom v stalno deponijo vključno s plačilom vseh komunalnih pristojbin in taks (pooblaščenim zbiralcem gradbenih odpadkov s strani Agencije RS za okolje), deponijo pridobi izvajalec. </t>
  </si>
  <si>
    <t>2.1.2.1.2.2</t>
  </si>
  <si>
    <t>2.1.2.1.2.2.1</t>
  </si>
  <si>
    <t>2.1.2.1.2.2.2</t>
  </si>
  <si>
    <t>2.1.2.1.2.2.3</t>
  </si>
  <si>
    <t>2.1.2.1.2.2.4</t>
  </si>
  <si>
    <t>Priprava špalet za RAL montažo oken in montažo polic: odbijanje opečnih robov, izravnava z ometom ali po potrebi z dodatnimi obzidavami.</t>
  </si>
  <si>
    <t>2.1.2.1.2.2.5</t>
  </si>
  <si>
    <t>2.1.2.1.2.2.6</t>
  </si>
  <si>
    <t>2.1.2.1.2.2.7</t>
  </si>
  <si>
    <t>2.1.2.2</t>
  </si>
  <si>
    <t>2.1.2.2.1</t>
  </si>
  <si>
    <t>OBRTNIŠKA DELA FASADA:</t>
  </si>
  <si>
    <t>2.1.2.2.1.1</t>
  </si>
  <si>
    <t>TESARSKA-KROVSKA - KLEPARSKA DELA</t>
  </si>
  <si>
    <t>2.1.2.2.1.1.1</t>
  </si>
  <si>
    <t>2.1.2.2.1.1.1.1</t>
  </si>
  <si>
    <t>2.1.2.2.1.1.1.2</t>
  </si>
  <si>
    <t>- izvajalec mora med izvedbo krovsko tesarskih del po potrebi izvajati zaščito obstoječih površin podstrešja, da ob padavinah ne pride do zamakanja objekta.</t>
  </si>
  <si>
    <t>2.1.2.2.1.1.1.3</t>
  </si>
  <si>
    <t>-vse potrebne delovne  odre, vertikalne in horizontalne transporte</t>
  </si>
  <si>
    <t>2.1.2.2.1.1.1.4</t>
  </si>
  <si>
    <t>-izvajalec mora odvažati vse odpadke, ki nastajajo pri izvedbi, odvoz v pooblaščeno deponijo, dostaviti ustrezna dokazila.</t>
  </si>
  <si>
    <t>2.1.2.2.1.1.1.5</t>
  </si>
  <si>
    <t>-izvajalec mora pred izvedbo dostaviti vzorce kritine in pločevine v potrditev projektantu.</t>
  </si>
  <si>
    <t>2.1.2.2.1.1.1.6</t>
  </si>
  <si>
    <t>Fasadni oder je zajet v popisu tesarskih del</t>
  </si>
  <si>
    <t>2.1.2.2.1.1.2</t>
  </si>
  <si>
    <t>a/</t>
  </si>
  <si>
    <t>TESARSKA DELA-OSTREŠJE</t>
  </si>
  <si>
    <t>2.1.2.2.1.1.2.1</t>
  </si>
  <si>
    <t>Izdelava, dobava  in montaža nove lesene strešne konstrukcije (večkapnica), poraba lesa do 0,05m3/m2, komplet z vsemi sidranji in dobavo vsega sidrnega materiala. Ves konstrukcijski les je premazan z zaščitnim premazom proti vsem vrstam lesnih škodljivcev in trohnenju.</t>
  </si>
  <si>
    <t>2.1.2.2.1.1.2.2</t>
  </si>
  <si>
    <t>Dobava in izdelava poglobljene žlote iz lesno vlaknenih plošč deb. 16mm (kot na primer: AGEPAN plošče ali enakovredno).</t>
  </si>
  <si>
    <t>2.1.2.2.1.1.2.3</t>
  </si>
  <si>
    <t>Dobava in montaža lesno vlaknenih plošč deb. 16mm (kot na primer: AGEPAN plošče ali enakovredno) v kapnem delu strešine (podloga za pločevinasto kritino v kapnem delu)</t>
  </si>
  <si>
    <t>2.1.2.2.1.1.2.4</t>
  </si>
  <si>
    <t>Dobava in montaža parapropustne sekundarne kritine (kot na primer Tyvek ali enakovredno), komplet s tesnenjem stikov.</t>
  </si>
  <si>
    <t>2.1.2.2.1.1.2.5</t>
  </si>
  <si>
    <t xml:space="preserve">Dobava in montaža  letev dim. 8x5 cm vzdolžno po špirovcih. Letve so zaščitene z zaščitnim premazom proti vsem vrstam lesnih škodljivcev in trohnenju. </t>
  </si>
  <si>
    <t>2.1.2.2.1.1.2.6</t>
  </si>
  <si>
    <t xml:space="preserve">Letvanje z letvami  8 x 5  cm prečno na špirovce za kritje z valovito vlaknocementno kritino.  Letve so zaščitene z zaščitnim premazom proti vsem vrstam lesnih škodljivcev in trohnenju. </t>
  </si>
  <si>
    <t>2.1.2.2.1.1.3</t>
  </si>
  <si>
    <t>b/</t>
  </si>
  <si>
    <t>KROVSKA DELA</t>
  </si>
  <si>
    <t>2.1.2.2.1.1.3.1</t>
  </si>
  <si>
    <t>Dobava in pokrivanje večkapne strehe z valovito vlaknocementno kritino (5 valna) komplet z vsem pritrdilnim materialom, rezanjem plošč (v žlotah..,), tesnenjem vzdolžnih preklopov s trajnoelastičnim kitom ter dobavo in montažo tipskih točkovnih snegolovov  (naklon 9° in 15°-19°). Barva kritine svetlosiva..</t>
  </si>
  <si>
    <t>2.1.2.2.1.1.3.2</t>
  </si>
  <si>
    <t>Dobava in pokrivanje slemena z vlaknocementnimi  trodelnimi slemenjaki -prezračevano sleme, komplet z vsem pripadajočimi zaključnimi elementi in  pritrdilnim materialom.</t>
  </si>
  <si>
    <t>2.1.2.2.1.1.3.3</t>
  </si>
  <si>
    <t>Dobava in pokrivanje prezačevanih grebenov z vlaknocementnimi slemenjakom, aerotrakom , vsemi potrebnimi dodatnimi lesenimi grebenskimi letvami, potrebnimi zaključki in pritrdilnim materialom.</t>
  </si>
  <si>
    <t>2.1.2.2.1.1.3.4</t>
  </si>
  <si>
    <t>Dobava in montaža tipskih PVC odzračnikov v barvi kritine, komplet z vsem pripadajočim pritrdilnim in tesnilnim materialom. Odzračnik je sestavljen iz iz strešnika, nastavka in kape. potrebnimi zaključki in pritrdilnim materialom.</t>
  </si>
  <si>
    <t>2.1.2.2.1.1.3.5</t>
  </si>
  <si>
    <t xml:space="preserve">Dobava in polaganje toplotne izolacije na tlaku podstrešja v sestavi:
</t>
  </si>
  <si>
    <t>2.1.2.2.1.1.3.6</t>
  </si>
  <si>
    <t xml:space="preserve">Pohodni pas:
-parna zapora (folija) z izvedbo vseh zrakotesnih stikov (po obodu, vmesni stiki, preboji) z vsemi potrebnimi tesnilnimi trakovi in pripadajočim materialom
-toplotna izolacija: mineralna volna v skupni deb. 36 cm (kot na primer  TERVOL DF v treh slojih ali enakovredno),
-pohodne lesene plošče (kot na primer Agepan ali enakovredno).
Opomba: Dobava in polaganje toplotne izolacije na tlaku podstrešja v sestavi:
</t>
  </si>
  <si>
    <t>2.1.2.2.1.1.3.7</t>
  </si>
  <si>
    <t xml:space="preserve">Nepohodni del:
-parna zapora (folija) z izvedbo vseh zrakotesnih stikov (po obodu, vmesni stiki, preboji) z vsemi potrebnimi tesnilnimi trakovi in pripadajočim materialom
-toplotna izolacija: mineralna volna v roli v dveh slojih (18cm+18cm) v skupni deb. 36 cm (kot na primer Knauf insulation Clasic 037  v dveh slojih ali enakovredno),
-zaščitna folija.
Opomba: Dobava in polaganje toplotne izolacije na tlaku podstrešja v sestavi:
</t>
  </si>
  <si>
    <t>2.1.2.2.1.1.4</t>
  </si>
  <si>
    <t>c/</t>
  </si>
  <si>
    <t>KLEPARSKA DELA</t>
  </si>
  <si>
    <t>2.1.2.2.1.1.4.1</t>
  </si>
  <si>
    <t xml:space="preserve">Dobava in montaža strešnega okna dim. 68 x 118cm,  z odpiranjem na stran (za dostop na streho). Okno velikosti 66/118cm, komplet z obrobo za valovito kritino in vsem montažnim in ustreznim tesnilnim materialom-naklon strehe 15°. (strešno okno kot na primer: Velux GXL 66/118 ali enakovredno). </t>
  </si>
  <si>
    <t>2.1.2.2.1.1.4.2</t>
  </si>
  <si>
    <t>Dobava, izdelava in montaža pločevine na strešini (kapni del v širini 2m, kompletno z obdelavo žlot in grebenov), iz alu barvane pločevine, deb. 0,8 mm vključno s pritrdilnim materialom).</t>
  </si>
  <si>
    <t>2.1.2.2.1.1.4.3</t>
  </si>
  <si>
    <t>Dobava, izdelava in montaža pločevine v žloti (na območju kritine iz valovite pločevine), iz alu barvane pločevine deb. 0,8 mm vključno s pritrdilnim materialom, r.š. do 100 cm.</t>
  </si>
  <si>
    <t>2.1.2.2.1.1.4.4</t>
  </si>
  <si>
    <t>Dobava, izdelava in montaža odkapne pločevine (v kapu strešine) iz alu barvane pločevine, deb. 0,8 mm, r.š. 20 cm, z vsem pritrdilnim materialom.</t>
  </si>
  <si>
    <t>2.1.2.2.1.1.4.5</t>
  </si>
  <si>
    <t>Dobava, izdelava in montaža zaključne zidne obrobe (med nižjim in višjim delom) iz alu barvane pločevinedeb.1,2 mm, r.š. do 60 cm, z vsem pritrdilnim materialom, zarezom v fasado in kitanje s trajnoelastičnim kitom.</t>
  </si>
  <si>
    <t>2.1.2.2.1.1.4.6</t>
  </si>
  <si>
    <t>Dobava in montaža mrežice v kapu.</t>
  </si>
  <si>
    <t>2.1.2.2.1.1.4.7</t>
  </si>
  <si>
    <t>Izdelava, dobava in montaža linijskih snegolovov v dveh vrstah.</t>
  </si>
  <si>
    <t>2.1.2.2.1.1.4.8</t>
  </si>
  <si>
    <t>Dobava in montaža obloge obstoječega kvadratnega žlebu v kapu komplet z vsem pritrdilnim materialom:</t>
  </si>
  <si>
    <t>2.1.2.2.1.1.4.9</t>
  </si>
  <si>
    <t>-trda mineralna volna v naklonu d=4-10cm, širine do 25 cm (dno žlebu)
Opomba: Dobava in montaža obloge obstoječega kvadratnega žlebu v kapu komplet z vsem pritrdilnim materialom:</t>
  </si>
  <si>
    <t>2.1.2.2.1.1.4.10</t>
  </si>
  <si>
    <t>-UV odporna PVC strešna folija komplet z mehanskim  pritrjevanjem in varjenjem z vročim zrakom , folija r.š. 100cm (kot na primer: sikaplan G ali enakovredno). Žleb bo ogrevan.
Opomba: Dobava in montaža obloge obstoječega kvadratnega žlebu v kapu komplet z vsem pritrdilnim materialom:</t>
  </si>
  <si>
    <t>2.1.2.2.1.1.4.11</t>
  </si>
  <si>
    <t>Dobava, izdelava in montaža zaključne pločevine na betonskem strešnem vencu (žlebu); zaključna pločevina iz alu barvane pločevine deb. 1,2mm, r.š. 35 cm (z obojestranskim odkapom), komplet z izdelavo podloge z lesenimi ploščami (kot na primer OSB ali enakovredno) v naklonu in pritrditev s pocinkano pločevino deb 1mm r.š. 9cm in r.š. 13cm, z vsem pritrdilnim materialom.</t>
  </si>
  <si>
    <t>2.1.2.2.1.1.4.12</t>
  </si>
  <si>
    <t>Dobava in motaža varnostnega preliva v pravokotnem (betonskem) žlebu; komplet izdelava preboja, dobava in montaža RF cevi Ø50mm, dolžine do 25cm z RF pločevino in vijaki za montažo, tesniti vse stike.</t>
  </si>
  <si>
    <t>2.1.2.2.1.1.4.13</t>
  </si>
  <si>
    <t>Obdelava odtočnih kotličkov v betonskem žlebu-priključek na vertikalno odtočno cev, vse obdelave in tesnitve.</t>
  </si>
  <si>
    <t>2.1.2.2.1.1.4.14</t>
  </si>
  <si>
    <t>Dobava in montaža vertikalnih odtokov strehe iz alu barvane pločevine, Ø 120mm komplet z vsemi držali, objemkami, sidri, koleni. Odtoki so sidrani v fasadni zid skozi fasadno oblogo.</t>
  </si>
  <si>
    <t>2.1.2.2.1.1.4.15</t>
  </si>
  <si>
    <t>Dobava in montaža LTŽ-SML odtočnih cevi strešnih žlebov oziroma odtokov, fi 125 mm, L= 300 cm, kompletno z LTŽ -SML kolenom (priklop na peskolov). Odtoki so sidrani v fasadni zid skozi fasadno oblogo. Upoštevati tudi ves potrebni sidrni, tesnilni material, objekme. Cevi barvane RAL 7012.</t>
  </si>
  <si>
    <t>2.1.2.2.1.1.4.16</t>
  </si>
  <si>
    <t>Dobava, izdelava in montaža dimniške obrobe, obroba iz alu barvane pločevine za dimnik dim. 50/50 cm.</t>
  </si>
  <si>
    <t>2.1.2.2.1.1.4.17</t>
  </si>
  <si>
    <t>Dobava, izdelava in montaža obrobe ventilacij in odduhov, obroba iz alu barvane pločevine, komplet s tesnenjem.
Obrobe za odvode in odduhe dimenzij:</t>
  </si>
  <si>
    <t>2.1.2.2.1.1.4.18</t>
  </si>
  <si>
    <t>- fi 70 mm,
Opomba: Dobava, izdelava in montaža obrobe ventilacij in odduhov, obroba iz alu barvane pločevine, komplet s tesnenjem.</t>
  </si>
  <si>
    <t>2.1.2.2.1.1.4.19</t>
  </si>
  <si>
    <t>- fi 100 mm,
Opomba: Dobava, izdelava in montaža obrobe ventilacij in odduhov, obroba iz alu barvane pločevine, komplet s tesnenjem.</t>
  </si>
  <si>
    <t>2.1.2.2.1.1.4.20</t>
  </si>
  <si>
    <t>- fi 125 mm.
Opomba: Dobava, izdelava in montaža obrobe ventilacij in odduhov, obroba iz alu barvane pločevine, komplet s tesnenjem.</t>
  </si>
  <si>
    <t>2.1.2.2.1.2</t>
  </si>
  <si>
    <t>RAVNA STREHA - IZOLATERSKA in KLEPARSKA DELA</t>
  </si>
  <si>
    <t>2.1.2.2.1.2.1</t>
  </si>
  <si>
    <t>2.1.2.2.1.2.2</t>
  </si>
  <si>
    <t>-v ceni upoštevati eventuelno potrebne odre, vertikalne in horizontalne transporte</t>
  </si>
  <si>
    <t>2.1.2.2.1.2.3</t>
  </si>
  <si>
    <t>-izvajalec pred izvedbo dostavi vse materiale, vse barve in materiale potrdi projektant</t>
  </si>
  <si>
    <t>2.1.2.2.1.2.4</t>
  </si>
  <si>
    <t>2.1.2.2.1.2.5</t>
  </si>
  <si>
    <t>Dobava in polaganje kritine ravne strehe nad nadstreškom (glavni vhod) v sestavi:
-čiščenje obstoječe podlage,
- naklonski beton deb. 3-10cm,
- hladni bitumenski premaz,
- 1x bitum. varilni trakovi deb. 4 mm za ravne strehe, točkovno varjen, komplet z zaključki na parapetu,
- 1x bitum. varilni trakovi deb. 4 mm za ravne strehe, pasovno varjen, komplet z zaključki na parapetu,
- plast poliesterskega filca,
- nasip prodca granulacije 8-16mm v debelini 5cm.</t>
  </si>
  <si>
    <t>2.1.2.2.1.2.6</t>
  </si>
  <si>
    <t>Izdelava, dobava in montaža preliva v AB parapetu strešnega venca nadstreška (vhod jug): izdelava preboja, dobava in montaža cevi Ø 80mm iz 
patinirane titan cink pločevine, komplet s tesnenjem stikov.</t>
  </si>
  <si>
    <t>2.1.2.2.1.2.7</t>
  </si>
  <si>
    <t>Dobava, izdelava in montaža zaključne pločevine na AB vencu nadstreška (jug); zaključna pločevina iz alu barvane pločevine deb. 0,8mm, r.š. 30cm (z enostranskim odkapom),  z vsem pritrdilnim materialom.</t>
  </si>
  <si>
    <t>2.1.2.2.1.2.8</t>
  </si>
  <si>
    <t>Dobava, izdelava in montaža odkapne pločevine na AB vencu nadstreška (jug); odkapna pločevina iz alu barvane pločevine, deb. 0,8mm, r.š. 11- 21cm (z enostranskim odkapom), z vsem pritrdilnim materialom.</t>
  </si>
  <si>
    <t>2.1.2.2.1.2.9</t>
  </si>
  <si>
    <t>Dobava, izdelava in montaža zaključne pločevine na AB strešni atiki; zaključna pločevina iz alu barvane pločevine, deb. 1,2mm, r.š. 33cm, komplet z izdelavo podloge-letve v naklonu 3-2 cm dolžine 20cm na razmiku 80cm spritrdilno pločevino deb. 1,0mm z vsem pritrdilnim materialom.</t>
  </si>
  <si>
    <t>2.1.2.2.1.2.10</t>
  </si>
  <si>
    <t>Dobava, izdelava in montaža prekrivne maske v kapu nadstreška(jug); pločevina iz alu barvane pločevine deb. 1,2mm, r.š. 21cm, montaža na kovinsko podkonstrukcijo maske, komplet z vsem pritrdilnim materialom.</t>
  </si>
  <si>
    <t>2.1.2.2.1.2.11</t>
  </si>
  <si>
    <t>Dobava, izdelava in montaža zaščite vertikalne izolacije na stiku nadstrešek jug-fasadna stena; zaščitna pločevina iz alu barvane pločevine, deb. 0,8mm, z vsem pritrdilnim materialom: -r.š. 24 cm.</t>
  </si>
  <si>
    <t>2.1.2.2.1.2.12</t>
  </si>
  <si>
    <t>Dobava in montaža odtočnih cevi nadstreška, izdelanih iz alu barvane pločevine, kompletno z vsemi koleni, objemkami, sidrnim in pritrdilnim materialom. Odtočne cevi preseka :- fi 80mm.</t>
  </si>
  <si>
    <t>2.1.2.2.1.3</t>
  </si>
  <si>
    <t>FASADA - KLASIČNA</t>
  </si>
  <si>
    <t>2.1.2.2.1.3.1</t>
  </si>
  <si>
    <t>2.1.2.2.1.3.2</t>
  </si>
  <si>
    <t>- v cenah upoštevati vse transporte, prenose in dvige, in premične delovne odre,</t>
  </si>
  <si>
    <t>2.1.2.2.1.3.3</t>
  </si>
  <si>
    <t>- v cenah po enoti morajo biti zajete vse zaščite stavbnega pohištva, strehe, fasadnega cokla in ostalih konstrukcij in odstranitve zaščit po končanih delih,</t>
  </si>
  <si>
    <t>2.1.2.2.1.3.4</t>
  </si>
  <si>
    <t>2.1.2.2.1.3.5</t>
  </si>
  <si>
    <t>2.1.2.2.1.3.6</t>
  </si>
  <si>
    <t>-pripraviti vzorce fasade 1m2 (bela, rumena)</t>
  </si>
  <si>
    <t>2.1.2.2.1.3.7</t>
  </si>
  <si>
    <t>Izdelava prezračevanja stropnikov na fasadi; 
obstoječe odprtine je potrebno očistiti in podaljšati za debelino izolacije fasade (15cm), ter pokriti s prezračevalno Alu rešetko v beli barvi Ø 5cm (vgraditi v liniji zaključnega sloja fasade), upoštevati ves potrebni material.</t>
  </si>
  <si>
    <t>2.1.2.2.1.3.8</t>
  </si>
  <si>
    <t>Izdelava fasade, v sestavi:
'- kamena volna deb.15 cm - (kot na primer: plošče tervol FKD-S Thermal deb. 15 cm ali enakovredno), lepljene na ometano površino z lepilno malto in sidrano v opečno podlago (cca. 6kos/m2),
- izravnalni sloj: prvi sloj lepilne malte, plastificirana steklena mrežica, drugi izravnalni sloj lepilne malte
- zaključni silikatno silikonski zaribani omet frakc. deb.3- 4 mm, v beli barvi.
V ceni je zajeta tudi dobava in montaža vogalnikov za ojačitev robov in podstavkov, vseh tipskih zaključnih profilov ter ves potreben sidrni in pritrdilni material.</t>
  </si>
  <si>
    <t>2.1.2.2.1.3.9</t>
  </si>
  <si>
    <t>Izdelava fasade (napušni venec), v sestavi:
'- kamena volna deb.6 cm -(kot na primer: plošče tervol FKD-S Thermal deb. 6 cm ali enakovredno), lepljene na ometano površino z lepilno malto in sidrane v opečno ali betonsko podlago (cca. 6kos/m2),
- izravnalni sloj: prvi sloj lepilne malte, plastificirana steklena mrežica, drugi izravnalni sloj lepilne malte
- zaključni silikatno silikonski zaribani omet frakc. deb.3- 4 mm, v beli barvi.
V ceni je zajeta tudi dobava in montaža vogalnikov za ojačitev robov in podstavkov, vseh tipskih zaključnih profilov ter ves potreben sidrni in pritrdilni material.</t>
  </si>
  <si>
    <t>2.1.2.2.1.3.10</t>
  </si>
  <si>
    <t>Izdelava fasade (strop nad vhodom jug), v sestavi:
'- kamena volna-lamele-(kot na primer: kot na primer: plošče tervol FKD-S Thermal ali enakovredno),  deb. 14 cm, lepljene in sidrane na podlago,
- izravnalni sloj: prvi sloj lepilne malte, plastificirana steklena mrežica, drugi izravnalni sloj lepilne malte
- zaključni silikatno silkonski zaribani omet frakc. deb.3- 4 mm, v beli barvi.
V ceni je zajeta montaža vogalnikov za ojačitev robov, vseh tipskih zaključnih profilov ter ves potreben sidrni in pritrdilni material.</t>
  </si>
  <si>
    <t>2.1.2.2.1.3.11</t>
  </si>
  <si>
    <t>Izdelava fasade (strop nad vhodom jug), v sestavi:
- saniranje obstoječega ometa
- izravnalni sloj: prvi sloj lepilne malte, plastificirana steklena mrežica, drugi izravnalni sloj lepilne malte
- zaključni silikatno silkonski zaribani omet frakc. deb.3- 4 mm, v beli barvi.
V ceni je zajeta montaža vogalnikov za ojačitev robov, vseh tipskih zaključnih profilov ter ves potreben sidrni in pritrdilni material.</t>
  </si>
  <si>
    <t>2.1.2.2.1.3.12</t>
  </si>
  <si>
    <t>Izdelava fasade (izolacija stene na podstrešju), v sestavi:
- kamena volna deb. 30 cm, lepljene in sidranje na opečno podlago,
- izravnalni sloj: prvi sloj lepilne malte, plastificirana steklena mrežica, drugi izravnalni sloj lepilne malte</t>
  </si>
  <si>
    <t>2.1.2.2.1.3.13</t>
  </si>
  <si>
    <t>Izdelava zaključnega sloja zid  v sestavi:
- izravnava z cementnim ometom,
- izravnalni sloj: lepilo + mrežica, deb. 0,5 cm,
- zaključni silikatno silikonski zaribani omet, v rumeni barvi NCS S0560 Y20R.</t>
  </si>
  <si>
    <t>2.1.2.2.1.4</t>
  </si>
  <si>
    <t>FASADA -obešena</t>
  </si>
  <si>
    <t>2.1.2.2.1.4.1</t>
  </si>
  <si>
    <t>2.1.2.2.1.4.2</t>
  </si>
  <si>
    <t>- v cenah upoštevati vse odre, transporte,  prenose in dvige,</t>
  </si>
  <si>
    <t>2.1.2.2.1.4.3</t>
  </si>
  <si>
    <t>2.1.2.2.1.4.4</t>
  </si>
  <si>
    <t>-izbrani dobavitelj izdela delavniški načrt s podkonstrukcijo in načinom pritrjevanja, ki ga potrdi projektant.</t>
  </si>
  <si>
    <t>2.1.2.2.1.4.5</t>
  </si>
  <si>
    <t>VHOD JUG</t>
  </si>
  <si>
    <t>2.1.2.2.1.4.6</t>
  </si>
  <si>
    <t xml:space="preserve">Dobava in montaža obloge mask nadstreškov višine cca.57cm; montaža na jekleno konstrukcijo (jeklena konstrukcija zajeta pri klučavničarskih delih):
 -vlaknocementne plošče deb. 8mm (kot na primer:SWISSPEARL Carat Agate 7219 ali enakovredno), plošče rezane na različne dimenzije. dolžine 25-170, višine 57cm (po shemi fasade) z izvrtinami za pritrjevanje,
-med posameznimi posameznimi vlaknocementnimi  ploščami se izdela vertikalne vidne fuge širine 4cm iz alu barvane pločevine (RAL 1003) r.š.15cm, deb. 0,8 mm, komplet z vsem pritrdilnim materialom.
Plošče se pritrjujejo na jekleno konstrukcijo z nerjavnimi slepimi kovicami (v barvi plošč) z vsem pripadajočim materialom. </t>
  </si>
  <si>
    <t>2.1.2.2.1.5</t>
  </si>
  <si>
    <t>2.1.2.2.1.5.1</t>
  </si>
  <si>
    <t>2.1.2.2.1.5.2</t>
  </si>
  <si>
    <t>- izdelki so izdelani po shemah iz projekta, po detajlih in po dogovoru s projektantom, po delavniških načrtih, ki jih izdela izvajalec, vse delavniške načrte pred izvedbo potrdi projektant</t>
  </si>
  <si>
    <t>2.1.2.2.1.5.3</t>
  </si>
  <si>
    <t>2.1.2.2.1.5.4</t>
  </si>
  <si>
    <t>- v cenah je vkalkulirati vsa potrebna dela, material, sidrni in vijačni material, pomožna dela (odri, prenosi, dvigi ipd.),</t>
  </si>
  <si>
    <t>2.1.2.2.1.5.5</t>
  </si>
  <si>
    <t>-v ceni upoštevati pregled konstrukcije in vsa ustrezna dokumentacija za tehnični pregled.</t>
  </si>
  <si>
    <t>2.1.2.2.1.5.6</t>
  </si>
  <si>
    <t>2.1.2.2.1.5.7</t>
  </si>
  <si>
    <t>-jeklo kvalitete S235(skladno z EC)</t>
  </si>
  <si>
    <t>2.1.2.2.1.5.8</t>
  </si>
  <si>
    <t>-zvari I. kvalitete, a=0.7*debelina tanjše pločevine v stiku, sočelni zvari specialne kvalitete</t>
  </si>
  <si>
    <t>2.1.2.2.1.5.9</t>
  </si>
  <si>
    <t xml:space="preserve">Izdelava, dobava in montaža jeklene konstrukcije-nosilec in steber (podpora lege ostrešja). Vsa konstrukcija je antikokorozijsko zaščitena in finalno opleskna RAL 7012.
Konstrukcija se izdela po delavniškem načrtu, v sestavi: jekleni profili HEA 180, cev 80/80/5mm, navojne palice, sidrne plošče komplet sidri (sidranje v AB ležišče). </t>
  </si>
  <si>
    <t>2.1.2.2.1.5.10</t>
  </si>
  <si>
    <t>Izdelava, dobava in montaža podkonstrukcije maske nadstreška; podkonstrukcija iz jeklenih pohištvenih cevi 30/30mm. Montaža v obszoječo Ab ploščo nadstreška. Konstrukcija je antikorozijsko zaščitena in pleskana v barvi RAL 7012.</t>
  </si>
  <si>
    <t>2.1.2.2.1.5.11</t>
  </si>
  <si>
    <t>Demontaža kovinske konstrukcije za posode (ob vhodu sever), ter ponovna montaža po izdelavi fasade, komplet z novim materialom za montažo in obnovitvijo in oplesk konstrukcije.</t>
  </si>
  <si>
    <t>2.1.2.2.1.5.12</t>
  </si>
  <si>
    <t>Izdelava, dobava in montaža vročecinkane lestve,  komplet z zaščitno hrbtno ograjo (hrbtobranom) in vsemi sidranji-lestev za dostop z nižje strehe na višjo. Lestev je izdelana iz pohištvenih cevi 40/40/4mm, širine 50cm, višine 556cm in se jo sidra v fasadno steno.</t>
  </si>
  <si>
    <t>2.1.2.2.1.5.13</t>
  </si>
  <si>
    <t xml:space="preserve">Izdelava, dobava in montaža kovinskih pohodnih vročecinkanih rešetk (podesti) na strehi iz valovite vlaknocementne kritine, komplet z vso podkonstrukcijo in sidranjem v strešno konstrukcijo. Podesti širine do 40-60cm. Vse vročecinkano. </t>
  </si>
  <si>
    <t>2.1.2.2.1.6</t>
  </si>
  <si>
    <t>KAMNOSEŠKA DELA</t>
  </si>
  <si>
    <t>2.1.2.2.1.6.1</t>
  </si>
  <si>
    <t>2.1.2.2.1.6.2</t>
  </si>
  <si>
    <t>- tlak se polaga po shemah in detajlih iz projekta in po dogovoru s projektantom,</t>
  </si>
  <si>
    <t>2.1.2.2.1.6.3</t>
  </si>
  <si>
    <t>-v cenah je potrebno upoštevati vsa pomožna dela, vezni material in transporte do objekta in v objektu</t>
  </si>
  <si>
    <t>2.1.2.2.1.6.4</t>
  </si>
  <si>
    <t>- točne dimenzije je potrebno pred izvedbo preveriti na objektu</t>
  </si>
  <si>
    <t>2.1.2.2.1.6.5</t>
  </si>
  <si>
    <t>2.1.2.2.1.6.6</t>
  </si>
  <si>
    <t>- izvajalec pred izvedbo izdela vzorce kamna, ki jih potrdi projektant,</t>
  </si>
  <si>
    <t>2.1.2.2.1.6.7</t>
  </si>
  <si>
    <t>- polaganje po shemi fasade,</t>
  </si>
  <si>
    <t>2.1.2.2.1.6.8</t>
  </si>
  <si>
    <t>V cenah upoštevati zaščitni premaz!</t>
  </si>
  <si>
    <t>2.1.2.2.1.6.9</t>
  </si>
  <si>
    <t>Police na coklu</t>
  </si>
  <si>
    <t>2.1.2.2.1.6.10</t>
  </si>
  <si>
    <t>Izdelava in montaža zunanjih polic na obstoječem coklu iz umetnega kamna (brušen teraco) širine 20 cm, debeline do 11cm (poševno; po detajlu)z odkapnim robom, kompletno s sidranjem v obstoječi zid.</t>
  </si>
  <si>
    <t>2.1.2.2.1.6.11</t>
  </si>
  <si>
    <t>Čiščenje in peskanje obstoječega kamnitega podstavka (cokla) in vhodnega stopnišča</t>
  </si>
  <si>
    <t>2.1.2.2.1.7</t>
  </si>
  <si>
    <t>SENČILA</t>
  </si>
  <si>
    <t>2.1.2.2.1.7.1</t>
  </si>
  <si>
    <t>2.1.2.2.1.7.2</t>
  </si>
  <si>
    <t>- izdelki so izdelani po shemah in detajlu iz projekta, po dogovoru s projektantom,</t>
  </si>
  <si>
    <t>2.1.2.2.1.7.3</t>
  </si>
  <si>
    <t>2.1.2.2.1.7.4</t>
  </si>
  <si>
    <t>-fasadni oder je zajet v popisu tesarskih del</t>
  </si>
  <si>
    <t>2.1.2.2.1.7.5</t>
  </si>
  <si>
    <t>- v cenah je vkalkulirati vsa pomožna dela  prenosi, dvigi, odri ipd.,</t>
  </si>
  <si>
    <t>2.1.2.2.1.7.6</t>
  </si>
  <si>
    <t>2.1.2.2.1.7.7</t>
  </si>
  <si>
    <t>Dobava in montaža zunanjih Alu žaluzij širine lamel 90 mm - žaluzije z "Z "profilom  (kot na primer ATON Z 90mm ali enakovredno).Upravljanje ročno. Žaluzije so elektrostatično barvane (RAL 7037), Alu vodila, kompletno s pritrditvenim materialom. 
Žaluzije za okna dimenzij:</t>
  </si>
  <si>
    <t>2.1.2.2.1.7.8</t>
  </si>
  <si>
    <t xml:space="preserve">216 x 222 cm (O4)
Opomba: Dobava in montaža zunanjih Alu žaluzij širine lamel 90 mm - žaluzije z "Z "profilom  (kot na primer ATON Z 90mm ali enakovredno).Upravljanje ročno. Žaluzije so elektrostatično barvane (RAL 7037), Alu vodila, kompletno s pritrditvenim materialom. </t>
  </si>
  <si>
    <t>2.1.2.2.1.7.9</t>
  </si>
  <si>
    <t xml:space="preserve">196 x 163 cm (O5)
Opomba: Dobava in montaža zunanjih Alu žaluzij širine lamel 90 mm - žaluzije z "Z "profilom  (kot na primer ATON Z 90mm ali enakovredno).Upravljanje ročno. Žaluzije so elektrostatično barvane (RAL 7037), Alu vodila, kompletno s pritrditvenim materialom. </t>
  </si>
  <si>
    <t>2.1.2.2.1.7.10</t>
  </si>
  <si>
    <t xml:space="preserve">52 x 163 cm (O6)
Opomba: Dobava in montaža zunanjih Alu žaluzij širine lamel 90 mm - žaluzije z "Z "profilom  (kot na primer ATON Z 90mm ali enakovredno).Upravljanje ročno. Žaluzije so elektrostatično barvane (RAL 7037), Alu vodila, kompletno s pritrditvenim materialom. </t>
  </si>
  <si>
    <t>2.1.2.2.1.7.11</t>
  </si>
  <si>
    <t xml:space="preserve">132 x 172 cm (O7)
Opomba: Dobava in montaža zunanjih Alu žaluzij širine lamel 90 mm - žaluzije z "Z "profilom  (kot na primer ATON Z 90mm ali enakovredno).Upravljanje ročno. Žaluzije so elektrostatično barvane (RAL 7037), Alu vodila, kompletno s pritrditvenim materialom. </t>
  </si>
  <si>
    <t>2.1.2.2.1.7.12</t>
  </si>
  <si>
    <t xml:space="preserve">351 x 172 cm (O8)
Opomba: Dobava in montaža zunanjih Alu žaluzij širine lamel 90 mm - žaluzije z "Z "profilom  (kot na primer ATON Z 90mm ali enakovredno).Upravljanje ročno. Žaluzije so elektrostatično barvane (RAL 7037), Alu vodila, kompletno s pritrditvenim materialom. </t>
  </si>
  <si>
    <t>2.1.2.2.1.7.13</t>
  </si>
  <si>
    <t xml:space="preserve">158 x 292 cm (O9)
Opomba: Dobava in montaža zunanjih Alu žaluzij širine lamel 90 mm - žaluzije z "Z "profilom  (kot na primer ATON Z 90mm ali enakovredno).Upravljanje ročno. Žaluzije so elektrostatično barvane (RAL 7037), Alu vodila, kompletno s pritrditvenim materialom. </t>
  </si>
  <si>
    <t>2.1.2.2.1.7.14</t>
  </si>
  <si>
    <t xml:space="preserve">158 x 260 cm (O9')
Opomba: Dobava in montaža zunanjih Alu žaluzij širine lamel 90 mm - žaluzije z "Z "profilom  (kot na primer ATON Z 90mm ali enakovredno).Upravljanje ročno. Žaluzije so elektrostatično barvane (RAL 7037), Alu vodila, kompletno s pritrditvenim materialom. </t>
  </si>
  <si>
    <t>2.1.2.2.1.7.15</t>
  </si>
  <si>
    <t xml:space="preserve">158 x 273 cm (O9'')
Opomba: Dobava in montaža zunanjih Alu žaluzij širine lamel 90 mm - žaluzije z "Z "profilom  (kot na primer ATON Z 90mm ali enakovredno).Upravljanje ročno. Žaluzije so elektrostatično barvane (RAL 7037), Alu vodila, kompletno s pritrditvenim materialom. </t>
  </si>
  <si>
    <t>2.1.2.2.1.7.16</t>
  </si>
  <si>
    <t xml:space="preserve">102 x 260 cm (O11)
Opomba: Dobava in montaža zunanjih Alu žaluzij širine lamel 90 mm - žaluzije z "Z "profilom  (kot na primer ATON Z 90mm ali enakovredno).Upravljanje ročno. Žaluzije so elektrostatično barvane (RAL 7037), Alu vodila, kompletno s pritrditvenim materialom. </t>
  </si>
  <si>
    <t>2.1.2.2.1.7.17</t>
  </si>
  <si>
    <t xml:space="preserve">176 x 260 cm (O12)
Opomba: Dobava in montaža zunanjih Alu žaluzij širine lamel 90 mm - žaluzije z "Z "profilom  (kot na primer ATON Z 90mm ali enakovredno).Upravljanje ročno. Žaluzije so elektrostatično barvane (RAL 7037), Alu vodila, kompletno s pritrditvenim materialom. </t>
  </si>
  <si>
    <t>2.1.2.2.1.7.18</t>
  </si>
  <si>
    <t xml:space="preserve">351 x 282 cm (O14)
Opomba: Dobava in montaža zunanjih Alu žaluzij širine lamel 90 mm - žaluzije z "Z "profilom  (kot na primer ATON Z 90mm ali enakovredno).Upravljanje ročno. Žaluzije so elektrostatično barvane (RAL 7037), Alu vodila, kompletno s pritrditvenim materialom. </t>
  </si>
  <si>
    <t>2.1.2.2.1.7.19</t>
  </si>
  <si>
    <t>Dobava in montaža Alu mask RAL 7037 za zunanje žaluzije, maske so iz ALU pločevine deb. 1,5 mm, r.š. 65 -85 cm, stranski zaključki mask. Maske so vidne , montirane na 
preklade, komplet z vsem pritrdilnim in tesnilnim materialom. Med masko in zidom je potrebno upoštevati tudi izvedbo toplotne izolacije XPS 
deb. 4cm.</t>
  </si>
  <si>
    <t>2.1.2.2.1.7.20</t>
  </si>
  <si>
    <t>Demontaža in ponovna montaža obstoječih žaluzij, komplet z vodili (prilagajanje zaradi fasade)</t>
  </si>
  <si>
    <t>2.1.2.2.2</t>
  </si>
  <si>
    <t>OBRTNIŠKA DELA ZUNANJE STAVBNO POHIŠTVO:</t>
  </si>
  <si>
    <t>2.1.2.2.2.1</t>
  </si>
  <si>
    <t>2.1.2.2.2.1.1</t>
  </si>
  <si>
    <t>2.1.2.2.2.1.2</t>
  </si>
  <si>
    <t>- izdelki so izdelani po shemah iz projekta, po detajlih in po dogovoru s projektantom, po delavniških načrtih, vse delavniške načrte pred izvedbo potrdi projektant</t>
  </si>
  <si>
    <t>2.1.2.2.2.1.3</t>
  </si>
  <si>
    <t>2.1.2.2.2.1.4</t>
  </si>
  <si>
    <t>2.1.2.2.2.1.5</t>
  </si>
  <si>
    <t>2.1.2.2.2.1.6</t>
  </si>
  <si>
    <t>2.1.2.2.2.1.7</t>
  </si>
  <si>
    <t>2.1.2.2.2.1.8</t>
  </si>
  <si>
    <t>2.1.2.2.2.1.9</t>
  </si>
  <si>
    <t>Demontaža kovinskih rešetk vel.2m2 (okna klet), čiščenje, obnovitev in prilagoditev na nova okna, ter 
na montaža na nova okna.</t>
  </si>
  <si>
    <t>2.1.2.2.2.2</t>
  </si>
  <si>
    <t>2.1.2.2.2.2.1</t>
  </si>
  <si>
    <t>2.1.2.2.2.2.2</t>
  </si>
  <si>
    <t>-pred izvedbo mora materiale in barve potrditi investitor, glede na izbrano notranjo opremo in barvno shemo,</t>
  </si>
  <si>
    <t>2.1.2.2.2.2.3</t>
  </si>
  <si>
    <t>2.1.2.2.2.2.4</t>
  </si>
  <si>
    <t>2.1.2.2.2.2.5</t>
  </si>
  <si>
    <t>NOTRANJE LESENE NOTRANJE POLICE</t>
  </si>
  <si>
    <t>2.1.2.2.2.2.6</t>
  </si>
  <si>
    <t>Izdelava, dobava in montaža notranjih okenskih polic iz iverala oplaščene z ultrapasom, deb. 2 cm in širine do 67 cm, s postforming zaključkom in pripravo podlage za montažo polic.</t>
  </si>
  <si>
    <t>2.1.2.2.2.3</t>
  </si>
  <si>
    <t>ZUNANJE STAVBNO POHIŠTVO</t>
  </si>
  <si>
    <t>2.1.2.2.2.3.1</t>
  </si>
  <si>
    <t>2.1.2.2.2.3.2</t>
  </si>
  <si>
    <t>- izdelki so izdelani po shemah iz projekta in po dogovoru s projektantom,</t>
  </si>
  <si>
    <t>2.1.2.2.2.3.3</t>
  </si>
  <si>
    <t>- mere za izdelke je vzeti na objektu (rekonstrukcija objekta)!</t>
  </si>
  <si>
    <t>2.1.2.2.2.3.4</t>
  </si>
  <si>
    <t>- pred izvedbo je potrebno izdelati delavniške načrte, ki jih potrdi projektant,</t>
  </si>
  <si>
    <t>2.1.2.2.2.3.5</t>
  </si>
  <si>
    <t xml:space="preserve"> - v cenah je vkalkulirati vsa pomožna dela (odri, prenosi, dvigi ipd.),</t>
  </si>
  <si>
    <t>2.1.2.2.2.3.6</t>
  </si>
  <si>
    <t>2.1.2.2.2.3.7</t>
  </si>
  <si>
    <t>-vodotesnost oken: 4A po SIST EN 11208 (okna v pritličju in 1. nadstropju), 7A po SIST EN 11208 (2. nadstropje)</t>
  </si>
  <si>
    <t>2.1.2.2.2.3.8</t>
  </si>
  <si>
    <t xml:space="preserve">-zračna prepustnost: razred 3 po SIST EN 11207 in vodotesnost po SIST EN 1027, do tlačne razlike 300Pa,                    </t>
  </si>
  <si>
    <t>2.1.2.2.2.3.9</t>
  </si>
  <si>
    <t xml:space="preserve">-obremenitve: 5C odpornost na obremenitve z vetrom po SIST EN 12210.                    </t>
  </si>
  <si>
    <t>2.1.2.2.2.3.10</t>
  </si>
  <si>
    <t>varianta: ZUNANJE STAVBNO POHIŠTVO-pvc, alu</t>
  </si>
  <si>
    <t>2.1.2.2.2.3.11</t>
  </si>
  <si>
    <t>Dobava in montaža  suhomontažnih PVC oken iz PVC profilov, z ojačanim kovinskim jedrom,  trojna zasteklitev, oziroma dodatno še varnostno lepjeno kot je navedeno pri posameznih pozicijah, Uw=0,78W/m2K, Ug=0,6W/m2K, tesnila, kljuka Alu eloksiran, okovje. Okna v beli barvi RAL 9003 oziroma standardna bela barva dobavitelja.</t>
  </si>
  <si>
    <t>2.1.2.2.2.3.12</t>
  </si>
  <si>
    <t>Montaža oken, vrat  se mora izvajati po "RAL standardu", ki ustreza za energetsko varčne objekte in pasivne objekte. V ceni zajeti ves pripadajoči tesnilni material in pripravo podlage za RAL montažo po navodilih proizvajalca.</t>
  </si>
  <si>
    <t>2.1.2.2.2.3.13</t>
  </si>
  <si>
    <t>Za montažo vzvoda za žaluzije se montira dodatni vertikalni slepi profil( na obeh straneh okna) širine 3cm (upoštevati v ceni oken)</t>
  </si>
  <si>
    <t>2.1.2.2.2.3.14</t>
  </si>
  <si>
    <t>Okna dimenzij:</t>
  </si>
  <si>
    <t>2.1.2.2.2.3.15</t>
  </si>
  <si>
    <t>O1 - 52 x 112 cm, enokrilno, odpiranje po obeh oseh.
Opomba: Okna dimenzij:</t>
  </si>
  <si>
    <t>2.1.2.2.2.3.16</t>
  </si>
  <si>
    <t>O1a - 90 x 112 cm, enokrilno, odpiranje po obeh oseh.
Opomba: Okna dimenzij:</t>
  </si>
  <si>
    <t>2.1.2.2.2.3.17</t>
  </si>
  <si>
    <t>O2 - 196 x 112 cm, trikrilno, srednje krilo se odpira 
po obeh oseh, krajni krili fiksni.
Opomba: Okna dimenzij:</t>
  </si>
  <si>
    <t>2.1.2.2.2.3.18</t>
  </si>
  <si>
    <t>3a</t>
  </si>
  <si>
    <t>O2a - 196 x 80 cm, trikrilno, srednje krilo se odpira 
po obeh oseh, krajni krili fiksni.
Opomba: Okna dimenzij:</t>
  </si>
  <si>
    <t>2.1.2.2.2.3.19</t>
  </si>
  <si>
    <t>3b</t>
  </si>
  <si>
    <t>O2a* - 196 x 112 cm, trikrilno, srednje krilo se odpira 
po obeh oseh, krajni krili fiksni.
Opomba: Okna dimenzij:</t>
  </si>
  <si>
    <t>2.1.2.2.2.3.20</t>
  </si>
  <si>
    <t>O3 - 112 x 50cm, enokrilno, odpiranje po horizontalni osi.
Opomba: Okna dimenzij:</t>
  </si>
  <si>
    <t>2.1.2.2.2.3.21</t>
  </si>
  <si>
    <t>O4 - 216 x 200 cm, štirikrilno: spodaj tri krila 
61 x 146 cm (srednje krilo se odpira po obeh oseh, krajni krili sta fiksni), zgoraj eno krilo 216 x 54 cm se odpira po horizontalni osi, ročica za odpiranje ventusa (razširjen okvir za ročico). Na notranji strani varnostno lepljena zasteklitev. V ceni upoštevati  tudi dobavo in montažo varnostnih mrež na vsako krilo (telovadnica). 
Opomba: Okna dimenzij:</t>
  </si>
  <si>
    <t>2.1.2.2.2.3.22</t>
  </si>
  <si>
    <t>O5 - 196 x 141 cm, trikrilno, srednje krilo se odpira 
po obeh oseh, krajni krili fiksni.
Opomba: Okna dimenzij:</t>
  </si>
  <si>
    <t>2.1.2.2.2.3.23</t>
  </si>
  <si>
    <t>O6 - 52 x 141 cm, enokrilno, odpiranje po obeh oseh.
Opomba: Okna dimenzij:</t>
  </si>
  <si>
    <t>2.1.2.2.2.3.24</t>
  </si>
  <si>
    <t>O6 - 52 x 141 cm, enokrilno, odpiranje po obeh oseh, zgornji rob višine 20cm je Alu polnilo s prezračevalno rešetko.
Opomba: Okna dimenzij:</t>
  </si>
  <si>
    <t>2.1.2.2.2.3.25</t>
  </si>
  <si>
    <t>O7 - 132 x 150 cm, dvokrilno, krili simetrični, obe se odpirata  po horizontalni osi, opremljeni s kljuko in ključavnico.
Opomba: Okna dimenzij:</t>
  </si>
  <si>
    <t>2.1.2.2.2.3.26</t>
  </si>
  <si>
    <t>O8 - 351 x 150 cm, štirikrilno, krila simetrična, vsa krila se odpirajo  po horizontalni osi, opremljeni s kljuko in ključavnico. Zasteklitev na notranji strani varnostno leplejno steklo.
Opomba: Okna dimenzij:</t>
  </si>
  <si>
    <t>2.1.2.2.2.3.27</t>
  </si>
  <si>
    <t>O12 - 176 x 238 cm, štirikrilno, krila simetrična, spodnji krili-varnostno lepljeno steklo na notranji strani, obe spodnji krili sta fiksni, zgornji krili se  odpirata po horizontalni osi, opremljeno z ročico za odpiranje ventusa (razširjen okvir za ročico), drugo zgornje krilo fiksno. 
Opomba: Okna dimenzij:</t>
  </si>
  <si>
    <t>2.1.2.2.2.3.28</t>
  </si>
  <si>
    <t>O13 - Ø 180 cm, štirikrilno,  z gornji krili se odpirata po horizontalni osi, spodnji krili fiksni, kljuke opremljene s ključavnicami.
Opomba: Okna dimenzij:</t>
  </si>
  <si>
    <t>2.1.2.2.2.3.29</t>
  </si>
  <si>
    <t>O14 - 351 x 260 cm, osem simetričnih kril (4 krila spodaj, 4 krila zgoraj), srednji dve krili spodaj se odpirata po horizontalni osi, opremljeni s kljuko in ključavnico, ostala krila fiksna zasteklitev.
Opomba: Okna dimenzij:</t>
  </si>
  <si>
    <t>2.1.2.2.2.3.30</t>
  </si>
  <si>
    <t>Dobava in montaža  oken, vrat v ALu okvirjih trojna zasteklitev, oziroma dodatno še varnostno lepjeno kot je navedeno pri posameznih pozicijah, Uw=0,78W/m2K, Ug=0,6W/m2K, tesnila, kljuka Alu eloksiran, okovje. Okna v beli barvi RAL 9003 oziroma standardna bela barva dobavitelja.</t>
  </si>
  <si>
    <t>2.1.2.2.2.3.31</t>
  </si>
  <si>
    <t>ZZ7 (jedilnica)-  204 x 241 cm, dvokrilna simetrična  vrata -Alu okvirji, zasteklitev varnostno lepljeno steklo znotraj in zunaj,  Uw=1,1W/m2K, Ug=0,6W/m2K. Na obeh straneh dodatni slepi profil 80/50cm. Eno krilo opremljeno z RF kljuko, cilindrično ključavnico in samozapiralom, drugo krilo z zatičem.
Opomba: Dobava in montaža  oken, vrat v ALu okvirjih trojna zasteklitev, oziroma dodatno še varnostno lepjeno kot je navedeno pri posameznih pozicijah, Uw=0,78W/m2K, Ug=0,6W/m2K, tesnila, kljuka Alu eloksiran, okovje. Okna v beli barvi RAL 9003 oziroma standardna bela barva dobavitelja.</t>
  </si>
  <si>
    <t>2.1.2.2.2.3.32</t>
  </si>
  <si>
    <t>ZZ8 (jedilnica)-  204 x 151 cm, dvokrilno okno, krili simetrični, eno krilo se odpira po horizontalni osi in vertikalni osi, drugo krilo je fiksno.
Opomba: Dobava in montaža  oken, vrat v ALu okvirjih trojna zasteklitev, oziroma dodatno še varnostno lepjeno kot je navedeno pri posameznih pozicijah, Uw=0,78W/m2K, Ug=0,6W/m2K, tesnila, kljuka Alu eloksiran, okovje. Okna v beli barvi RAL 9003 oziroma standardna bela barva dobavitelja.</t>
  </si>
  <si>
    <t>2.1.2.2.2.3.33</t>
  </si>
  <si>
    <t>ZZ1-Izdelava, dobava in montaža zunanje vhodne zasteklitve v alu okvirjih dim.  184 x 339 cm. Zasteklitev je sestavljena iz dvokrilnih vrat (184x 262) in fiksne nadsvetlobe (184x77cm) vse v lesenih okvirjih, zasteklitev varnostno lepljeno steklo (znotraj in zunaj), Uw=1,1W/m2K, Ug=0,6W/m2K. Dvokrilna asimetrična vrata; eno krilo  (svetle dimenzije:120x 260cm) opremljeno z RF kljuko, cilindrično ključavnico, panik ročajem na notranji strani, samozapiralom, drugo krilo z zatičem. Barva okvirjev RAL 9003. Na zasteklitvi mat folija po načrtu notranje opreme (grafične oznake), upoštevati v ceni.
Opomba: Dobava in montaža  oken, vrat v ALu okvirjih trojna zasteklitev, oziroma dodatno še varnostno lepjeno kot je navedeno pri posameznih pozicijah, Uw=0,78W/m2K, Ug=0,6W/m2K, tesnila, kljuka Alu eloksiran, okovje. Okna v beli barvi RAL 9003 oziroma standardna bela barva dobavitelja.</t>
  </si>
  <si>
    <t>2.1.2.2.2.3.34</t>
  </si>
  <si>
    <t>ZZ2-Izdelava, dobava in montaža zunanje vhodne zasteklitve v alu okvirjih dim. 170 x 240 cm. Zasteklitev je sestavljena iz dvokrilnih vrat v alu okvirjih, zasteklitev varnostno lepljeno steklo (znotraj in zunaj),  Uw=1,1W/m2K, Ug=0,6W/m2K. Dvokrilna asimetrična vrata; eno krilo  (svetle dimenzije 120x 240cm) opremljeno z RF kljuko na zunanji strani, cilindrično ključavnico, panik ročajem na notranji strani, samozapiralom,drugo krilo z zatičem. Barva podboja in okvirja RAL 9003. 
Opomba: Dobava in montaža  oken, vrat v ALu okvirjih trojna zasteklitev, oziroma dodatno še varnostno lepjeno kot je navedeno pri posameznih pozicijah, Uw=0,78W/m2K, Ug=0,6W/m2K, tesnila, kljuka Alu eloksiran, okovje. Okna v beli barvi RAL 9003 oziroma standardna bela barva dobavitelja.</t>
  </si>
  <si>
    <t>2.1.2.2.2.3.35</t>
  </si>
  <si>
    <t>NZ1-Izdelava, dobava in montaža notranje vhodne zasteklitve (v vetrolovu) v alu okvirjih dim.  184 x 339 cm. Zasteklitev je sestavljena iz dvokrilnih vrat (184x 262) in fiksne nadsvetlobe (184x77cm) vse v alu okvirjih (spodnji profil širši), zasteklitev varnostno lepljeno steklo (znotraj in zunaj), Uw=1,3W/m2K, Ug=1,1W/m2K. Dvokrilna asimetrična vrata; eno krilo svetlih dimenzij 120x 260cm) opremljeno z RF kljuko, cilindrično ključavnico in panik ročajem na notranji strani, samozapiralom, drugo krilo z zatičem. Barva podboja in okvirja RAL 9003. Na zasteklitvi mat folija po načrtu notranje opreme (grafične oznake), upoštevati v ceni. Spodnji alu profil širši.
Opomba: Dobava in montaža  oken, vrat v ALu okvirjih trojna zasteklitev, oziroma dodatno še varnostno lepjeno kot je navedeno pri posameznih pozicijah, Uw=0,78W/m2K, Ug=0,6W/m2K, tesnila, kljuka Alu eloksiran, okovje. Okna v beli barvi RAL 9003 oziroma standardna bela barva dobavitelja.</t>
  </si>
  <si>
    <t>2.1.2.2.2.3.36</t>
  </si>
  <si>
    <t>Izdelava, dobava in montaža zunanjih okenskih polic iz alu barvane pločevine širine do 41 cm (s čelnim in stranskim odkapnim robom), s postforming zaključkom in pripravo podlage za montažo polic, komplet s kovinsko podkonstrukcijo antikorozijsko zaščiteno.
Opomba: Dobava in montaža  oken, vrat v ALu okvirjih trojna zasteklitev, oziroma dodatno še varnostno lepjeno kot je navedeno pri posameznih pozicijah, Uw=0,78W/m2K, Ug=0,6W/m2K, tesnila, kljuka Alu eloksiran, okovje. Okna v beli barvi RAL 9003 oziroma standardna bela barva dobavitelja.</t>
  </si>
  <si>
    <t>2.1.2.2.2.4</t>
  </si>
  <si>
    <t>2.1.2.2.2.4.1</t>
  </si>
  <si>
    <t>2.1.2.2.2.4.2</t>
  </si>
  <si>
    <t>- v ceno slikoplesk. del so zajeti vsi premični odri, fasadni oder pri tesarskih delih,</t>
  </si>
  <si>
    <t>2.1.2.2.2.4.3</t>
  </si>
  <si>
    <t>-zaščite obstoječih prostorov in opreme ter čiščenje prostorov in opreme med in po končanih delih,</t>
  </si>
  <si>
    <t>2.1.2.2.2.4.4</t>
  </si>
  <si>
    <t>- v ceni zajeti tudi vsa predhodna pripravljalna dela za pripravo podlage (očiščenje površine prahu, madežev in drugih nečistoč, impregnacija…),</t>
  </si>
  <si>
    <t>2.1.2.2.2.4.5</t>
  </si>
  <si>
    <t>- izvajalec mora zagotoviti protiprašno zaščito v prostorih kjer je to potrebno,</t>
  </si>
  <si>
    <t>2.1.2.2.2.4.6</t>
  </si>
  <si>
    <t>-izvajalec mora odvažati vse odpadke, ki nastajajo pri izvedbi, odvoz v pooblaščeno deponijo, dostaviti ustrezna dokazila,</t>
  </si>
  <si>
    <t>2.1.2.2.2.4.7</t>
  </si>
  <si>
    <t>Dvakratno beljenje z notranjo zidno barvo.(samo stene, kjer se zamenjajo okna)</t>
  </si>
  <si>
    <t>2.1.2.2.2.4.8</t>
  </si>
  <si>
    <t>2.1.2.2.2.4.9</t>
  </si>
  <si>
    <t>Mavčanje poškodb na finoometanih stenah.</t>
  </si>
  <si>
    <t>2.1.2.2.2.4.10</t>
  </si>
  <si>
    <t>Izdelava okenskih špalet po montaži oken na zidanih stenah širine do 50 cm iz styrodurja v debelini od 2-3 cm, kompletno z vogalniki, nanosom lepila in mrežice, ter dvakratno glajenje in brušenje.</t>
  </si>
  <si>
    <t>2.1.2.3</t>
  </si>
  <si>
    <t>GARDEROBE</t>
  </si>
  <si>
    <t>2.1.2.3.1</t>
  </si>
  <si>
    <t>2.1.2.3.1.1</t>
  </si>
  <si>
    <t>2.1.2.3.1.2</t>
  </si>
  <si>
    <t>2.1.2.3.1.3</t>
  </si>
  <si>
    <t>Pazljivo rušenje-demontaža lesenih sten iz vgradnih garderobnih omar globine do cca.0,7m, višine cca. 2,5m komplet z vsemi vrati (garderobne in vhodnimi vrati v razrede) komplet z iznosom iz objekta in transportom v stalno deponijo vključno s plačilom vseh komunalnih pristojbin. Obračun po m1 omare.</t>
  </si>
  <si>
    <t>2.1.2.3.1.4</t>
  </si>
  <si>
    <t>Krpanje estriha v hodnikih na mestu odstranjenih garderobnih omar, estrih v pasovih širine cca 70cm:
-plošče iz ekspandiranega polistirena  deb. 10cm (kot na primer stiropor EPS 100 ali enakovredno), tlačna napetost 100kPa pri 10% deformaciji,
-PE folija,
-betonski estrih deb. 10,0 cm, mikroarmiran.
V ceni upoštevati robni trak deb. 1cm iz ekspandiranega polistirena.</t>
  </si>
  <si>
    <t>2.1.2.3.1.5</t>
  </si>
  <si>
    <t>Dobava in montaža predelnih sten npr: sistem KNAUF W 115 deb. 15 cm ali enakovredno, z dvojno kov. podkonstrukcijo in obojestransko dvoslojno oblogo iz mavčnokartonskih plošč (GKB) deb. 2x12,5 mm, z vmesnim izolacijskim slojem iz mineralne volne. Vsi stiki so dvakrat bandažirani v kvaliteti K2. Stene se montirajo na AB ploščo.</t>
  </si>
  <si>
    <t>2.1.2.3.1.6</t>
  </si>
  <si>
    <t xml:space="preserve">Demontaža obstoječih vrat, komplet s transportom v stalno deponijo. Dobava in montaža notranjih lesenih vrat (soft izvedba) komplet s kovinskimi suhomontažnimi podboji-ultrapas bele barve RAL 9003. Krilo leseno-ultrapas bele barve RAL 9003, opremljeno z vsem okovjem, cilindrično ključavnico, RF kljuko, ščiti, RF zaustavljalec vrat z gumo. Vrata so prehodnih dimenzij: </t>
  </si>
  <si>
    <t>2.1.2.3.1.7</t>
  </si>
  <si>
    <t xml:space="preserve">V1-100 x 210 cm.
Opomba: Demontaža obstoječih vrat, komplet s transportom v stalno deponijo. Dobava in montaža notranjih lesenih vrat (soft izvedba) komplet s kovinskimi suhomontažnimi podboji-ultrapas bele barve RAL 9003. Krilo leseno-ultrapas bele barve RAL 9003, opremljeno z vsem okovjem, cilindrično ključavnico, RF kljuko, ščiti, RF zaustavljalec vrat z gumo. Vrata so prehodnih dimenzij: </t>
  </si>
  <si>
    <t>2.1.2.3.1.8</t>
  </si>
  <si>
    <t xml:space="preserve">V1-100 x 210 cm. Zvočna izolativnost vgrajenih vrat večja od 27dB.
Opomba: Demontaža obstoječih vrat, komplet s transportom v stalno deponijo. Dobava in montaža notranjih lesenih vrat (soft izvedba) komplet s kovinskimi suhomontažnimi podboji-ultrapas bele barve RAL 9003. Krilo leseno-ultrapas bele barve RAL 9003, opremljeno z vsem okovjem, cilindrično ključavnico, RF kljuko, ščiti, RF zaustavljalec vrat z gumo. Vrata so prehodnih dimenzij: </t>
  </si>
  <si>
    <t>2.1.2.3.1.9</t>
  </si>
  <si>
    <t xml:space="preserve">Demontaža obstoječih vrat, komplet s transportom v stalno deponijo. Dobava in montaža novih asimetričnih dvokrilnih protipožarnih vrat, EI 30C, atest, Alu protipožarni profili RAL 7012, protipožarno varnostno steklo. Dvokrilna asimetrična vrata, eno krilo svetle širine 120cm, EI 30C,  RF kljuka z zunanje strani, z notranje strani  panik letev, cilindrična ključavnica, samozapiralo, drugo krilo z zatičrm.
Spodnji profil širši.
Folija po načrtu notranje opreme.   Vrata svetlih dimenzij: </t>
  </si>
  <si>
    <t>2.1.2.3.1.10</t>
  </si>
  <si>
    <t xml:space="preserve">PNZ1: 120+55 x 220 cm.
Opomba: Demontaža obstoječih vrat, komplet s transportom v stalno deponijo. Dobava in montaža novih asimetričnih dvokrilnih protipožarnih vrat, EI 30C, atest, Alu protipožarni profili RAL 7012, protipožarno varnostno steklo. Dvokrilna asimetrična vrata, eno krilo svetle širine 120cm, EI 30C,  RF kljuka z zunanje strani, z notranje strani  panik letev, cilindrična ključavnica, samozapiralo, drugo krilo z zatičrm.
Spodnji profil širši.
Folija po načrtu notranje opreme.   Vrata svetlih dimenzij: </t>
  </si>
  <si>
    <t>2.1.2.3.1.11</t>
  </si>
  <si>
    <t>Dvakratno glajenje in brušenje novih suhomontažnih sten in oblog z notranjim kitom ter dvakratno beljenje z notranjo zidno belo barvo.</t>
  </si>
  <si>
    <t>2.1.2.3.1.12</t>
  </si>
  <si>
    <t>Dobava in montaža predelnih sten npr: sistem KNAUF W 115 deb. 15 cm ali enakovredno, z dvojno kov. podkonstrukcijo in obojestransko dvoslojno oblogo iz mavčnokartonskih plošč (GKB) deb. 2x12,5 mm, z vmesnim izolacijskim slojem iz mineralne volne. Vsi stiki so dvakrat bandažirani v kvaliteti K2. Stene se montirajo na AB ploščo. (za garderobnimi omarami).</t>
  </si>
  <si>
    <t>2.1.2.3.1.13</t>
  </si>
  <si>
    <t>Dvakratno glajenje in brušenje novih suhomontažnih sten in oblog z notranjim kitom ter dvakratno beljenje z notranjo zidno belo barvo (stene za garderobnimi omarami v razredih).</t>
  </si>
  <si>
    <t>2.1.2.3.1.14</t>
  </si>
  <si>
    <t>Prestavitev stikal (demontaža in ponovna montaža z vsemi pripadajočimi prevezavami in materialom)</t>
  </si>
  <si>
    <t>2.1.2.3.2</t>
  </si>
  <si>
    <t>OPREMA</t>
  </si>
  <si>
    <t>2.1.2.3.2.1</t>
  </si>
  <si>
    <t>2.1.2.3.2.2</t>
  </si>
  <si>
    <t>- Delavniški načrt izdela izbrani izvajalec opreme, ki ga pred izvedbo potrdi projektant.</t>
  </si>
  <si>
    <t>2.1.2.3.2.3</t>
  </si>
  <si>
    <t>- Sestava stenskih oblog mora biti v  skladu z Uredbo o zelenem javnem naročanju (Uradni list RS št. 51/2017, 19.9.2017)</t>
  </si>
  <si>
    <t>2.1.2.3.2.4</t>
  </si>
  <si>
    <t>Izdelava in montaža stenske obloge z garderobnimi omarami v nišah in vrati v učilnico po shemi, komplet z vsem okovjem, kljukami, ključavnicami. Obloga izdelana iz iverala, robovi ABS nalimki, dim: 1790 x 350cm, 4 x garderobna omara izdelana iz iverala, robovi ABS nalimki, dim:100x50x225cm, 2x notranja vrata v učilnico (krilo + obloge-podboj), krilo izdelano iz perforirane iverke oplaščena z ultrapasom, svetle odprtine vrat 110x220cm, 1x omara izdelana iz iverala, robovi ABS nalimki, dim:50x50x225cm in obloge notranje stene dim 60x2335 s tablojem za stikala. Zvočna izolativnost vgrajenih vrat 27dB. V ceni upoštevati tudi folije na omarah po grafični podobi šole (10m2/kos).</t>
  </si>
  <si>
    <t>2.1.3</t>
  </si>
  <si>
    <t>ZUNANJA UREDITEV</t>
  </si>
  <si>
    <t>2.1.3.1</t>
  </si>
  <si>
    <t>2.1.3.1.1</t>
  </si>
  <si>
    <t>2.1.3.1.1.1</t>
  </si>
  <si>
    <t>-meritve temeljnih tal so v ceni,</t>
  </si>
  <si>
    <t>2.1.3.1.1.2</t>
  </si>
  <si>
    <t>-meritve posameznih slojev nasipa so v ceni,</t>
  </si>
  <si>
    <t>2.1.3.1.1.3</t>
  </si>
  <si>
    <t>-vse količine izkopov,nasipov, transportov in nasipov se obračunavajo v raščenem oz. vgrajenem stanju</t>
  </si>
  <si>
    <t>2.1.3.1.1.4</t>
  </si>
  <si>
    <t>-v cenah mora biti upoštevan odvoz viška izkopa na pooblaščeno deponijo z vsemi  pripadajočimi stroški,</t>
  </si>
  <si>
    <t>2.1.3.1.1.5</t>
  </si>
  <si>
    <t>-izvajalec mora priložiti dokazila o deponiranju izkopa od pooblaščene deponije,</t>
  </si>
  <si>
    <t>2.1.3.1.1.6</t>
  </si>
  <si>
    <t>-izvajalec mora odvažati vse ruševine in odpadke, ki nastajajo pri izvedbi, odvoz v pooblaščeno deponijo, dostaviti ustrezna dokazila,</t>
  </si>
  <si>
    <t>2.1.3.1.2</t>
  </si>
  <si>
    <t>2.1.3.1.2.1</t>
  </si>
  <si>
    <t>Odstranitev - posek žive meje ob žični ograji, nalaganje ruševin na transportno sredstvo, odvoz na stalno deponijo vključno s plačilom vseh komunalnih pristojbin in taks (pooblaščenim zbiralcem gradbenih odpadkov s strani Agencije RS za okolje). Deponijo pridobi izvajalec.</t>
  </si>
  <si>
    <t>2.1.3.1.2.2</t>
  </si>
  <si>
    <t>Čiščenje terena, posek grmičevja in dreves s premerom debla do 20 cm, kompletno z izkopom panjev, nalaganje ruševin na transportno sredstvo, odvoz na stalno deponijo vključno s plačilom vseh komunalnih pristojbin in taks (pooblaščenim zbiralcem gradbenih odpadkov s strani Agencije RS za okolje), (celotna površina predvidene ureditve). Deponijo pridobi izvajalec</t>
  </si>
  <si>
    <t>2.1.3.1.2.3</t>
  </si>
  <si>
    <t>Posek dreves s premerom debla od 20 do 50 cm, kompletno z izkopom panjev, nalaganje ruševin na transportno sredstvo, odvoz na stalno deponijo vključno s plačilom vseh komunalnih pristojbin in taks (pooblaščenim zbiralcem gradbenih odpadkov s strani Agencije RS za okolje). Deponijo pridobi izvajalec</t>
  </si>
  <si>
    <t>2.1.3.1.2.4</t>
  </si>
  <si>
    <t>Posek dreves s premerom debla nad 50 cm, kompletno z izkopom panjev, nalaganje ruševin na transportno sredstvo, odvoz  na stalno deponijo vključno s plačilom vseh komunalnih pristojbin in taks (pooblaščenim zbiralcem gradbenih odpadkov s strani Agencije RS za okolje). Deponijo pridobi izvajalec.</t>
  </si>
  <si>
    <t>2.1.3.1.2.5</t>
  </si>
  <si>
    <t>Rušenje žične ograje komplet s kovinskimi vrati in prehodi, betoskimi stebri in betonskim parapetom, nalaganje ruševin na transportno sredstvo, odvoz  na stalno deponijo vključno s plačilom vseh komunalnih pristojbin in taks (pooblaščenim zbiralcem gradbenih odpadkov s strani Agencije RS za okolje). Deponijo pridobi izvajalec.</t>
  </si>
  <si>
    <t>2.1.3.1.2.6</t>
  </si>
  <si>
    <t>Zarez - odrez asfalta debeline cca 10 cm, na delih kjer potrebna rušitev asfalta zaradi novopredvidene zunanje ureditve.</t>
  </si>
  <si>
    <t>2.1.3.1.2.7</t>
  </si>
  <si>
    <t>Rušenje obstoječega asfalta v debelini cca 10 cm, na delih kjer potrebna rušitev asfalta zaradi zunanje ureditve in ob igrišču, nalaganje ruševin na transportno sredstvo, odvoz  na stalno deponijo vključno s plačilom vseh komunalnih pristojbin in taks (pooblaščenim zbiralcem gradbenih odpadkov s strani Agencije RS za okolje). Deponijo pridobi izvajalec.</t>
  </si>
  <si>
    <t>2.1.3.1.2.8</t>
  </si>
  <si>
    <t>Rušenje betonskih plošč in tlakovcev v peščeni ali betonski podlagi, nalaganje ruševin na transportno sredstvo, odvoz  na stalno deponijo vključno s plačilom vseh komunalnih pristojbin in taks (pooblaščenim zbiralcem gradbenih odpadkov s strani Agencije RS za okolje). Deponijo pridobi izvajalec.</t>
  </si>
  <si>
    <t>2.1.3.1.2.9</t>
  </si>
  <si>
    <t>Rušenje obstoječe betonske mulde ob otroškem igrišču, nalaganje na transportno sredstvo, odvoz  na stalno deponijo vključno s plačilom vseh komunalnih pristojbin in taks (pooblaščenim zbiralcem gradbenih odpadkov s strani Agencije RS za okolje). Deponijo pridobi izvajalec.</t>
  </si>
  <si>
    <t>2.1.3.1.2.10</t>
  </si>
  <si>
    <t>Rušenje elementov obstoječih komunalnih in inštalacijskih elementov, komplet z nalaganjem in odvozom ruševin  na stalno deponijo vključno s plačilom vseh komunalnih pristojbin in taks (pooblaščenim zbiralcem gradbenih odpadkov s strani Agencije RS za okolje). Deponijo pridobi izvajalec.</t>
  </si>
  <si>
    <t>2.1.3.1.2.11</t>
  </si>
  <si>
    <t>- peskolovi (BC)
Opomba: Rušenje elementov obstoječih komunalnih in inštalacijskih elementov, komplet z nalaganjem in odvozom ruševin  na stalno deponijo vključno s plačilom vseh komunalnih pristojbin in taks (pooblaščenim zbiralcem gradbenih odpadkov s strani Agencije RS za okolje). Deponijo pridobi izvajalec.</t>
  </si>
  <si>
    <t>2.1.3.1.2.12</t>
  </si>
  <si>
    <t>- cevovodi
Opomba: Rušenje elementov obstoječih komunalnih in inštalacijskih elementov, komplet z nalaganjem in odvozom ruševin  na stalno deponijo vključno s plačilom vseh komunalnih pristojbin in taks (pooblaščenim zbiralcem gradbenih odpadkov s strani Agencije RS za okolje). Deponijo pridobi izvajalec.</t>
  </si>
  <si>
    <t>2.1.3.1.2.13</t>
  </si>
  <si>
    <t>Demontaža obstoječih igral (hišica s toboganom in stopnicami, kombinirana plezala 2x, peskovnik), kompletno z odvozom  na stalno deponijo vključno s plačilom vseh komunalnih pristojbin in taks (pooblaščenim zbiralcem gradbenih odpadkov s strani Agencije RS za okolje). Deponijo pridobi izvajalec.</t>
  </si>
  <si>
    <t>2.1.3.1.3</t>
  </si>
  <si>
    <t>2.1.3.1.3.1</t>
  </si>
  <si>
    <t>Zakoličba obstoječih komunalnih in inštalacijskih vodov na območju predvidene zunanje ureditve.</t>
  </si>
  <si>
    <t>2.1.3.1.3.2</t>
  </si>
  <si>
    <t>Zakoličba zunanje ureditve z niveliranjem, postavitev profilov.</t>
  </si>
  <si>
    <t>2.1.3.1.3.3</t>
  </si>
  <si>
    <t>Odriv humusa v deb. do 15 cm z direktnim nakladanjem na kamion in odvozom na gradbiščno deponijo (odriv v pasu okrog objekta, kjer je predviden nov ustroj).</t>
  </si>
  <si>
    <t>2.1.3.1.3.4</t>
  </si>
  <si>
    <t>Kombiniran izkop zemljine (80%strojno-20%ročno) v III-V ktg, v povprečni globini  20 cm, kompletno z direktnim nakladanjem na kamion in odvozom materiala na stalno deponijo vključno s plačilom vseh komunalnih pristojbin in taks (pooblaščenim zbiralcem gradbenih odpadkov s strani Agencije RS za okolje), razgrinjanji, planiranji na deponiji.  Deponijo pridobi izvajalec</t>
  </si>
  <si>
    <t>2.1.3.1.3.5</t>
  </si>
  <si>
    <t>Strojni široki odriv tamponskega nasutja in zemljine III. ktg. v skupni globini do 50 cm, kompletno z direktnim nakladanjem na kamion in odvozom materiala na stalno deponijo vključno s plačilom vseh komunalnih pristojbin in taks (pooblaščenim zbiralcem gradbenih odpadkov s strani Agencije RS za okolje), razgrinjanji, planiranji na deponiji.  Deponijo pridobi izvajalec. (intervencijska pot)</t>
  </si>
  <si>
    <t>2.1.3.1.3.6</t>
  </si>
  <si>
    <t xml:space="preserve">Planiranje terena v ravnini s točnostjo ± 3 cm in utrjevanje do potrebne trdnosti (Ev2 ≥ 20 MPa). </t>
  </si>
  <si>
    <t>2.1.3.1.4</t>
  </si>
  <si>
    <t>ZGORNJI USTROJ</t>
  </si>
  <si>
    <t>2.1.3.1.4.1</t>
  </si>
  <si>
    <t>Dobava, razgrinjanje, planiranje in utrjevanje tamponskega drobljenca granulacije 0 - 32 mm v debelini minimalno 25 cm (pas ob objektu), utrjevanje do potrebne zbitosti (Ev2 ≥ 100 MPa).</t>
  </si>
  <si>
    <t>2.1.3.1.4.2</t>
  </si>
  <si>
    <t>Dobava, razgrinjanje, planiranje in utrjevanje prodca tamponskega drobljenca granulacije 0 - 32 mm v debelini minimalno 25 cm, utrjevanje do potrebne zbitosti Ev2 ≥ 120 MPa (povozne površine).</t>
  </si>
  <si>
    <t>2.1.3.1.4.3</t>
  </si>
  <si>
    <t>Fino planiranje tampona v predpisanih padcih po projektu, dobava sejanega peska granulacije 0-8 mm, planiranje ter utrjevanje, priprava za asfaltiranje.</t>
  </si>
  <si>
    <t>2.1.3.1.4.4</t>
  </si>
  <si>
    <t>Rezkanje - frezanje obstoječega finega asfalta v širini 20 cm (stik obstoječi - novi), kompletno z dobavo in vgrajevanjem novega asfalt betona v debelini 4,0 cm (navezava na obstoječo cesto).</t>
  </si>
  <si>
    <t>2.1.3.1.4.5</t>
  </si>
  <si>
    <t>Dobava in vgrajevanje asfalta:</t>
  </si>
  <si>
    <t>2.1.3.1.4.6</t>
  </si>
  <si>
    <t>- nosilni sloj - AC 22 base B 50/70 A4 v deb. 7 cm,
Opomba: Dobava in vgrajevanje asfalta:</t>
  </si>
  <si>
    <t>2.1.3.1.4.7</t>
  </si>
  <si>
    <t>- obrabni sloj - AC 8 surf B 50/70 A3 v deb. 4 cm.
Opomba: Dobava in vgrajevanje asfalta:</t>
  </si>
  <si>
    <t>2.1.3.1.4.8</t>
  </si>
  <si>
    <t>Dobava, vgrajevanje asfalta in izdelava mulde v širini 50+50 cm (deb. 4 cm) - ob otroškem igrišču.</t>
  </si>
  <si>
    <t>2.1.3.1.4.9</t>
  </si>
  <si>
    <t>Dobava in polaganje betonskih tlakovcev (kot npr. FERARRA - OBLAK ali enakovredno) dimenzije 52x20 cm, debeline 8 cm, komplet z izdelavo podlage (za intervencijsko pot): podložni beton C16/20 v debelini 6 cm na betonski plošči C25/30 debeline 10 cm. Polaganje tlakovcev v beton, kompletno z zastičenjem s cem.malto.</t>
  </si>
  <si>
    <t>2.1.3.1.4.10</t>
  </si>
  <si>
    <t>Dobava in vgrajevanje betonskih lamelnih robnikov 5/20/100 ter zastičenje s cementno malto. 
Kompletno s pripravo betonske podlage iz betona C12/15, 0-16 mm (pas ob objektu in ob muldi otroškega igrišča).</t>
  </si>
  <si>
    <t>2.1.3.1.4.11</t>
  </si>
  <si>
    <t>Dobava in nasip prodca granulacije 6-8 mm, v debelini 10 cm, nasip prodca kot zaključni sloj ob objektu.</t>
  </si>
  <si>
    <t>2.1.3.1.4.12</t>
  </si>
  <si>
    <t>Dobava, vgrajevanje, polaganje varovalne podlage igral in na območju stojal za kolesa, kompletno s pripravo, planiranjem podlage:</t>
  </si>
  <si>
    <t>2.1.3.1.4.13</t>
  </si>
  <si>
    <t>- tamponski drobljenec granulacije 0-32 mm, debelina sloja 20 cm, utrjevanje do potrebne zbitosti (Ev2 ≥ 80 MPa),
Opomba: Dobava, vgrajevanje, polaganje varovalne podlage igral in na območju stojal za kolesa, kompletno s pripravo, planiranjem podlage:</t>
  </si>
  <si>
    <t>2.1.3.1.4.14</t>
  </si>
  <si>
    <t>- tamponski drobljenec granulacije 0-4 mm, debelina sloja 10 cm.
Opomba: Dobava, vgrajevanje, polaganje varovalne podlage igral in na območju stojal za kolesa, kompletno s pripravo, planiranjem podlage:</t>
  </si>
  <si>
    <t>2.1.3.1.4.15</t>
  </si>
  <si>
    <t>Naprava podlage za zasejanje trave, dobava humusa in razstiranje v debelini cca 15 cm, ravnanje in ostala pomožna dela, komplet s finim planiranjem in zatravitvijo.</t>
  </si>
  <si>
    <t>2.1.3.1.4.16</t>
  </si>
  <si>
    <t>Sanacija obstoječe hribine z nasipanjem trave v deb. 30 - 40 cm, ravnanje in ostala pomožna dela, komplet s finim planiranjem in zatravitvijo.</t>
  </si>
  <si>
    <t>2.1.3.1.4.17</t>
  </si>
  <si>
    <t>Sanacija obstoječe travne površine z delno dobavo humusa in razstiranjem v debelini do 5 cm, ravnanje in ostala pomožna dela, komplet s finim planiranjem in zatravitvijo.</t>
  </si>
  <si>
    <t>2.1.3.1.5</t>
  </si>
  <si>
    <t>d/</t>
  </si>
  <si>
    <t>ODVODNJAVANJE</t>
  </si>
  <si>
    <t>2.1.3.1.5.1</t>
  </si>
  <si>
    <t>Dobava in vgraditev strešnih peskolovov, izdelanih iz betonskih cevi fi 40 cm, zabetoniranje dna ter dobava in montaža LTŽ pokrova, komplet z vsemi potrebnimi zemeljskimi deli in potrebnimi prevezevavami cevovodov, prilagoditev novemu stanju:</t>
  </si>
  <si>
    <t>2.1.3.1.5.2</t>
  </si>
  <si>
    <t>- peskolov globine 1,5 m, LTŽ pokrov Ø 45 cm (12,5t)
Opomba: Dobava in vgraditev strešnih peskolovov, izdelanih iz betonskih cevi fi 40 cm, zabetoniranje dna ter dobava in montaža LTŽ pokrova, komplet z vsemi potrebnimi zemeljskimi deli in potrebnimi prevezevavami cevovodov, prilagoditev novemu stanju:</t>
  </si>
  <si>
    <t>2.1.3.1.5.3</t>
  </si>
  <si>
    <t>Odstranitev obstoječe ter dobava in montaža nove LTŽ rešetke 40/40 cm (12,5 t) na obstoječi jašek v muldi (ob otr. igrišču).</t>
  </si>
  <si>
    <t>2.1.3.1.5.4</t>
  </si>
  <si>
    <t>Odstranitev obstoječega ter dobava in montaža novega LTŽ pokrova 60/60 cm (12,5 t) na obstoječi meteorni jašek ob muldi (ob otr. igrišču).</t>
  </si>
  <si>
    <t>2.1.3.1.6</t>
  </si>
  <si>
    <t>e/</t>
  </si>
  <si>
    <t>OGRAJE</t>
  </si>
  <si>
    <t>2.1.3.1.6.1</t>
  </si>
  <si>
    <t>Dobava in montaža panelne ograje, komplet z betonskim parapetom, ograja višine 1,6 m nad talno površino:
-panelna ograja višine 120 cm stebri višine 1,70 m so postavljeni na medosni razdalji 201,5 cm. Okenca ograje so dim. 55 x 200 mm, žica pa debeline  4,5 mm.  Vsi ograjni elementi so jekleni, termično cinkani in prašno barvani v sivi barvi RAL 7012,
-betonski temelj/parapet dim 25 x 110 cm (40 cm nad tlemi), komplet z betonom, podložnim betonom, 
opaži in armaturo ter izdelavo lukenj za stebre 
fi 12 x 50 cm,
-v postavki so zajeta tudi vsa potrebna zemeljska ter pripravljalna in zaključna dela  
panelna ograja z betonskim parapetom</t>
  </si>
  <si>
    <t>2.1.3.1.6.2</t>
  </si>
  <si>
    <t>Dobava in montaža vrat ograje:
-vrata izdelana iz jeklenih pravokotnih profilov ter površinsko zaščitena s termičnim cinkanjem in prašno barvana v sivi barvi RAL 7012, komplet s kjuko in ključavnico, ter kljuko za pritrditev vrat na podlago v odprtem stanju, fiksiranje panela na stebre vrat z inox pritrdilci,
-betonski temelj dim 25 x 70 cm, komplet z betonom, podložnim betonom, opaži in armaturo ter izdelavo lukenj za stebre fi 20 x 50 cm,
-v postavki so zajeta tudi vsa potrebna zemeljska ter pripravljalna in zaključna dela  
dvokrilna vrata dim 4,0 x 1,6 m</t>
  </si>
  <si>
    <t>2.1.3.1.6.3</t>
  </si>
  <si>
    <t>Dobava in montaža osebnega prehoda (enak kot obstoječi) :
-prehod iz jeklenih pravokotnih profilov enake obdelave in barve kot ograja, prehod iz dveh delov, prvi v dolžini 2,15 m in drugi v obliki črke L, skupne dolžine 2,6 m (1,5 + 1,1 m), komplet s pritrditvijo,
-v postavki so zajeta tudi vsa potrebna zemeljska ter pripravljalna in zaključna dela  
osebni prehod višine cca 1,0 m</t>
  </si>
  <si>
    <t>2.1.3.1.7</t>
  </si>
  <si>
    <t>f/</t>
  </si>
  <si>
    <t>IGRALA</t>
  </si>
  <si>
    <t>2.1.3.1.7.1</t>
  </si>
  <si>
    <t>Dobava in montaža igral, komplet s temelji in potrebnimi zemeljskimi deli za postavitev posameznega elementa, vijačnim in pritrdilnim materialom:</t>
  </si>
  <si>
    <t>2.1.3.1.7.2</t>
  </si>
  <si>
    <t>I13 - kotno plezalo (kot npr. Pozinek T 296 ali enakovredno)
Opomba: Dobava in montaža igral, komplet s temelji in potrebnimi zemeljskimi deli za postavitev posameznega elementa, vijačnim in pritrdilnim materialom:</t>
  </si>
  <si>
    <t>2.1.3.1.7.3</t>
  </si>
  <si>
    <t>I14 - kompleksno igralo (kot npr. Pozinek T 216 ali enakovredno)
Opomba: Dobava in montaža igral, komplet s temelji in potrebnimi zemeljskimi deli za postavitev posameznega elementa, vijačnim in pritrdilnim materialom:</t>
  </si>
  <si>
    <t>2.1.3.1.7.4</t>
  </si>
  <si>
    <t>Dobava in montaža opreme za zunanje igrišče:</t>
  </si>
  <si>
    <t>2.1.3.1.7.5</t>
  </si>
  <si>
    <t>- gol dim. 3 x 2 m z mrežo
Opomba: Dobava in montaža opreme za zunanje igrišče:</t>
  </si>
  <si>
    <t>2.1.3.1.7.6</t>
  </si>
  <si>
    <t>- zaščitna mreža za igrišče (za golom), višine 6 m, kompletno s potrebnimi kovinskimi stebri in temeljenjem (z vsemi potrebnimi gradbenimi deli).
Opomba: Dobava in montaža opreme za zunanje igrišče:</t>
  </si>
  <si>
    <t>2.1.3.1.8</t>
  </si>
  <si>
    <t>g/</t>
  </si>
  <si>
    <t>URBANA OPREMA</t>
  </si>
  <si>
    <t>2.1.3.1.8.1</t>
  </si>
  <si>
    <t>O1 - Dobava in postavitev mize (kot npr.  Kremen Quadro ali enakovredno), površina iz lesenih smrekovih  impregniranih letev, betonski podstavki iz rečnega prodca, kovinski deli vroče cinkani. Komplet z vsem pritrdilnim in vijačnim materialom. Dimenzija mize 80x180x 74 cm.</t>
  </si>
  <si>
    <t>2.1.3.1.8.2</t>
  </si>
  <si>
    <t xml:space="preserve">O2 - Dobava in postavitev klopi brez naslonjala (kot npr.  Kremen  Urbano ali enakovredno), površina iz lesenih smrekovih  impregniranih letev, betonski podstavki iz rečnega prodca, kovinski deli vroče cinkani. Komplet z vsem pritrdilnim in vijačnim materialom. Dimenzija klopi 50x180x 48 cm.  </t>
  </si>
  <si>
    <t>2.1.3.1.8.3</t>
  </si>
  <si>
    <t xml:space="preserve">O3 - Dobava in postavitev lesenih klopi z naslonjalom  (kot npr. Kremen Urbano ali enakovredno), površina iz lesenih smrekovih  impregniranih letev, betonski podstavki iz rečnega prodca,  kovinski deli vroče cinkani. Komplet z vsem pritrdilnim in vijačnim materialom. Dimenzija klopi 50x180x 88 cm.  </t>
  </si>
  <si>
    <t>2.1.3.1.8.4</t>
  </si>
  <si>
    <t>O5 - Dobava in postavitev  trodelnega smetnjaka za ločevanje odpadkov, (kot npr. Kremen tip Separat ali enakovredno), telo koša je izdelan iz armiranega betona, finalno obdelanega kot prani beton, pokrov koša je iz nerjaveče inox pločevine.</t>
  </si>
  <si>
    <t>2.1.3.1.8.5</t>
  </si>
  <si>
    <t>O8 - Dobava in postavitev jeklenega stojala za kolesa, (kot npr. Urbana oprema Kremen tip Separat ali enakovredno), kovinski deli vroče cinkani, betonski deli iz  rečnega prodca, dolžina stojala 120cm</t>
  </si>
  <si>
    <t>2.1.3.1.8.6</t>
  </si>
  <si>
    <t>O10 - Dobava in postavitev droga za zastave: Alu drog  viš. 6 m, premer 75 mm, s prečnim nosilcem za zastavo, notranjo dvižno napravo in talnim tulcem z zatičem (kot na primer Ziegler tip PRESENT ali enakovredno). Eloksirano v srebrni barvi.</t>
  </si>
  <si>
    <t>2.1.3.1.9</t>
  </si>
  <si>
    <t>h/</t>
  </si>
  <si>
    <t>NAČRT KRAJINSKE ARHITEKTURE- ZASADITVENA DELA</t>
  </si>
  <si>
    <t>2.1.3.1.9.1</t>
  </si>
  <si>
    <t>2.1.3.1.9.1.1</t>
  </si>
  <si>
    <t>Ta popis zajema izvedbo zelenih površin območja  šole Simona Jenka Kranj - PŠ Center. V načrtu je obdelana vegetacija (drevesa, grmovnice, trajnice, plezalke in trata). Zemeljska dela, poti, brežine, varne podlage otroškega igrišča in podobno so zajete v načrtih zunanje ureditve, v popisu, ki je sestavni del načrta Načrt zunanje ureditve, V119771-dop, Protim Ržišnik Perc d.o.o.</t>
  </si>
  <si>
    <t>2.1.3.1.9.2</t>
  </si>
  <si>
    <t>GRMOVNICE</t>
  </si>
  <si>
    <t>2.1.3.1.9.2.1</t>
  </si>
  <si>
    <t>Potrebno je pripraviti vegetacijski nosilni sloj in po potrebi tudi teren. Najboljši čas za sajenje rastlin je jesen ali zgodnja pomlad, ko so rastline še v mirovanju. Sadike vzgojene v loncih se lahko uspešno sadi tudi preko poletja (potrebno redno in zadostno zalivanje). Sadilne jame je potrebno izkopati v 1,5-kratnem premeru koreninske grude. Pred vstavitvijo sadike se doda založno gnojilo. Sadilno jamo je potrebno na vseh straneh grude zapolniti z zemljo, potlačiti in oskrbeti z vodo in gnojili. Teren se po saditvi fino splanira, izvede se zastirka v debelini cca. 5 cm iz drobljenega lubja iglavcev (oz. iz prodca 16/32 mm) po celotnem območju grede ali točkovno okrog sadike. Zgornji rob zastirke mora biti uravnan z zgornjim robom robnika in okoliškega terena. Sajenje dreves in grmovnic naj se izvede v skladu z normo DIN 18916 (Vegetacijska tehnika v krajinski gradnji; Sadike in sajenje).</t>
  </si>
  <si>
    <t>2.1.3.1.9.2.2</t>
  </si>
  <si>
    <t xml:space="preserve">Nabava grmovnic po načrtu in dobava z nakladanjem v drevesnici s transportom do mesta vsaditve. Grmovnice morajo ustrezati vrstni sestavi, velikosti in številu poganjkov, kot je določeno v načrtu.                     </t>
  </si>
  <si>
    <t>2.1.3.1.9.2.3</t>
  </si>
  <si>
    <t>BD</t>
  </si>
  <si>
    <t xml:space="preserve">Buddleja davidii (metuljnik), min. 80 cm
Opomba: Nabava grmovnic po načrtu in dobava z nakladanjem v drevesnici s transportom do mesta vsaditve. Grmovnice morajo ustrezati vrstni sestavi, velikosti in številu poganjkov, kot je določeno v načrtu.                     </t>
  </si>
  <si>
    <t>2.1.3.1.9.2.4</t>
  </si>
  <si>
    <t>CA</t>
  </si>
  <si>
    <t xml:space="preserve">Cornus alba 'Elegantissima' (rumenozeleni svib), min. 60 cm
Opomba: Nabava grmovnic po načrtu in dobava z nakladanjem v drevesnici s transportom do mesta vsaditve. Grmovnice morajo ustrezati vrstni sestavi, velikosti in številu poganjkov, kot je določeno v načrtu.                     </t>
  </si>
  <si>
    <t>2.1.3.1.9.2.5</t>
  </si>
  <si>
    <t>SV</t>
  </si>
  <si>
    <t xml:space="preserve">Spiraea x vanhouttei (bela medvejka), min. 100 cm
Opomba: Nabava grmovnic po načrtu in dobava z nakladanjem v drevesnici s transportom do mesta vsaditve. Grmovnice morajo ustrezati vrstni sestavi, velikosti in številu poganjkov, kot je določeno v načrtu.                     </t>
  </si>
  <si>
    <t>2.1.3.1.9.2.6</t>
  </si>
  <si>
    <t>Sajenje grmovnic - posamično (BD, PON, del SV): Izkop in priprava jam (polnitev s humozno zemljo), pognojitev (1 birket založnega gnojila) in posaditev grmovnic. Zasipanje jam, odvoz odvečnega materiala, planiranje po končanih delih z izdelavo zalivalnih jamic in ostalimi pomožnimi deli. Izvede se zastirka v debelini cca. 5 cm iz drobljenega lubja, zgornji rob zastirke mora biti uravnan z okoliškim terenom. Razporeditev grmovnic skladno z načrtom.</t>
  </si>
  <si>
    <t>2.1.3.1.9.2.7</t>
  </si>
  <si>
    <t>54</t>
  </si>
  <si>
    <t>Sajenje grmovnic - greda (CA, HPV, PFA, PFG, PFRA): Izkop in priprava grede (polnitev s humozno zemljo), pognojitev (1 birket založnega gnojila) in posaditev grmovnic. Zasipanje grede, odvoz odvečnega materiala, planiranje po končanih delih z izdelavo zalivalnih jamic in ostalimi pomožnimi deli. Izvede se zastirka v debelini cca. 5 cm iz drobljenega lubja iglavcev ali prodca 16/32, zgornji rob zastirke mora biti uravnan z okoliškim terenom. Razporeditev grmovnic skladno z načrtom.</t>
  </si>
  <si>
    <t>2.1.3.1.9.3</t>
  </si>
  <si>
    <t>PLEZALKE</t>
  </si>
  <si>
    <t>2.1.3.1.9.3.1</t>
  </si>
  <si>
    <t>Potrebno je pripraviti vegetacijski nosilni sloj in po potrebi tudi teren.  Najboljši čas za sajenje rastlin je jesen ali zgodnja pomlad, ko so rastline še v mirovanju. Sadike vzgojene v loncih se lahko uspešno sadi tudi preko poletja (potrebno redno in zadostno zalivanje). Sadike srobota se vstavi v sadilno jamo 5 cm globlje kot ostale rastline, sadilno jamo se izkoplje 45 cm od ograje. Sadiko se postavi v sadilno jamo pod kotom 45º (proti opori).  Sadilno jamo je potrebno na vseh straneh grude zapolniti z zemljo, potlačiti in oskrbeti z vodo in gnojili. Teren se po saditvi fino splanira, izvede se zastirka v debelini cca. 5 cm iz drobljenega lubja iglavcev. Zgornji rob zastirke mora biti uravnan z zgornjim robom okoliškega terena.</t>
  </si>
  <si>
    <t>2.1.3.1.9.3.2</t>
  </si>
  <si>
    <t>55</t>
  </si>
  <si>
    <t xml:space="preserve">Nabava plezalk po načrtu in dobava z nakladanjem v drevesnici s transportom do mesta vsaditve. Plezalke morajo ustrezati vrstni sestavi, velikosti in številu poganjkov, kot je določeno v načrtu.                     </t>
  </si>
  <si>
    <t>2.1.3.1.9.3.3</t>
  </si>
  <si>
    <t>AQ</t>
  </si>
  <si>
    <t xml:space="preserve">Akebia quinata (čokoladna akebija)
Opomba: Nabava plezalk po načrtu in dobava z nakladanjem v drevesnici s transportom do mesta vsaditve. Plezalke morajo ustrezati vrstni sestavi, velikosti in številu poganjkov, kot je določeno v načrtu.                     </t>
  </si>
  <si>
    <t>2.1.3.1.9.3.4</t>
  </si>
  <si>
    <t>56</t>
  </si>
  <si>
    <t xml:space="preserve">Izkop in priprava jam (polnitev s humozno zemljo), pognojitev (1 birket založnega gnojila) in posaditev plezalk. Zasipanje jam, odvoz odvečnega materiala, planiranje po končanih delih z izdelavo zalivalnih jamic in ostalimi pomožnimi deli. Izvede se zastirka v debelini cca. 5 cm iz drobljenega lubja iglavcev, zgornji rob zastirke mora biti uravnan z okoliškim terenom. Razporeditev plezalk skladno z načrtom. </t>
  </si>
  <si>
    <t>2.1.3.1.9.4</t>
  </si>
  <si>
    <t>TRATA</t>
  </si>
  <si>
    <t>2.1.3.1.9.4.1</t>
  </si>
  <si>
    <t>Potrebno je pripraviti vegetacijski nosilni sloj in po potrebi tudi teren.  Površino je potrebno fino zrahljati pred setvijo, seje se le na uležanih in stisnjenih površinah.</t>
  </si>
  <si>
    <t>2.1.3.1.9.4.2</t>
  </si>
  <si>
    <t>57</t>
  </si>
  <si>
    <t xml:space="preserve">Nabava in dobava ustrezne travne mešanice </t>
  </si>
  <si>
    <t>2.1.3.1.9.4.3</t>
  </si>
  <si>
    <t xml:space="preserve">npr. 'Valentin Sport' Semenarne Ljubljana ali enakovredno
Opomba: Nabava in dobava ustrezne travne mešanice </t>
  </si>
  <si>
    <t>2.1.3.1.9.4.4</t>
  </si>
  <si>
    <t>58</t>
  </si>
  <si>
    <t>Grabljenje in fino rahljanje površine pred setvijo, odstranjevanje plevela in kamenja, večjega od 5 cm. Setev mešanice travnega semena (mešanica 'Valentin Sport'), raztros mineralnega gnojila (20g/m2). Uvaljanje in zalivanje. Upoštevati pokrivanje sejane površine s tanko plastjo humusa in negovanje trave do popolne ozelenitve.</t>
  </si>
  <si>
    <t>2.1.3.1.9.5</t>
  </si>
  <si>
    <t>OSTALO</t>
  </si>
  <si>
    <t>2.1.3.1.9.5.1</t>
  </si>
  <si>
    <t>59</t>
  </si>
  <si>
    <t>Nabava in dobava zastirke</t>
  </si>
  <si>
    <t>2.1.3.1.9.5.2</t>
  </si>
  <si>
    <t>drobljeno lubje iglavcev (macesen)
Opomba: Nabava in dobava zastirke</t>
  </si>
  <si>
    <t>2.1.3.1.9.5.3</t>
  </si>
  <si>
    <t>prodec 16/32 mm
Opomba: Nabava in dobava zastirke</t>
  </si>
  <si>
    <t>2.1.4</t>
  </si>
  <si>
    <t>4.</t>
  </si>
  <si>
    <t>INŠTALACIJE</t>
  </si>
  <si>
    <t>2.1.4.1</t>
  </si>
  <si>
    <t>4.4</t>
  </si>
  <si>
    <t>ELEKTRIČNE INŠTALACIJE</t>
  </si>
  <si>
    <t>2.1.4.1.1</t>
  </si>
  <si>
    <t>A</t>
  </si>
  <si>
    <t>OSNOVNO:</t>
  </si>
  <si>
    <t>2.1.4.1.1.1</t>
  </si>
  <si>
    <t xml:space="preserve">SVETILKE </t>
  </si>
  <si>
    <t>2.1.4.1.1.1.1</t>
  </si>
  <si>
    <t>Dobava in montaža</t>
  </si>
  <si>
    <t>2.1.4.1.1.1.2</t>
  </si>
  <si>
    <t>Nadgradna LED svetilka, siva, komplet z napajalnikom Tip: INTRA GYON C SOP 4730lm 58W 840 DALI ali enakovredno (A)</t>
  </si>
  <si>
    <t>2.1.4.1.1.1.3</t>
  </si>
  <si>
    <t>Vgradna LED svetilka,siva, komplet z napajalnikom Tip: INTRA GYON R SOP 1720lm 21W 840 DALI ali enakovredno (B)</t>
  </si>
  <si>
    <t>2.1.4.1.1.1.4</t>
  </si>
  <si>
    <t>Vgradni okrogli beli LED downlighter, komplet z napajalnikom,zaščita IP44.
Tip: INTRA NITOR HE 2200lm 22W 840 FO IP44 ali enakovredno (C)</t>
  </si>
  <si>
    <t>2.1.4.1.1.1.5</t>
  </si>
  <si>
    <t>Vgradni okrogli beli LED downlighter, komplet z napajalnikom, zaščita IP44.
Tip: INTRA NITOR HE 1780lm 19W 840 FO IP44 ali enakovredno (D)</t>
  </si>
  <si>
    <t>2.1.4.1.1.1.6</t>
  </si>
  <si>
    <t>Nadgradna LED svetilka, ohišje iz polikarbonata, zaščitna kapa iz UV stabiliziranega polikarbonata, komplet z napajalnikom,4000K
Tip: INTRA 5700 3250lm 27W 840 FO IP66 ali enakovredno (E)</t>
  </si>
  <si>
    <t>2.1.4.1.1.1.7</t>
  </si>
  <si>
    <t>Nadgradna LED svetilka, ohišje iz polikarbonata, zaščitna kapa iz UV stabiliziranega polikarbonata ,komplet z napajalnikom, 4000K.
Tip: INTRA 5700 7000lm 62W 840 FO IP66 ali enakovredno (F)</t>
  </si>
  <si>
    <t>2.1.4.1.1.1.8</t>
  </si>
  <si>
    <t>Nadgradna LED svetilka, ohišje iz polikarbonata, zaščitna kapa iz UV stabiliziranega polikarbonata, komplet z napajalnikom,4000K. 
Tip: INTRA 5700 4500lm 36W 840 FO IP66 ali enakovredno (M)</t>
  </si>
  <si>
    <t>2.1.4.1.1.1.9</t>
  </si>
  <si>
    <t>Svetilka zasilne razsvetljave Z01, Beghelli LOG LED LG 11W SE/1/2/3P, IP65 ali enakovredno</t>
  </si>
  <si>
    <t>2.1.4.1.1.1.10</t>
  </si>
  <si>
    <t>Svetilka zasilne razsvetljave Z03, Beghelli INDICA LED DF20M LG SA/PS 1/2/3H, IP42, naravnost + 19384 ali enakovredno</t>
  </si>
  <si>
    <t>2.1.4.1.1.1.11</t>
  </si>
  <si>
    <t>Svetilka zasilne razsvetljave Z05, Beghelli LOG LED LG 11W SE/1/2/3P, IP65 (nadgradne) ali enakovredno</t>
  </si>
  <si>
    <t>2.1.4.1.1.1.12</t>
  </si>
  <si>
    <t>Piktogram za označbo evakuacijske poti za montažo pod varnostno svetilko</t>
  </si>
  <si>
    <t>2.1.4.1.1.2</t>
  </si>
  <si>
    <t>INŠTALACIJSKI MATERIAL</t>
  </si>
  <si>
    <t>2.1.4.1.1.2.1</t>
  </si>
  <si>
    <t>2.1.4.1.1.2.2</t>
  </si>
  <si>
    <t>Podometno instalacijsko stikalo, komplet z razvodnico, okrasnim pokrovom in nosilcem,  250V, 16A. 
Tip: GEWISS-CHORUS  ali enakovredno</t>
  </si>
  <si>
    <t>2.1.4.1.1.2.3</t>
  </si>
  <si>
    <t xml:space="preserve"> - navadno
Opomba: Podometno instalacijsko stikalo, komplet z razvodnico, okrasnim pokrovom in nosilcem,  250V, 16A. 
Tip: GEWISS-CHORUS  ali enakovredno</t>
  </si>
  <si>
    <t>2.1.4.1.1.2.4</t>
  </si>
  <si>
    <t xml:space="preserve"> - izmenično
Opomba: Podometno instalacijsko stikalo, komplet z razvodnico, okrasnim pokrovom in nosilcem,  250V, 16A. 
Tip: GEWISS-CHORUS  ali enakovredno</t>
  </si>
  <si>
    <t>2.1.4.1.1.2.5</t>
  </si>
  <si>
    <t>Stikalo za krmiljenje žaluzij
SOMFY CENTRALIS UNO IB</t>
  </si>
  <si>
    <t>2.1.4.1.1.2.6</t>
  </si>
  <si>
    <t>Enofazna podometna vtičnica, z zaščitnim kontaktom, 250V, 16A, vključno z vstavljeno zaščito proti vstavljanju tujih predmetov v vtičnico</t>
  </si>
  <si>
    <t>2.1.4.1.1.2.7</t>
  </si>
  <si>
    <t>Enofazna podometna vtičnica s pokrovom,  250V, 16A, vključno z vstavljeno zaščito proti vstavljanju tujih predmetov v vtičnico</t>
  </si>
  <si>
    <t>2.1.4.1.1.2.8</t>
  </si>
  <si>
    <t>Nadometna plastična razvodnica s štirimi odcepi</t>
  </si>
  <si>
    <t>2.1.4.1.1.2.9</t>
  </si>
  <si>
    <t>Zbiralnica za izenačevanje potenciala, komplet z vgrajenimi priključnimi sponkami</t>
  </si>
  <si>
    <t>2.1.4.1.1.2.10</t>
  </si>
  <si>
    <t>Stenski nadometni IR senzor, 230V/50Hz, kot zaznavanja 180° vodoravno ,  nastavitev časa 10s-15min, Obremenitev : max. 1000W (ohmsko breme), max. 500W (induktivno breme), STEINEL ali enakovredno</t>
  </si>
  <si>
    <t>2.1.4.1.1.2.11</t>
  </si>
  <si>
    <t>IR senzor, nadometni, 230V/50Hz, kot zaznavanja 360°,  nastavitev časa 5s-15min, Obremenitev : max. 2000W (žarnica z žarilno nitko), max. 1000W (fluorescenčna žarnica), STEINEL ali enakovredno</t>
  </si>
  <si>
    <t>2.1.4.1.1.2.12</t>
  </si>
  <si>
    <t>Instalacijski kabel položen delno podometno, delno uvlečen v instalacijske cevi in delno položen na kabelske police</t>
  </si>
  <si>
    <t>2.1.4.1.1.2.13</t>
  </si>
  <si>
    <t xml:space="preserve"> - NYY-J 5x35 mm2
Opomba: Instalacijski kabel položen delno podometno, delno uvlečen v instalacijske cevi in delno položen na kabelske police</t>
  </si>
  <si>
    <t>2.1.4.1.1.2.14</t>
  </si>
  <si>
    <t xml:space="preserve"> - NYY-J 5x6 mm2
Opomba: Instalacijski kabel položen delno podometno, delno uvlečen v instalacijske cevi in delno položen na kabelske police</t>
  </si>
  <si>
    <t>2.1.4.1.1.2.15</t>
  </si>
  <si>
    <t xml:space="preserve"> - NYM-J 5x2,5 mm2
Opomba: Instalacijski kabel položen delno podometno, delno uvlečen v instalacijske cevi in delno položen na kabelske police</t>
  </si>
  <si>
    <t>2.1.4.1.1.2.16</t>
  </si>
  <si>
    <t xml:space="preserve"> - NYM-J 3x2,5 mm2
Opomba: Instalacijski kabel položen delno podometno, delno uvlečen v instalacijske cevi in delno položen na kabelske police</t>
  </si>
  <si>
    <t>2.1.4.1.1.2.17</t>
  </si>
  <si>
    <t xml:space="preserve"> - NYM-J 7x1,5 mm2
Opomba: Instalacijski kabel položen delno podometno, delno uvlečen v instalacijske cevi in delno položen na kabelske police</t>
  </si>
  <si>
    <t>2.1.4.1.1.2.18</t>
  </si>
  <si>
    <t xml:space="preserve"> - NYM-J 5x1,5 mm2
Opomba: Instalacijski kabel položen delno podometno, delno uvlečen v instalacijske cevi in delno položen na kabelske police</t>
  </si>
  <si>
    <t>2.1.4.1.1.2.19</t>
  </si>
  <si>
    <t xml:space="preserve"> - NYM-J 4x1,5 mm2
Opomba: Instalacijski kabel položen delno podometno, delno uvlečen v instalacijske cevi in delno položen na kabelske police</t>
  </si>
  <si>
    <t>2.1.4.1.1.2.20</t>
  </si>
  <si>
    <t xml:space="preserve"> - NYM-J 3x1,5 mm2
Opomba: Instalacijski kabel položen delno podometno, delno uvlečen v instalacijske cevi in delno položen na kabelske police</t>
  </si>
  <si>
    <t>2.1.4.1.1.2.21</t>
  </si>
  <si>
    <t xml:space="preserve"> - NYM-J 2x1,5 mm2
Opomba: Instalacijski kabel položen delno podometno, delno uvlečen v instalacijske cevi in delno položen na kabelske police</t>
  </si>
  <si>
    <t>2.1.4.1.1.2.22</t>
  </si>
  <si>
    <t xml:space="preserve"> - LIYCY-J 7x1,5 mm2
Opomba: Instalacijski kabel položen delno podometno, delno uvlečen v instalacijske cevi in delno položen na kabelske police</t>
  </si>
  <si>
    <t>2.1.4.1.1.2.23</t>
  </si>
  <si>
    <t xml:space="preserve"> - Vodnik P/F-Y 6 mm2
Opomba: Instalacijski kabel položen delno podometno, delno uvlečen v instalacijske cevi in delno položen na kabelske police</t>
  </si>
  <si>
    <t>2.1.4.1.1.2.24</t>
  </si>
  <si>
    <t>Instalacijski kabel položen na kabelskih policah, delno uvlečen v instalacijske cevi. (OZVOČENJE)</t>
  </si>
  <si>
    <t>2.1.4.1.1.2.25</t>
  </si>
  <si>
    <t xml:space="preserve"> - PPL 2x1,5mm2
Opomba: Instalacijski kabel položen na kabelskih policah, delno uvlečen v instalacijske cevi. (OZVOČENJE)</t>
  </si>
  <si>
    <t>2.1.4.1.1.2.26</t>
  </si>
  <si>
    <t xml:space="preserve"> - PPL 3x1,5mm2
Opomba: Instalacijski kabel položen na kabelskih policah, delno uvlečen v instalacijske cevi. (OZVOČENJE)</t>
  </si>
  <si>
    <t>2.1.4.1.1.2.27</t>
  </si>
  <si>
    <t>Instalacijski kabel položen na kabelskih policah, delno uvlečen v instalacijske cevi. (ELEKTRIČNE URE)</t>
  </si>
  <si>
    <t>2.1.4.1.1.2.28</t>
  </si>
  <si>
    <t xml:space="preserve"> - NYM-0 2x1,5mm2
Opomba: Instalacijski kabel položen na kabelskih policah, delno uvlečen v instalacijske cevi. (ELEKTRIČNE URE)</t>
  </si>
  <si>
    <t>2.1.4.1.1.2.29</t>
  </si>
  <si>
    <t xml:space="preserve">Elektroinstalacijska cev, rebrasta, gibljiva, položena  podometno </t>
  </si>
  <si>
    <t>2.1.4.1.1.2.30</t>
  </si>
  <si>
    <t xml:space="preserve"> - i. c. Φ 16 mm
Opomba: Elektroinstalacijska cev, rebrasta, gibljiva, položena  podometno </t>
  </si>
  <si>
    <t>2.1.4.1.1.2.31</t>
  </si>
  <si>
    <t xml:space="preserve"> - i. c. Φ 23 mm
Opomba: Elektroinstalacijska cev, rebrasta, gibljiva, položena  podometno </t>
  </si>
  <si>
    <t>2.1.4.1.1.2.32</t>
  </si>
  <si>
    <t xml:space="preserve"> - i. c. Φ 90 mm
Opomba: Elektroinstalacijska cev, rebrasta, gibljiva, položena  podometno </t>
  </si>
  <si>
    <t>2.1.4.1.1.2.33</t>
  </si>
  <si>
    <t>Kabelske police, izdelane iz pocinkane perforirane pločevine, komplet s pokrovi, spojnim, nosilnim in pritrdilnim priborom</t>
  </si>
  <si>
    <t>2.1.4.1.1.2.34</t>
  </si>
  <si>
    <t xml:space="preserve"> - kabelska polica PK 100
Opomba: Kabelske police, izdelane iz pocinkane perforirane pločevine, komplet s pokrovi, spojnim, nosilnim in pritrdilnim priborom</t>
  </si>
  <si>
    <t>2.1.4.1.1.2.35</t>
  </si>
  <si>
    <t xml:space="preserve"> - kabelska polica PK 50
Opomba: Kabelske police, izdelane iz pocinkane perforirane pločevine, komplet s pokrovi, spojnim, nosilnim in pritrdilnim priborom</t>
  </si>
  <si>
    <t>2.1.4.1.1.2.36</t>
  </si>
  <si>
    <t>Ozemljitvene objemke razne (ocenjeno)</t>
  </si>
  <si>
    <t>2.1.4.1.1.3</t>
  </si>
  <si>
    <t>RAZDELILNIKI</t>
  </si>
  <si>
    <t>2.1.4.1.1.3.1</t>
  </si>
  <si>
    <t>2.1.4.1.1.3.2</t>
  </si>
  <si>
    <t>Stikalni blok SB-RK je predviden kot podometna omara,  dimenzij 800x1200x250 mm, izdelana iz pločevine, osnovno in končno obarvana, z vrati s ključavnico, z zapirali in vgrajeno opremo SCHRACK ali enakovredno:</t>
  </si>
  <si>
    <t>2.1.4.1.1.3.3</t>
  </si>
  <si>
    <t xml:space="preserve"> - odklopilno stikalo, 3-polno, 80A, montaža na letev, IN8E2338</t>
  </si>
  <si>
    <t>2.1.4.1.1.3.4</t>
  </si>
  <si>
    <t xml:space="preserve"> - prenapetostni odvodnik PROTEC C(R), 20kA (8/20)</t>
  </si>
  <si>
    <t>2.1.4.1.1.3.5</t>
  </si>
  <si>
    <t xml:space="preserve"> - podnožje varovalke 1P/10X38  z varov. 6A</t>
  </si>
  <si>
    <t>2.1.4.1.1.3.6</t>
  </si>
  <si>
    <t xml:space="preserve"> - podnožje varovalke 3P/10X38  z varov. 6A</t>
  </si>
  <si>
    <t>2.1.4.1.1.3.7</t>
  </si>
  <si>
    <t xml:space="preserve"> - SVETILKA SIGNALNA BELA NIZKA, serija RMQ TITAN, premer 22,5 mm, IP67</t>
  </si>
  <si>
    <t>2.1.4.1.1.3.8</t>
  </si>
  <si>
    <t xml:space="preserve"> - VMESNIK - PRITRDILNIK, serija RMQ TITAN</t>
  </si>
  <si>
    <t>2.1.4.1.1.3.9</t>
  </si>
  <si>
    <t xml:space="preserve"> - LED 85-264V AC RDEČ ČELNA, serija RMQ TITAN</t>
  </si>
  <si>
    <t>2.1.4.1.1.3.10</t>
  </si>
  <si>
    <t xml:space="preserve"> - SVETILKA SIGNALNA RDEČA NIZKA, serija RMQ TITAN, premer 22,5 mm, IP67</t>
  </si>
  <si>
    <t>2.1.4.1.1.3.11</t>
  </si>
  <si>
    <t xml:space="preserve"> - LED 85-264V AC BEL ČELNA, serija RMQ TITAN</t>
  </si>
  <si>
    <t>2.1.4.1.1.3.12</t>
  </si>
  <si>
    <t xml:space="preserve"> - Odklopnik TYTAN II za D0 talilne vložke, do 63A, 3P,  50kA</t>
  </si>
  <si>
    <t>2.1.4.1.1.3.13</t>
  </si>
  <si>
    <t xml:space="preserve"> - Vtikač z D0 talilnimi vložkomi za TYTAN II, 3 x 25A, komplet</t>
  </si>
  <si>
    <t>2.1.4.1.1.3.14</t>
  </si>
  <si>
    <t xml:space="preserve"> - Vtikač z D0 talilnimi vložkomi za TYTAN II, 3 x 32A, komplet</t>
  </si>
  <si>
    <t>2.1.4.1.1.3.15</t>
  </si>
  <si>
    <t xml:space="preserve"> - Vtikač z D0 talilnimi vložkomi za TYTAN II, 3 x 40A, komplet</t>
  </si>
  <si>
    <t>2.1.4.1.1.3.16</t>
  </si>
  <si>
    <t xml:space="preserve"> - instalacijski odklopnik  C6A, 1p</t>
  </si>
  <si>
    <t>2.1.4.1.1.3.17</t>
  </si>
  <si>
    <t xml:space="preserve"> - instalacijski odklopnik  B10A, 1p</t>
  </si>
  <si>
    <t>2.1.4.1.1.3.18</t>
  </si>
  <si>
    <t xml:space="preserve"> - instalacijski odklopnik  C10A, 1p</t>
  </si>
  <si>
    <t>2.1.4.1.1.3.19</t>
  </si>
  <si>
    <t xml:space="preserve"> - instalacijski odklopnik  C16A, 1p</t>
  </si>
  <si>
    <t>2.1.4.1.1.3.20</t>
  </si>
  <si>
    <t xml:space="preserve"> - instalacijski odklopnik  C16A, 3p</t>
  </si>
  <si>
    <t>2.1.4.1.1.3.21</t>
  </si>
  <si>
    <t xml:space="preserve"> - kontaktor R20-20 230, BZ326437, (SCHRACK) </t>
  </si>
  <si>
    <t>2.1.4.1.1.3.22</t>
  </si>
  <si>
    <t xml:space="preserve"> - stikalo izbirno, S16G1 I/0/II BZ106280, (SCHRACK) </t>
  </si>
  <si>
    <t>2.1.4.1.1.3.23</t>
  </si>
  <si>
    <t xml:space="preserve"> -elektronska tedenska programska stikalna ura, dvokanalna BZ328372</t>
  </si>
  <si>
    <t>2.1.4.1.1.3.24</t>
  </si>
  <si>
    <t xml:space="preserve"> - zbiralnice L1,L2,L3, N, PE</t>
  </si>
  <si>
    <t>2.1.4.1.1.3.25</t>
  </si>
  <si>
    <t xml:space="preserve"> - Cu zbiralnica za glavno izenačitev potencialov</t>
  </si>
  <si>
    <t>2.1.4.1.1.4</t>
  </si>
  <si>
    <t>PRIKLJUČKI</t>
  </si>
  <si>
    <t>2.1.4.1.1.4.1</t>
  </si>
  <si>
    <t>2.1.4.1.1.4.2</t>
  </si>
  <si>
    <t>Priključek pisoar</t>
  </si>
  <si>
    <t>2.1.4.1.1.4.3</t>
  </si>
  <si>
    <t>Priključek ventilatorja, konvektorja, 230V</t>
  </si>
  <si>
    <t>2.1.4.1.1.4.4</t>
  </si>
  <si>
    <t>Priključek aparatov v kuhinji</t>
  </si>
  <si>
    <t>2.1.4.1.1.4.5</t>
  </si>
  <si>
    <t>Priključek prezračevane naprave, hladilnega agregata,
400V</t>
  </si>
  <si>
    <t>2.1.4.1.1.5</t>
  </si>
  <si>
    <t>UNIVERZALNO OŽIČENJE</t>
  </si>
  <si>
    <t>2.1.4.1.1.5.1</t>
  </si>
  <si>
    <t>2.1.4.1.1.5.2</t>
  </si>
  <si>
    <t>Enojna osempolna vtičnica RJ45, cat. 6, s protiprašnim pokrovom podometna</t>
  </si>
  <si>
    <t>2.1.4.1.1.5.3</t>
  </si>
  <si>
    <t>Dvojna osempolna vtičnica 2xRJ45, cat. 6, s protiprašnim pokrovom podometna</t>
  </si>
  <si>
    <t>2.1.4.1.1.5.4</t>
  </si>
  <si>
    <t>Zaključevanje UTP kabla:</t>
  </si>
  <si>
    <t>2.1.4.1.1.5.5</t>
  </si>
  <si>
    <t xml:space="preserve"> -na vtičnici
Opomba: Zaključevanje UTP kabla:</t>
  </si>
  <si>
    <t>2.1.4.1.1.5.6</t>
  </si>
  <si>
    <t xml:space="preserve"> -na patch panelu
Opomba: Zaključevanje UTP kabla:</t>
  </si>
  <si>
    <t>2.1.4.1.1.5.7</t>
  </si>
  <si>
    <t>Telekomunikacijski kabel položen delno podometno v instalacijske cevi, delno na kabelske police in delno uvlečen v parapetni kanal</t>
  </si>
  <si>
    <t>2.1.4.1.1.5.8</t>
  </si>
  <si>
    <t xml:space="preserve"> - UTP 4x2x23 AWG cat.6
Opomba: Telekomunikacijski kabel položen delno podometno v instalacijske cevi, delno na kabelske police in delno uvlečen v parapetni kanal</t>
  </si>
  <si>
    <t>2.1.4.1.1.5.9</t>
  </si>
  <si>
    <t>2.1.4.1.1.5.10</t>
  </si>
  <si>
    <t>2.1.4.1.1.5.11</t>
  </si>
  <si>
    <t>2.1.4.1.1.5.12</t>
  </si>
  <si>
    <t>2.1.4.1.1.5.13</t>
  </si>
  <si>
    <t>2.1.4.1.1.5.14</t>
  </si>
  <si>
    <t>2.1.4.1.1.6</t>
  </si>
  <si>
    <t>SISTEM JAVLJANJA POŽARA</t>
  </si>
  <si>
    <t>2.1.4.1.1.6.1</t>
  </si>
  <si>
    <t>Dobava in montaža (oprema kot ZARJA ali enakovredna)</t>
  </si>
  <si>
    <t>2.1.4.1.1.6.2</t>
  </si>
  <si>
    <t>JAVLJANJE POŽARA</t>
  </si>
  <si>
    <t>2.1.4.1.1.6.3</t>
  </si>
  <si>
    <t>NAPAJ.DODATNI V OHIŠJU DNAP-460 24V/6A  z vgrajenim AV-618 za kontrolo delovanja
Možnost vgradnje AKU baterij 2x12 Ah ali 2x27 Ah ali 2x40 Ah</t>
  </si>
  <si>
    <t>2.1.4.1.1.6.4</t>
  </si>
  <si>
    <t xml:space="preserve">AKU baterija 12V 26Ah  </t>
  </si>
  <si>
    <t>2.1.4.1.1.6.5</t>
  </si>
  <si>
    <t>OPT XP-95  Adresni optični  javljalnik Apollo</t>
  </si>
  <si>
    <t>2.1.4.1.1.6.6</t>
  </si>
  <si>
    <t>TER XP-95, 55st.C  Adresni termični javljalnik Apollo</t>
  </si>
  <si>
    <t>2.1.4.1.1.6.7</t>
  </si>
  <si>
    <t>P XP-95/Discovery  Podnožje za adresne javljalnike XP-95 Apollo</t>
  </si>
  <si>
    <t>2.1.4.1.1.6.8</t>
  </si>
  <si>
    <t>RJ XP-95 z izolatorjem  Adresni ročni javljalnik s pleksi zaščito Apollo</t>
  </si>
  <si>
    <t>2.1.4.1.1.6.9</t>
  </si>
  <si>
    <t xml:space="preserve">ES sirena 24 V DC, 16 mA, 100dB, IP65  </t>
  </si>
  <si>
    <t>2.1.4.1.1.6.10</t>
  </si>
  <si>
    <t>AV-618 adresni krmilni vmesnik v ohišju s 3A relejskim izhodom in dvema vhodoma za priklop brezpotencialnih kontaktov TLAČNIH STIKAL</t>
  </si>
  <si>
    <t>2.1.4.1.1.6.11</t>
  </si>
  <si>
    <t>AV-622 adresni vmesnik (722), tri kanalni VHODNO-IZHODNI s tremi neodvisnimi relejskimi izhodi in tremi neodvisnimi vhodi, kpl z ohišjem</t>
  </si>
  <si>
    <t>2.1.4.1.1.6.12</t>
  </si>
  <si>
    <t>Označ. plošča ROČNI JAVLJALNIK  Označevalna plošča RJ 125 x 125</t>
  </si>
  <si>
    <t>2.1.4.1.1.6.13</t>
  </si>
  <si>
    <t xml:space="preserve">Označ. plošča SIRENA  Označevalna plošča HUPA 125 x 125
</t>
  </si>
  <si>
    <t>2.1.4.1.1.6.14</t>
  </si>
  <si>
    <t>Označ. plošča 55x30mm  Lokacijsko označevalne tablice, dimenzij 55 × 30 mm, rdeče barve z belo vgraviranimi oznakami</t>
  </si>
  <si>
    <t>2.1.4.1.1.6.15</t>
  </si>
  <si>
    <t>Dograditev sistema javljanja požara</t>
  </si>
  <si>
    <t>2.1.4.1.1.6.16</t>
  </si>
  <si>
    <t>Montaža in povezovanje elementov  Montaža in povezovanje podnožij javljalnikov in ostalih
elementov sistema za javljanje požara - cena na kos</t>
  </si>
  <si>
    <t>2.1.4.1.1.6.17</t>
  </si>
  <si>
    <t xml:space="preserve">Kabel JY(ST)Y 1x2x0,8 Dobava in polaganje kabla </t>
  </si>
  <si>
    <t>2.1.4.1.1.6.18</t>
  </si>
  <si>
    <t xml:space="preserve">Kabel JE-H(ST)H E30 2x2x0,8 Dobava in polaganje kabla </t>
  </si>
  <si>
    <t>2.1.4.1.1.6.19</t>
  </si>
  <si>
    <t xml:space="preserve">Kabel PPOOY (NYY-J) 3x2,5 Dobava in polaganje kabla </t>
  </si>
  <si>
    <t>2.1.4.1.1.6.20</t>
  </si>
  <si>
    <t xml:space="preserve">Korito NIK 2 SAMOLEPILNI Dobava in polaganje korita </t>
  </si>
  <si>
    <t>2.1.4.1.1.6.21</t>
  </si>
  <si>
    <t xml:space="preserve">Korito NIK 1 SAMOLEPILNI Dobava in polaganje korita </t>
  </si>
  <si>
    <t>2.1.4.1.1.7</t>
  </si>
  <si>
    <t>DEMONTAŽA</t>
  </si>
  <si>
    <t>2.1.4.1.1.7.1</t>
  </si>
  <si>
    <t>Demontaža in odvoz na deponijo</t>
  </si>
  <si>
    <t>2.1.4.1.1.7.2</t>
  </si>
  <si>
    <t>Odklop električnega napajanja in vzpostavitev breznapetostnega stanja pred pričetkom del</t>
  </si>
  <si>
    <t>2.1.4.1.1.7.3</t>
  </si>
  <si>
    <t>Demontaža vseh električnih inštalacij
 - demontaža razdelilnika
 - demontaža svetilk
 - demontaža parapetnih kanalov, stikal, vtičnic …
 - odstranitev kablov, kabelskih polic, inštalacij v
stenah …</t>
  </si>
  <si>
    <t>2.1.4.1.1.7.4</t>
  </si>
  <si>
    <t>Strošek deponije</t>
  </si>
  <si>
    <t>2.1.4.1.1.7.5</t>
  </si>
  <si>
    <t>Priprava gradbiščne elektro omarice</t>
  </si>
  <si>
    <t>2.1.4.1.2</t>
  </si>
  <si>
    <t>B</t>
  </si>
  <si>
    <t>DODATNO:</t>
  </si>
  <si>
    <t>2.1.4.1.2.1</t>
  </si>
  <si>
    <t>OZVOČENJE</t>
  </si>
  <si>
    <t>2.1.4.1.2.1.1</t>
  </si>
  <si>
    <t>2.1.4.1.2.1.2</t>
  </si>
  <si>
    <t>Lokalna  naprava ozvočenja  (kot npr. SEA Sežana ali enakovredno), sestavljena iz:
SNO1107/S   mikser  in ojačevalnik  60W/100V,   vhod  AUX in obvestila iz centralne naprave ozvočenja šole, 4 delno izhodno preklopno polje, vgradno ohišje 19",  vgrajena 2 kosa regulatorja glasnosti   100V
 Glasbena enota  z radijskim sprejemnikom, CD/mp-3/USB , izhod za napravo ozvočenja SEA.</t>
  </si>
  <si>
    <t>2.1.4.1.2.1.3</t>
  </si>
  <si>
    <t>SNZ1070 nadometni zvočnik5W/100V, beli-SEA ali enakovredno</t>
  </si>
  <si>
    <t>2.1.4.1.2.1.4</t>
  </si>
  <si>
    <t>SNA1040   regulator glasnosti 35W/100V, vgradni-v globoki dozi fi 60 , beli SEA ali enakovredno</t>
  </si>
  <si>
    <t>2.1.4.1.2.2</t>
  </si>
  <si>
    <t>ELEKTRIČNE URE</t>
  </si>
  <si>
    <t>2.1.4.1.2.2.1</t>
  </si>
  <si>
    <t>2.1.4.1.2.2.2</t>
  </si>
  <si>
    <t xml:space="preserve">Ura, dvostranska, 24V, minutna, fi 300mm, tip 2VME-31 (Iskra sistemi ali enakovredno), s konzolo za montažo na strop </t>
  </si>
  <si>
    <t>2.1.4.2</t>
  </si>
  <si>
    <t>STROJNE INSTALACIJE</t>
  </si>
  <si>
    <t>2.1.4.2.1</t>
  </si>
  <si>
    <t>JEDILNICA</t>
  </si>
  <si>
    <t>2.1.4.2.1.1</t>
  </si>
  <si>
    <t>Ogrevanje (oskrba prezrač. naprave)</t>
  </si>
  <si>
    <t>2.1.4.2.1.1.1</t>
  </si>
  <si>
    <t>Obtočna črpalka:
Dobava in vgradnja obtočne črpalke z mokrim rotorjem, za vgradnjo v cevovod, brez potrebnega vzdrževanja, z najnižjimi obratovalnimi stroški, z vgrajeno elektronsko regulacijo moči, za variabilni diferenčni tlak, z navojnimi priključki, skupaj s holandci in montažnim materialom;
R 1; PN 10; +15 … +110 °C
Pel = 20 W; ~230 V, 50 Hz;
Ustreza: Wilo, Yonos PICO 25/1-4 ali enakovredno</t>
  </si>
  <si>
    <t>2.1.4.2.1.1.2</t>
  </si>
  <si>
    <t xml:space="preserve">Srednje težka črna cev:
Dobava in montaža srednje težke navojne jeklene črne cevi brez predpisanih mehanskih lastnosti, dimenzije in teža po DIN EN 10 255, iz materiala S 185 po DIN EN 10 025-1, s fazonskimi kosi, z dodatkom za razrez, z varilnim ter s pritrdilnim materialom </t>
  </si>
  <si>
    <t>2.1.4.2.1.1.3</t>
  </si>
  <si>
    <t xml:space="preserve">  DN 32
Opomba: Srednje težka črna cev:
Dobava in montaža srednje težke navojne jeklene črne cevi brez predpisanih mehanskih lastnosti, dimenzije in teža po DIN EN 10 255, iz materiala S 185 po DIN EN 10 025-1, s fazonskimi kosi, z dodatkom za razrez, z varilnim ter s pritrdilnim materialom </t>
  </si>
  <si>
    <t>2.1.4.2.1.1.4</t>
  </si>
  <si>
    <t>Izolacija cevovodov ogrevanja:
Izolacija cevovodov z ovojnim materialom iz parozapornega negorljivega izolacijskega materiala, λ ≤ 0,039 W/mK, μ ≥ 7000, požarni razred B1, z dodatkom za razrez in z lepilnim materialom
Ustreza: Armacell, Armaflex ITS ali enakovredno</t>
  </si>
  <si>
    <t>2.1.4.2.1.1.5</t>
  </si>
  <si>
    <t xml:space="preserve">  44 x 42 mm
Opomba: Izolacija cevovodov ogrevanja:
Izolacija cevovodov z ovojnim materialom iz parozapornega negorljivega izolacijskega materiala, λ ≤ 0,039 W/mK, μ ≥ 7000, požarni razred B1, z dodatkom za razrez in z lepilnim materialom</t>
  </si>
  <si>
    <t>2.1.4.2.1.1.6</t>
  </si>
  <si>
    <t>Krogelni ventil - navojni:
Dobava in montaža medeninastega krogelnega ventila navojne izvedbe, s tesnilnim materialom;  110 °C; PN 10</t>
  </si>
  <si>
    <t>2.1.4.2.1.1.7</t>
  </si>
  <si>
    <t xml:space="preserve">  DN 32
Opomba: Krogelni ventil - navojni:
Dobava in montaža medeninastega krogelnega ventila navojne izvedbe, s tesnilnim materialom;  110 °C; PN 10</t>
  </si>
  <si>
    <t>2.1.4.2.1.1.8</t>
  </si>
  <si>
    <t>Vgradnja tlačno neodvisnega ventila za hidravlično uravnoteženje z EM pogonom:
Vgradnja tlačno neodvisnega ventila za hidravlično uravnoteženje z navojnimi priključki ter z elektromotornim pogonom, z merilnimi priključki ter skupaj z montažnim in tesnilnim materialom</t>
  </si>
  <si>
    <t>2.1.4.2.1.1.9</t>
  </si>
  <si>
    <t>Regulacijski ventil za omejevanje temperature:
Dobava in montaža ravnega regulacijskega ventila za omejevanje temperature povratnega voda, skupaj s termostatsko glavo in tesnilnim materialom
Ustreza: Danfoss, FJVR 10-50° ali enakovredno</t>
  </si>
  <si>
    <t>2.1.4.2.1.1.10</t>
  </si>
  <si>
    <t>Polnilno - praznilna pipa:
Dobava in montaža polnilno-praznilne krogelne pipe navojne izvedbe, s tesnilnim materialom; 110 °C; PN 10</t>
  </si>
  <si>
    <t>2.1.4.2.1.1.11</t>
  </si>
  <si>
    <t xml:space="preserve">  DN 20
Opomba: Polnilno - praznilna pipa:
Dobava in montaža polnilno-praznilne krogelne pipe navojne izvedbe, s tesnilnim materialom; 110 °C; PN 10</t>
  </si>
  <si>
    <t>2.1.4.2.1.1.12</t>
  </si>
  <si>
    <t>Protipovratni ventil - navojni:
Dobava in montaža medeninastega protipovratnega ventila navojne izvedbe, s tesnilnim materialom; 110 °C; PN 10</t>
  </si>
  <si>
    <t>2.1.4.2.1.1.13</t>
  </si>
  <si>
    <t xml:space="preserve">  DN 32
Opomba: Protipovratni ventil - navojni:
Dobava in montaža medeninastega protipovratnega ventila navojne izvedbe, s tesnilnim materialom; 110 °C; PN 10</t>
  </si>
  <si>
    <t>2.1.4.2.1.1.14</t>
  </si>
  <si>
    <t>Lovilnik nesnage - navojni:
Dobava in montaža medeninastega lovilnika nečistoč navojne izvedbe, s tesnilnim materialom; 
110 °C; PN 10</t>
  </si>
  <si>
    <t>2.1.4.2.1.1.15</t>
  </si>
  <si>
    <t xml:space="preserve">  DN 32
Opomba: Lovilnik nesnage - navojni:
Dobava in montaža medeninastega lovilnika nečistoč navojne izvedbe, s tesnilnim materialom; 
110 °C; PN 10</t>
  </si>
  <si>
    <t>2.1.4.2.1.1.16</t>
  </si>
  <si>
    <t>Poševnosedežni ventil - navojni: 
Dobava in montaža medeninastega ventila za hidravlično uravnoteženje s proporcionalno karakteristiko dušenja, z merilnimi priključki, za nastavitev pretoka, z ročnim kolesom s številčno digitalno skalo za prednastavitev in možnost blokiranja nastavljenega položaja, navojne izvedbe, s tesnilnim materialom; 110 °C; PN 20
Ustreza: TA, STAD ali enakovredno</t>
  </si>
  <si>
    <t>2.1.4.2.1.1.17</t>
  </si>
  <si>
    <t xml:space="preserve">  DN 32
Opomba: Poševnosedežni ventil - navojni: 
Dobava in montaža medeninastega ventila za hidravlično uravnoteženje s proporcionalno karakteristiko dušenja, z merilnimi priključki, za nastavitev pretoka, z ročnim kolesom s številčno digitalno skalo za prednastavitev in možnost blokiranja nastavljenega položaja, navojne izvedbe, s tesnilnim materialom; 110 °C; PN 20</t>
  </si>
  <si>
    <t>2.1.4.2.1.1.18</t>
  </si>
  <si>
    <t>Termometer - tekočinski - ravni:
Dobava in montaža ravnega tekočinskega termometra z zaščitno tulko, z območjem od 20 do 80 °C, s priključkom DN 15</t>
  </si>
  <si>
    <t>2.1.4.2.1.1.19</t>
  </si>
  <si>
    <t>Termometer - tekočinski - kotni:
Dobava in montaža kotnega tekočinskega termometra z zaščitno tulko, z območjem od 20 do 80 °C, s priključkom DN 15</t>
  </si>
  <si>
    <t>2.1.4.2.1.1.20</t>
  </si>
  <si>
    <t>Manometer s tripotno pipo:
Dobava in montaža manometra premera 80 mm s priključkom R 1/2 radialno navzdol, merilna natančnost 1,6 % od končne vrednosti skale, skupaj s tripotno manometersko pipo ter s pritrdilnim in tesnilnim materialom; 
merilno območje od 0 do 6 bar</t>
  </si>
  <si>
    <t>2.1.4.2.1.1.21</t>
  </si>
  <si>
    <t>Toplotni števec - ogrevanje:
Dobava in vgradnja toplotnega  števca, komplet s holandci in računsko enoto ter dvema temperaturnima tipaloma,
- z opcijsko kartico M-Bus z možnostjo priključitve vodomera z impulznim izhodom
  Vnom = 1,5 m³/h
  DN 20; PN 16
Ustreza: Ultraheat ali enakovredno</t>
  </si>
  <si>
    <t>2.1.4.2.1.1.22</t>
  </si>
  <si>
    <t>Odzračevalni lonec s pipo:
Dobava in montaža odzračevalne bombirane posode V = 2 l, skupaj s črno cevjo DN 15 dolžine 4 m in z medeninasto krogelno pipo DN 10; PN 6</t>
  </si>
  <si>
    <t>2.1.4.2.1.1.23</t>
  </si>
  <si>
    <t>Avtomatski odzračevalni lonček:
Dobava in montaža avtomatskega odzračevalnega lončka z navojnim priključkom 3/8", skupaj z obojko</t>
  </si>
  <si>
    <t>2.1.4.2.1.1.24</t>
  </si>
  <si>
    <t>Temperaturno tipalo:
Dobava in montaža potopnega temperaturnega tipala, Ni1000; d = 6,5; l = 120 mm; z zaščitno tulko 
Ustreza: Sauter, EGT346F101 z LW 7 R1/2 Ms; 
                0364439120 ali enakovredno</t>
  </si>
  <si>
    <t>2.1.4.2.1.1.25</t>
  </si>
  <si>
    <t xml:space="preserve">Zaščitno miniziranje:
Čiščenje cevovodov in konzol ter dvakratno pleskanje z osnovnim premazom </t>
  </si>
  <si>
    <t>2.1.4.2.1.1.26</t>
  </si>
  <si>
    <t>Pleskanje neizoliranih delov:
Dvakratno pleskanje neizoliranih delov cevovodov in konzol z lakom odpornim proti visoki temperaturi</t>
  </si>
  <si>
    <t>2.1.4.2.1.1.27</t>
  </si>
  <si>
    <t>Požarno tesnjenje:
Tesnjenje vgrajenih požarnih loput s požarno peno za rege do širine 40 mm
Ustreza: Promat, Promafoam C ali enakovredno
- pločevinka prostornine 700 ml</t>
  </si>
  <si>
    <t>2.1.4.2.1.2</t>
  </si>
  <si>
    <t>Prezračevanje</t>
  </si>
  <si>
    <t>2.1.4.2.1.2.1</t>
  </si>
  <si>
    <t>Notranja centralna prezračevalna naprava PN1:
Dobava, montaža in zagon kompaktne notranje dvoetažne centralne prezračevalne naprave, posluževanje s sprednje strani in s priključki za zrak z zgornje strani v sestavi:
- ohišje iz alu profilov z vstavljenimi izoliranimi paneli iz jeklene pocinkane pločevine ter z jedrom iz izolacijskih plošč iz ognjevarne izolacije iz mineralne volne debeline 50 mm, z nožicami višine 100 mm,
- karakteristike ohišja po SIST EN 1886:  
  - tesnost: L2,
  - toplotna izolacija razreda: T3,
  - faktor toplotnih mostov: TB3,
  - razred požarne odpornosti toplotne izolacije po DIN 4102: A1
- dovodna ventilatorska enota z zvezno regulacijo števila vrtljajev; q = 3.000 m³/h; ΔpEXT = 205 Pa; 1,0 kW; ~400 V,
- odvodna ventilatorska enota z  zvezno regulacijo števila vrtljajev; q = 2.200 m³/h; 
ΔpEXT = 195 Pa; 0,65 kW; ~400 V,
- filterna enota svežega zraka F7, 
- filterna enota odtočnega zraka F7, 
- rotacijski regenerator; η = 0,67 z elektromotornim pogonom,
- ogrevalna enota za ogrevanje zraka s toplo vodo temp. 55/45 °C; ФG = 13,51 kW,
- temperatura vtočnega zraka: 22 °C,
- 2 kpl. - regulacijska žaluzija s protismernimi loputami z elektromotornim pogonom,
- protizmrzovalni termostat,
- 2 kpl. - diferenčno tlačno stikalo,
- 3 kpl. - kanalsko temperaturno tipalo,
- varnostni senzor vrtenja regeneratorja,
- 4 kpl. - jadrovinasti priključek dim. 700 x 300 mm,
- protivibracijske podloge,
- elektro krmilna omara s kompletno regulacijsko opremo za opravljanje funkcij (temperaturna tipala, tipala tlaka in relativne vlage, termostati, tlačna stikala, tedenska ura ipd.) z M-Bus modulom za možnost povezave s CNS ter izvedba kabelskih povezav med napravo in omaro,
- pritrdilni in montažni material;
Ustreza:Systemair AC, Topvex TR 09 HW 
               ali enakovredno</t>
  </si>
  <si>
    <t>2.1.4.2.1.2.2</t>
  </si>
  <si>
    <t>Tlačno neodvisen ventil za hidravlično uravnoteženje z EM pogonom:
Samo dobava tlačno neodvisnega ventila za hidravlično uravnoteženje z navojnimi priključki ter z elektromotornim pogonom, z merilnimi priključki ter skupaj z montažnim in tesnilnim materialom;
- pmax = 4 bar,
- 340 … 1.700 l/h,
- 10 … 120 °C; PN 16,
- 200 N; ~24 V
Ustreza: Danfoss, AB-QM 25 z AME 110/24V NL
               ali enakovredno</t>
  </si>
  <si>
    <t>2.1.4.2.1.2.3</t>
  </si>
  <si>
    <t>Kanalski ventilator:
Dobava in montaža kanalskega ventilatorja s pritrdilnim in montažnim materialom;
158 W; ~230 V;
Ustreza: Systemair AC, K 200 L ali enakovredno</t>
  </si>
  <si>
    <t>2.1.4.2.1.2.4</t>
  </si>
  <si>
    <t>Kanalski ventilator v zvočno izoliranem ohišju:
Dobava in montaža kanalskega ventilatorja v zvočno izoliranem ohišju, s pritrdilnim in montažnim materialom;
172 W; ~230 V;
Ustreza: Systemair AC, KVK 200 ali enakovredno</t>
  </si>
  <si>
    <t>2.1.4.2.1.2.5</t>
  </si>
  <si>
    <t>Regulator vrtljajev ventilatorja:
Dobava in montaža petstopenjskega regulatorja vrtljajev;
Ustreza: Systemair AC, RE 1,5 ali enakovredno</t>
  </si>
  <si>
    <t>2.1.4.2.1.2.6</t>
  </si>
  <si>
    <t>Regulator vrtljajev ventilatorja:
Dobava in montaža petstopenjskega regulatorja vrtljajev;
Ustreza: Systemair AC, RTRE 1,5 ali enakovredno</t>
  </si>
  <si>
    <t>2.1.4.2.1.2.7</t>
  </si>
  <si>
    <t>Pravokotni prezračevalni kanali:
Dobava in montaža pravokotnih kanalov iz pocinkane pločevine s fazonskimi kosi po SIST EN 1505, SIST prEN 1507, SIST prEN12236, DIN 24190 in DIN  24191, s tesnilnim, spojnim, pritrdilnim in obešalnim materialom</t>
  </si>
  <si>
    <t>2.1.4.2.1.2.8</t>
  </si>
  <si>
    <t xml:space="preserve">  200 x 150
Opomba: Pravokotni prezračevalni kanali:
Dobava in montaža pravokotnih kanalov iz pocinkane pločevine s fazonskimi kosi po SIST EN 1505, SIST prEN 1507, SIST prEN12236, DIN 24190 in DIN  24191, s tesnilnim, spojnim, pritrdilnim in obešalnim materialom</t>
  </si>
  <si>
    <t>2.1.4.2.1.2.9</t>
  </si>
  <si>
    <t xml:space="preserve">  250 x 150
Opomba: Pravokotni prezračevalni kanali:
Dobava in montaža pravokotnih kanalov iz pocinkane pločevine s fazonskimi kosi po SIST EN 1505, SIST prEN 1507, SIST prEN12236, DIN 24190 in DIN  24191, s tesnilnim, spojnim, pritrdilnim in obešalnim materialom</t>
  </si>
  <si>
    <t>2.1.4.2.1.2.10</t>
  </si>
  <si>
    <t xml:space="preserve">  300 x 200
Opomba: Pravokotni prezračevalni kanali:
Dobava in montaža pravokotnih kanalov iz pocinkane pločevine s fazonskimi kosi po SIST EN 1505, SIST prEN 1507, SIST prEN12236, DIN 24190 in DIN  24191, s tesnilnim, spojnim, pritrdilnim in obešalnim materialom</t>
  </si>
  <si>
    <t>2.1.4.2.1.2.11</t>
  </si>
  <si>
    <t xml:space="preserve">  300 x 250
Opomba: Pravokotni prezračevalni kanali:
Dobava in montaža pravokotnih kanalov iz pocinkane pločevine s fazonskimi kosi po SIST EN 1505, SIST prEN 1507, SIST prEN12236, DIN 24190 in DIN  24191, s tesnilnim, spojnim, pritrdilnim in obešalnim materialom</t>
  </si>
  <si>
    <t>2.1.4.2.1.2.12</t>
  </si>
  <si>
    <t xml:space="preserve">  300 x 300
Opomba: Pravokotni prezračevalni kanali:
Dobava in montaža pravokotnih kanalov iz pocinkane pločevine s fazonskimi kosi po SIST EN 1505, SIST prEN 1507, SIST prEN12236, DIN 24190 in DIN  24191, s tesnilnim, spojnim, pritrdilnim in obešalnim materialom</t>
  </si>
  <si>
    <t>2.1.4.2.1.2.13</t>
  </si>
  <si>
    <t xml:space="preserve">  325 x 125
Opomba: Pravokotni prezračevalni kanali:
Dobava in montaža pravokotnih kanalov iz pocinkane pločevine s fazonskimi kosi po SIST EN 1505, SIST prEN 1507, SIST prEN12236, DIN 24190 in DIN  24191, s tesnilnim, spojnim, pritrdilnim in obešalnim materialom</t>
  </si>
  <si>
    <t>2.1.4.2.1.2.14</t>
  </si>
  <si>
    <t xml:space="preserve">  400 x 150
Opomba: Pravokotni prezračevalni kanali:
Dobava in montaža pravokotnih kanalov iz pocinkane pločevine s fazonskimi kosi po SIST EN 1505, SIST prEN 1507, SIST prEN12236, DIN 24190 in DIN  24191, s tesnilnim, spojnim, pritrdilnim in obešalnim materialom</t>
  </si>
  <si>
    <t>2.1.4.2.1.2.15</t>
  </si>
  <si>
    <t xml:space="preserve">  400 x 200
Opomba: Pravokotni prezračevalni kanali:
Dobava in montaža pravokotnih kanalov iz pocinkane pločevine s fazonskimi kosi po SIST EN 1505, SIST prEN 1507, SIST prEN12236, DIN 24190 in DIN  24191, s tesnilnim, spojnim, pritrdilnim in obešalnim materialom</t>
  </si>
  <si>
    <t>2.1.4.2.1.2.16</t>
  </si>
  <si>
    <t xml:space="preserve">  400 x 250
Opomba: Pravokotni prezračevalni kanali:
Dobava in montaža pravokotnih kanalov iz pocinkane pločevine s fazonskimi kosi po SIST EN 1505, SIST prEN 1507, SIST prEN12236, DIN 24190 in DIN  24191, s tesnilnim, spojnim, pritrdilnim in obešalnim materialom</t>
  </si>
  <si>
    <t>2.1.4.2.1.2.17</t>
  </si>
  <si>
    <t xml:space="preserve">  400 x 300
Opomba: Pravokotni prezračevalni kanali:
Dobava in montaža pravokotnih kanalov iz pocinkane pločevine s fazonskimi kosi po SIST EN 1505, SIST prEN 1507, SIST prEN12236, DIN 24190 in DIN  24191, s tesnilnim, spojnim, pritrdilnim in obešalnim materialom</t>
  </si>
  <si>
    <t>2.1.4.2.1.2.18</t>
  </si>
  <si>
    <t xml:space="preserve">  400 x 400
Opomba: Pravokotni prezračevalni kanali:
Dobava in montaža pravokotnih kanalov iz pocinkane pločevine s fazonskimi kosi po SIST EN 1505, SIST prEN 1507, SIST prEN12236, DIN 24190 in DIN  24191, s tesnilnim, spojnim, pritrdilnim in obešalnim materialom</t>
  </si>
  <si>
    <t>2.1.4.2.1.2.19</t>
  </si>
  <si>
    <t xml:space="preserve">  450 x 300
Opomba: Pravokotni prezračevalni kanali:
Dobava in montaža pravokotnih kanalov iz pocinkane pločevine s fazonskimi kosi po SIST EN 1505, SIST prEN 1507, SIST prEN12236, DIN 24190 in DIN  24191, s tesnilnim, spojnim, pritrdilnim in obešalnim materialom</t>
  </si>
  <si>
    <t>2.1.4.2.1.2.20</t>
  </si>
  <si>
    <t xml:space="preserve">  450 x 450
Opomba: Pravokotni prezračevalni kanali:
Dobava in montaža pravokotnih kanalov iz pocinkane pločevine s fazonskimi kosi po SIST EN 1505, SIST prEN 1507, SIST prEN12236, DIN 24190 in DIN  24191, s tesnilnim, spojnim, pritrdilnim in obešalnim materialom</t>
  </si>
  <si>
    <t>2.1.4.2.1.2.21</t>
  </si>
  <si>
    <t xml:space="preserve">  600 x 300
Opomba: Pravokotni prezračevalni kanali:
Dobava in montaža pravokotnih kanalov iz pocinkane pločevine s fazonskimi kosi po SIST EN 1505, SIST prEN 1507, SIST prEN12236, DIN 24190 in DIN  24191, s tesnilnim, spojnim, pritrdilnim in obešalnim materialom</t>
  </si>
  <si>
    <t>2.1.4.2.1.2.22</t>
  </si>
  <si>
    <t xml:space="preserve">  600 x 500
Opomba: Pravokotni prezračevalni kanali:
Dobava in montaža pravokotnih kanalov iz pocinkane pločevine s fazonskimi kosi po SIST EN 1505, SIST prEN 1507, SIST prEN12236, DIN 24190 in DIN  24191, s tesnilnim, spojnim, pritrdilnim in obešalnim materialom</t>
  </si>
  <si>
    <t>2.1.4.2.1.2.23</t>
  </si>
  <si>
    <t xml:space="preserve">  700 x 300
Opomba: Pravokotni prezračevalni kanali:
Dobava in montaža pravokotnih kanalov iz pocinkane pločevine s fazonskimi kosi po SIST EN 1505, SIST prEN 1507, SIST prEN12236, DIN 24190 in DIN  24191, s tesnilnim, spojnim, pritrdilnim in obešalnim materialom</t>
  </si>
  <si>
    <t>2.1.4.2.1.2.24</t>
  </si>
  <si>
    <t>Okrogli prezračevalni kanali:
Dobava in montaža spiralno robljenih kanalov iz pocinkane pločevine s fazonskimi kosi po SIST EN 1506, SIST prEN 12237, SIST prEN12236 in DIN  24151, s tesnilnim, spojnim, pritrdilnim in obešalnim materialom</t>
  </si>
  <si>
    <t>2.1.4.2.1.2.25</t>
  </si>
  <si>
    <t xml:space="preserve">  DN 100
Opomba: Okrogli prezračevalni kanali:
Dobava in montaža spiralno robljenih kanalov iz pocinkane pločevine s fazonskimi kosi po SIST EN 1506, SIST prEN 12237, SIST prEN12236 in DIN  24151, s tesnilnim, spojnim, pritrdilnim in obešalnim materialom</t>
  </si>
  <si>
    <t>2.1.4.2.1.2.26</t>
  </si>
  <si>
    <t xml:space="preserve">  DN 125
Opomba: Okrogli prezračevalni kanali:
Dobava in montaža spiralno robljenih kanalov iz pocinkane pločevine s fazonskimi kosi po SIST EN 1506, SIST prEN 12237, SIST prEN12236 in DIN  24151, s tesnilnim, spojnim, pritrdilnim in obešalnim materialom</t>
  </si>
  <si>
    <t>2.1.4.2.1.2.27</t>
  </si>
  <si>
    <t xml:space="preserve">  DN 160
Opomba: Okrogli prezračevalni kanali:
Dobava in montaža spiralno robljenih kanalov iz pocinkane pločevine s fazonskimi kosi po SIST EN 1506, SIST prEN 12237, SIST prEN12236 in DIN  24151, s tesnilnim, spojnim, pritrdilnim in obešalnim materialom</t>
  </si>
  <si>
    <t>2.1.4.2.1.2.28</t>
  </si>
  <si>
    <t xml:space="preserve">  DN 200
Opomba: Okrogli prezračevalni kanali:
Dobava in montaža spiralno robljenih kanalov iz pocinkane pločevine s fazonskimi kosi po SIST EN 1506, SIST prEN 12237, SIST prEN12236 in DIN  24151, s tesnilnim, spojnim, pritrdilnim in obešalnim materialom</t>
  </si>
  <si>
    <t>2.1.4.2.1.2.29</t>
  </si>
  <si>
    <t>Gibljiva cev:
Dobava in vgradnja gibljive cevi po DIN 24146</t>
  </si>
  <si>
    <t>2.1.4.2.1.2.30</t>
  </si>
  <si>
    <t xml:space="preserve">  Ø102 mm
Opomba: Gibljiva cev:
Dobava in vgradnja gibljive cevi po DIN 24146</t>
  </si>
  <si>
    <t>2.1.4.2.1.2.31</t>
  </si>
  <si>
    <t xml:space="preserve">  Ø127 mm
Opomba: Gibljiva cev:
Dobava in vgradnja gibljive cevi po DIN 24146</t>
  </si>
  <si>
    <t>2.1.4.2.1.2.32</t>
  </si>
  <si>
    <t>Požarna loputa - okroglega preseka z EM pogonom:
Dobava in vgradnja požarne lopute z elektro motornim pogonom in kazalom položaja, za vgradnjo v kanale okroglih presekov, z montažnim materialom; 
~24 V;
Ustreza: Hidria, PL-20-S/E15 ali enakovredno</t>
  </si>
  <si>
    <t>2.1.4.2.1.2.33</t>
  </si>
  <si>
    <t xml:space="preserve">200
Opomba: Požarna loputa - okroglega preseka z EM pogonom:
Dobava in vgradnja požarne lopute z elektro motornim pogonom in kazalom položaja, za vgradnjo v kanale okroglih presekov, z montažnim materialom; </t>
  </si>
  <si>
    <t>2.1.4.2.1.2.34</t>
  </si>
  <si>
    <t>Požarna loputa - pravokotnega preseka z EM:
Dobava in vgradnja požarne lopute z motornim pogonom in kazalom položaja, za vgradnjo v kanale pravokotnih presekov, z montažnim materialom; 
~24 V;
Ustreza: Hidria, PL-19/E15 ali enakovredno</t>
  </si>
  <si>
    <t>2.1.4.2.1.2.35</t>
  </si>
  <si>
    <t xml:space="preserve">  200 x 300
Opomba: Požarna loputa - pravokotnega preseka z EM:
Dobava in vgradnja požarne lopute z motornim pogonom in kazalom položaja, za vgradnjo v kanale pravokotnih presekov, z montažnim materialom; </t>
  </si>
  <si>
    <t>2.1.4.2.1.2.36</t>
  </si>
  <si>
    <t xml:space="preserve">  300 x 450
Opomba: Požarna loputa - pravokotnega preseka z EM:
Dobava in vgradnja požarne lopute z motornim pogonom in kazalom položaja, za vgradnjo v kanale pravokotnih presekov, z montažnim materialom; </t>
  </si>
  <si>
    <t>2.1.4.2.1.2.37</t>
  </si>
  <si>
    <t>Aluminijasta prezračevalna rešetka:
Dobava in montaža aluminijaste prezračevalne rešetke z vgradnim okvirjem;
Ustreza: Hidria, AR-1/2-F ali enakovredno</t>
  </si>
  <si>
    <t>2.1.4.2.1.2.38</t>
  </si>
  <si>
    <t xml:space="preserve">  325 x 125 mm
Opomba: Aluminijasta prezračevalna rešetka:
Dobava in montaža aluminijaste prezračevalne rešetke z vgradnim okvirjem;</t>
  </si>
  <si>
    <t>2.1.4.2.1.2.39</t>
  </si>
  <si>
    <t xml:space="preserve">  425 x 125 mm
Opomba: Aluminijasta prezračevalna rešetka:
Dobava in montaža aluminijaste prezračevalne rešetke z vgradnim okvirjem;</t>
  </si>
  <si>
    <t>2.1.4.2.1.2.40</t>
  </si>
  <si>
    <t>Aluminijasta vratna rešetka:
Dobava in vgradnja aluminijaste vratne rešetke s protiokvirjem;
Ustreza: Hidria, AR-4P ali enakovredno</t>
  </si>
  <si>
    <t>2.1.4.2.1.2.41</t>
  </si>
  <si>
    <t xml:space="preserve">  525 x 325 mm
Opomba: Aluminijasta vratna rešetka:
Dobava in vgradnja aluminijaste vratne rešetke s protiokvirjem;</t>
  </si>
  <si>
    <t>2.1.4.2.1.2.42</t>
  </si>
  <si>
    <t>Prezračevalni ventil:
Dobava in montaža prezračevalnega ventila za odvod zraka;
Ustreza: Hidria, PV-1 ali enakovredno</t>
  </si>
  <si>
    <t>2.1.4.2.1.2.43</t>
  </si>
  <si>
    <t>100
Opomba: Prezračevalni ventil:
Dobava in montaža prezračevalnega ventila za odvod zraka;</t>
  </si>
  <si>
    <t>2.1.4.2.1.2.44</t>
  </si>
  <si>
    <t>Okrogli difuzor:
Dobava in montaža okroglega difuzorja za dovod ali odvod zraka
Ustreza: Systemair AC, TFF ali enakovredno</t>
  </si>
  <si>
    <t>2.1.4.2.1.2.45</t>
  </si>
  <si>
    <t>125
Opomba: Okrogli difuzor:
Dobava in montaža okroglega difuzorja za dovod ali odvod zraka</t>
  </si>
  <si>
    <t>2.1.4.2.1.2.46</t>
  </si>
  <si>
    <t>Dušilnik zvoka:
Dobava in montaža dušilnika zvoka, s pritrdilnim in tesnilnim materialom;
Ustreza: Systemair AC, LDR-B ali enakovredno</t>
  </si>
  <si>
    <t>2.1.4.2.1.2.47</t>
  </si>
  <si>
    <t xml:space="preserve">  700 x 300; L = 950 mm
Opomba: Dušilnik zvoka:
Dobava in montaža dušilnika zvoka, s pritrdilnim in tesnilnim materialom;</t>
  </si>
  <si>
    <t>2.1.4.2.1.2.48</t>
  </si>
  <si>
    <t>Revizijski pokrov za pravokotne cevovode:
Dobava in montaža revizijskega pokrova iz pocinkane pločevine za pravokotne cevovode, s tesnilom in pritrdilnima vijakoma z navojnima maticama;
- zračna tesnost do 2.500 Pa,
- temperaturna obstojnost: -70 do +70 °C
Ustreza: Metu, RD ali enakovredno</t>
  </si>
  <si>
    <t>2.1.4.2.1.2.49</t>
  </si>
  <si>
    <t xml:space="preserve">  RD 21
Opomba: Revizijski pokrov za pravokotne cevovode:
Dobava in montaža revizijskega pokrova iz pocinkane pločevine za pravokotne cevovode, s tesnilom in pritrdilnima vijakoma z navojnima maticama;"
- zračna tesnost do 2.500 Pa,
- temperaturna obstojnost: -70 do +70 °C
</t>
  </si>
  <si>
    <t>2.1.4.2.1.2.50</t>
  </si>
  <si>
    <t xml:space="preserve">  RD 32
Opomba: Revizijski pokrov za pravokotne cevovode:
Dobava in montaža revizijskega pokrova iz pocinkane pločevine za pravokotne cevovode, s tesnilom in pritrdilnima vijakoma z navojnima maticama;"
- zračna tesnost do 2.500 Pa,
- temperaturna obstojnost: -70 do +70 °C
</t>
  </si>
  <si>
    <t>2.1.4.2.1.2.51</t>
  </si>
  <si>
    <t>Revizijski pokrov za ovalne cevovode:
Dobava in montaža revizijskega pokrova iz pocinkane pločevine za ovalne cevovode, s tesnilom in pritrdilnima vijakoma z navojnima maticama;
- zračna tesnost do 2.500 Pa,
- temperaturna obstojnost: -70 do +70 °C
Ustreza: Metu, RRD ali enakovredno</t>
  </si>
  <si>
    <t>2.1.4.2.1.2.52</t>
  </si>
  <si>
    <t xml:space="preserve">  RRD 21-14
Opomba: Revizijski pokrov za ovalne cevovode:
Dobava in montaža revizijskega pokrova iz pocinkane pločevine za ovalne cevovode, s tesnilom in pritrdilnima vijakoma z navojnima maticama;"
- zračna tesnost do 2.500 Pa,
- temperaturna obstojnost: -70 do +70 °C
</t>
  </si>
  <si>
    <t>2.1.4.2.1.2.53</t>
  </si>
  <si>
    <t>Revizijski pokrov za pravokotne cevovode - izoliran:
Dobava in montaža izoliranega revizijskega pokrova iz pocinkane pločevine za z zunanje strani izolirane pravokotne cevovode, s tesnilom in pritrdilnima vijakoma z navojnima maticama;
- debelina izolacije: 20 do 30 mm,
- zračna tesnost do 5.000 Pa,
- temperaturna obstojnost: -70 do +70 °C
Ustreza: Metu, IRD ali enakovredno</t>
  </si>
  <si>
    <t>2.1.4.2.1.2.54</t>
  </si>
  <si>
    <t xml:space="preserve">  IRD 32
Opomba: Revizijski pokrov za pravokotne cevovode - izoliran:
Dobava in montaža izoliranega revizijskega pokrova iz pocinkane pločevine za z zunanje strani izolirane pravokotne cevovode, s tesnilom in pritrdilnima vijakoma z navojnima maticama;"
- debelina izolacije: 20 do 30 mm,
- zračna tesnost do 5.000 Pa,
- temperaturna obstojnost: -70 do +70 °C
</t>
  </si>
  <si>
    <t>2.1.4.2.1.2.55</t>
  </si>
  <si>
    <t>Aluminijasta zaščitna rešetka:
Dobava in vgradnja aluminijaste rešetke za pritrditev na vzidan okvir;
Ustreza: Hidria, AZR-4/3 ali enakovredno</t>
  </si>
  <si>
    <t>2.1.4.2.1.2.56</t>
  </si>
  <si>
    <t xml:space="preserve">  600 x 300 mm
Opomba: Aluminijasta zaščitna rešetka:
Dobava in vgradnja aluminijaste rešetke za pritrditev na vzidan okvir;</t>
  </si>
  <si>
    <t>2.1.4.2.1.2.57</t>
  </si>
  <si>
    <t>Strešni deflektor:
Dobava in montaža strešnega deflektorja iz jeklene pocinkane pločevine, z odtočno pocinkano cevjo DN 15</t>
  </si>
  <si>
    <t>2.1.4.2.1.2.58</t>
  </si>
  <si>
    <t xml:space="preserve">  DN 200
Opomba: Strešni deflektor:
Dobava in montaža strešnega deflektorja iz jeklene pocinkane pločevine, z odtočno pocinkano cevjo DN 15</t>
  </si>
  <si>
    <t>2.1.4.2.1.2.59</t>
  </si>
  <si>
    <t>Strešni deflektor - pravokotni:
Dobava in montaža pravokotnega strešnega deflektorja iz jeklene pocinkane pločevine, z odtočno pocinkano cevjo DN 15</t>
  </si>
  <si>
    <t>2.1.4.2.1.2.60</t>
  </si>
  <si>
    <t xml:space="preserve">  400 x 300 mm
Opomba: Strešni deflektor - pravokotni:
Dobava in montaža pravokotnega strešnega deflektorja iz jeklene pocinkane pločevine, z odtočno pocinkano cevjo DN 15</t>
  </si>
  <si>
    <t>2.1.4.2.1.2.61</t>
  </si>
  <si>
    <t>Nosilna konstrukcija prezračevalne naprave:
Dobava in vgradnja nosilne konstrukcije prezračevalne naprave iz vroče cinkanih jeklenih NP I profilov za nosilnost 550 kg, s pritrdilnim ter montažnim materialom</t>
  </si>
  <si>
    <t>2.1.4.2.1.2.62</t>
  </si>
  <si>
    <t>Zaščitno miniziranje:
Čiščenje ter dvakratno pleskanje z osnovnim premazom materiala, ki ni tovarniško zaščiten</t>
  </si>
  <si>
    <t>2.1.4.2.1.2.63</t>
  </si>
  <si>
    <t xml:space="preserve">Pleskanje neizoliranih delov:
Dvakratno pleskanje neizoliranih delov z lakom </t>
  </si>
  <si>
    <t>2.1.4.2.1.2.64</t>
  </si>
  <si>
    <t>Izolacija:
Dobava in montaža samolepilne izolacije iz parozapornega negorljivega izolacijskega materiala, λ ≤ 0,039 W/mK, μ ≥ 7000, požarni razred B1, z dodatkom za razrez 
Ustreza: Armacell, Armaflex AC-19-99EA 
                ali enakovredno</t>
  </si>
  <si>
    <t>2.1.4.2.1.2.65</t>
  </si>
  <si>
    <t>Požarno tesnjenje:
Tesjnenje vgrajenih požarnih loput s požarno peno za rege do širine 40 mm
Ustreza: Promat, Promafoam C ali enakovredno
- pločevinka prostornine 700 ml</t>
  </si>
  <si>
    <t>2.1.4.2.1.2.66</t>
  </si>
  <si>
    <t>Demontažna dela:
Demontaža obstoječih inštalacij in naprav ter odvoz na deponijo, kompletno z odvozom na stalno deponijo s plačilom vseh stroškov deponiranja</t>
  </si>
  <si>
    <t>2.1.4.2.1.3</t>
  </si>
  <si>
    <t>PRENOVA OBSTOJEČEGA SISTEMA</t>
  </si>
  <si>
    <t>2.1.4.2.1.3.1</t>
  </si>
  <si>
    <t>Vodovod in kanalizacija</t>
  </si>
  <si>
    <t>2.1.4.2.1.3.1.1</t>
  </si>
  <si>
    <t>Umivalnik z enoročno armaturo:
Dobava in montaža kompletnega umivalnika, sestavljenega iz:  
- konzolne školjke iz sanitarne keramike dim. 600 x 400 mm za pritrditev na steno,
- kromane stoječe enoročne mešalne armature za umivalnik z dvema medeninastima kromanima kotnima regulirnima ventiloma DN 15 z rozetama in s povezovalnima cevkama,
- kromanega medeninastega sifona DN 32 z vezno cevjo in s kromano rozeto,    
- kompleta s pritrdilnim in tesnilnim materialom
Ustreza: Keramag Renova, mod. 223260,  
              z Armal tip Gaia, mod. 512989 
              ali enakovredno</t>
  </si>
  <si>
    <t>2.1.4.2.1.3.1.2</t>
  </si>
  <si>
    <t>Nadpultni umivalnik z enoročno armaturo:
Dobava in montaža kompletnega nadpultnega umivalnika, sestavljenega iz:  
- školjke iz sanitarne keramike dim. 50 x 38,5 x 12 cm za postavitev na pult, s prelivom,
- kromane stoječe avtomatske mešalne armature za umivalnik, z ročico in z dvema medeninastima kromanima kotnima regulirnima ventiloma DN 15 z rozetama in s povezovalnima cevkama, za vgradnjo v pult, z infrardečim samonastavljivim senzorjem, z nadometno funkcijsko škatlo, z dovodom električnega toka s pomočjo baterije, z integriranim nepovratnim ventilom in filterskim košem, nastavljiv energijsko varčni nalin delovanja,
- kromanega medeninastega sifona DN 32 z vezno cevjo in s kromano rozeto,    
- kompleta s pritrdilnim in tesnilnim materialom
Ustreza: Keramag Renova Nr. 1 z Geberit Piave 
              ali enakovredno</t>
  </si>
  <si>
    <t>2.1.4.2.1.3.1.3</t>
  </si>
  <si>
    <t>WC, konzolni s podometnim kotličkom:
Dobava in montaža kompletnega stranišča, sestavljenega iz:
- konzolne školjke iz sanitarne keramike za pritrditev na steno in s stranskim iztokom DN 100,
- vgradnega splakovalnika za vzidavo in obzidavo prostornine 6-9 l, z dvojnim proženjem splakovanja s sprednje strani z največ 3 l porabe vode pri delnem splakovanju ter s PE odtočnim kolenom, prehodnim kosom, z WC priključno garnituro ter s setom za zvočno izolacijo,
- polne plastične sedežne deske s pokrovom in z gumijastimi nastavki,
- kromanega kotnega ventila DN15/Ø10 mm za splakovalnik z gibljivo cevko Ø10 mm z rozeto,
- vezne cevi Ø30 mm z manšeto,
- kompleta s pritrdilnim in tesnilnim materialom
Ustreza: Keramag mod. 201700, s kotličkom 
              Geberit tip Duofix ali enakovredno</t>
  </si>
  <si>
    <t>2.1.4.2.1.3.1.4</t>
  </si>
  <si>
    <t>Pršna kad z enoročno armaturo:
Dobava in montaža kompletne pršne kadi kvadratne oblike, sestavljene iz:
- znotraj emajlirane kadi tlorisne vel. 900 x 900 mm, primerne za vzidavo,
- kromane stenske medeninaste enoročne baterije za prho s pršno glavo in s povezovalno cevjo, s keramičnim tesnjenjem,
- odtočne garniture za prho s kromano rozeto s čepom,
- dveh podometnih medeninastih ventilov DN 15 z rozetama in kapama,
- kompleta s pritrdilnim in tesnilnim materialom
Ustreza: Dolomite Libia z Armal, Hidra 
              ali enakovredno</t>
  </si>
  <si>
    <t>2.1.4.2.1.3.1.5</t>
  </si>
  <si>
    <t>Pisoar z avtomatskim splakovanjem:
Dobava in montaža kompletnega pisoarja, sestavljenega iz:
- konzolne školjke za pritrditev na steno,
- podometnega ventila DN 15 s kromano rozeto in s kapo,
- elektronske podometne armature za pisoar z elektromagnetnim ventilom DN 15, 230 V, 
- kromanega odtočnega sifona DN 50,
- kompleta s pritrdilnim in tesnilnim materialom
Ustreza: Keramag model 235300 z armaturo 
              Elmer ali ustrezno</t>
  </si>
  <si>
    <t>2.1.4.2.1.3.1.6</t>
  </si>
  <si>
    <t>Keramična kad z enoročno armaturo:
Dobava in montaža kompletne keramične kadi pravokotne oblike, sestavljene iz:
- keramične kadi tlorisne vel. 60 x 45 cm, primerne za postavitev na pult,
- kromane stenske enoročne mešalne armature za kad in umivalnik z dolgim izlivom, komplet s pritrdilnim in tesnilnim materialom,
- odtočne garniture za prho s kromano rozeto s čepom,
- dveh podometnih medeninastih ventilov DN 15 z rozetama in kapama,
- kompleta s pritrdilnim in tesnilnim materialom
Ustreza: Dolomite Virginia z Unitas Simpaty 
              ali enakovredno</t>
  </si>
  <si>
    <t>2.1.4.2.1.3.1.7</t>
  </si>
  <si>
    <t>Kuhinjska enoročna stenska armatura:
Dobava in montaža enoročne baterije za pomivalno korito, sestavljene iz:
- kromane stenske enoročne mešalne armature z dolgim gibljivim izlivom DN 15, z dvema medeninastima kromanima podometnima regulirnima ventiloma DN 15 z rozetama,
- kromanega medeninastega sifona DN 32 z vezno cevjo in s kromano rozeto,
- kompleta s pritrdilnim in tesnilnim materialom
Ustreza: Unitas Harmony ali enakovredno</t>
  </si>
  <si>
    <t>2.1.4.2.1.3.1.8</t>
  </si>
  <si>
    <t>Cev iz nerjavnega jekla:
Dobava in montaža  jeklene cevi iz nerjavnega jekla št. 1.4521 za napeljave pitne vode po DIN EN 10088 in DIN EN 10312, s fazonskimi kosi, z dodatkom za razrez, s spojnim materialom za spajanje s hladnim stiskanjem z zagotavljanjem tlačne stopnje PN 16, tmax = 110 °C, s pritrdilnim materialom - za razvod tople vode in cirkulacije
Ustreza: Viega, tip Sanpress Inox ali enakovredno</t>
  </si>
  <si>
    <t>2.1.4.2.1.3.1.9</t>
  </si>
  <si>
    <t xml:space="preserve">  18 x 1,0 mm
Opomba: Cev iz nerjavnega jekla:
Dobava in montaža  jeklene cevi iz nerjavnega jekla št. 1.4521 za napeljave pitne vode po DIN EN 10088 in DIN EN 10312, s fazonskimi kosi, z dodatkom za razrez, s spojnim materialom za spajanje s hladnim stiskanjem z zagotavljanjem tlačne stopnje PN 16, tmax = 110 °C, s pritrdilnim materialom - za razvod tople vode in cirkulacije
Ustreza: Viega, tip Sanpress Inox ali enakovredno</t>
  </si>
  <si>
    <t>2.1.4.2.1.3.1.10</t>
  </si>
  <si>
    <t xml:space="preserve">  22 x 1,2 mm
Opomba: Cev iz nerjavnega jekla:
Dobava in montaža  jeklene cevi iz nerjavnega jekla št. 1.4521 za napeljave pitne vode po DIN EN 10088 in DIN EN 10312, s fazonskimi kosi, z dodatkom za razrez, s spojnim materialom za spajanje s hladnim stiskanjem z zagotavljanjem tlačne stopnje PN 16, tmax = 110 °C, s pritrdilnim materialom - za razvod tople vode in cirkulacije
Ustreza: Viega, tip Sanpress Inox ali enakovredno</t>
  </si>
  <si>
    <t>2.1.4.2.1.3.1.11</t>
  </si>
  <si>
    <t xml:space="preserve">  28 x 1,2 mm
Opomba: Cev iz nerjavnega jekla:
Dobava in montaža  jeklene cevi iz nerjavnega jekla št. 1.4521 za napeljave pitne vode po DIN EN 10088 in DIN EN 10312, s fazonskimi kosi, z dodatkom za razrez, s spojnim materialom za spajanje s hladnim stiskanjem z zagotavljanjem tlačne stopnje PN 16, tmax = 110 °C, s pritrdilnim materialom - za razvod tople vode in cirkulacije
Ustreza: Viega, tip Sanpress Inox ali enakovredno</t>
  </si>
  <si>
    <t>2.1.4.2.1.3.1.12</t>
  </si>
  <si>
    <t>Izolacija cevovodov hladne vode:
Izolacija cevovodov z ovojnim materialom iz penaste cevne izolacije iz polietilena z zaprto celično strukturo (λ ≤ 0,038 W/mK), z dodatkom za razrez in z lepilnim materialom
Ustreza: izolacija Armacell XG-13 ali enakovredno</t>
  </si>
  <si>
    <t>2.1.4.2.1.3.1.13</t>
  </si>
  <si>
    <t xml:space="preserve">  13 x 018 mm
Opomba: Izolacija cevovodov hladne vode:
Izolacija cevovodov z ovojnim materialom iz penaste cevne izolacije iz polietilena z zaprto celično strukturo (λ ≤ 0,038 W/mK), z dodatkom za razrez in z lepilnim materialom
Ustreza: izolacija Armacell XG-13 ali enakovredno</t>
  </si>
  <si>
    <t>2.1.4.2.1.3.1.14</t>
  </si>
  <si>
    <t xml:space="preserve">  13 x 022 mm
Opomba: Izolacija cevovodov hladne vode:
Izolacija cevovodov z ovojnim materialom iz penaste cevne izolacije iz polietilena z zaprto celično strukturo (λ ≤ 0,038 W/mK), z dodatkom za razrez in z lepilnim materialom
Ustreza: izolacija Armacell XG-13 ali enakovredno</t>
  </si>
  <si>
    <t>2.1.4.2.1.3.1.15</t>
  </si>
  <si>
    <t xml:space="preserve">  13 x 028 mm
Opomba: Izolacija cevovodov hladne vode:
Izolacija cevovodov z ovojnim materialom iz penaste cevne izolacije iz polietilena z zaprto celično strukturo (λ ≤ 0,038 W/mK), z dodatkom za razrez in z lepilnim materialom
Ustreza: izolacija Armacell XG-13 ali enakovredno</t>
  </si>
  <si>
    <t>2.1.4.2.1.3.1.16</t>
  </si>
  <si>
    <t>Izolacija cevovodov tople vode in cirkulacije:
Izolacija cevovodov z ovojnim materialom iz paro zapornega negorljivega izolacijskega materiala, λ ≤ 0,039 W/mK, μ ≥ 7000, požarni razred B1, z dodatkom za razrez in z lepilnim materialom - za razvod tople vode in cirkulacije 
Ustreza: Armacell Armaflex AC ali enakovredno</t>
  </si>
  <si>
    <t>2.1.4.2.1.3.1.17</t>
  </si>
  <si>
    <t xml:space="preserve">  19 x 18 mm
Opomba: Izolacija cevovodov tople vode in cirkulacije:
Izolacija cevovodov z ovojnim materialom iz paro zapornega negorljivega izolacijskega materiala, λ ≤ 0,039 W/mK, μ ≥ 7000, požarni razred B1, z dodatkom za razrez in z lepilnim materialom - za razvod tople vode in cirkulacije 
Ustreza: Armacell Armaflex AC ali enakovredno</t>
  </si>
  <si>
    <t>2.1.4.2.1.3.1.18</t>
  </si>
  <si>
    <t xml:space="preserve">  25 x 22 mm
Opomba: Izolacija cevovodov tople vode in cirkulacije:
Izolacija cevovodov z ovojnim materialom iz paro zapornega negorljivega izolacijskega materiala, λ ≤ 0,039 W/mK, μ ≥ 7000, požarni razred B1, z dodatkom za razrez in z lepilnim materialom - za razvod tople vode in cirkulacije 
Ustreza: Armacell Armaflex AC ali enakovredno</t>
  </si>
  <si>
    <t>2.1.4.2.1.3.1.19</t>
  </si>
  <si>
    <t>PP-HT odtočna cev:
Dobava in montaža kanalizacijske PP-HT cevi po DIN 19 560 in DIN EN 1451-1 z obojkami, fazonskimi kosi, s standardnimi cinkanimi cevnimi objemkami-kombi s spojkami R 1/2 z osnovnimi pritrdilnimi ploščami in navojnimi palicami ter s pritrdilnim in tesnilnim materialom</t>
  </si>
  <si>
    <t>2.1.4.2.1.3.1.20</t>
  </si>
  <si>
    <t xml:space="preserve">  DN 50
Opomba: PP-HT odtočna cev:
Dobava in montaža kanalizacijske PP-HT cevi po DIN 19 560 in DIN EN 1451-1 z obojkami, fazonskimi kosi, s standardnimi cinkanimi cevnimi objemkami-kombi s spojkami R 1/2 z osnovnimi pritrdilnimi ploščami in navojnimi palicami ter s pritrdilnim in tesnilnim materialom</t>
  </si>
  <si>
    <t>2.1.4.2.1.3.1.21</t>
  </si>
  <si>
    <t xml:space="preserve">  DN 70
Opomba: PP-HT odtočna cev:
Dobava in montaža kanalizacijske PP-HT cevi po DIN 19 560 in DIN EN 1451-1 z obojkami, fazonskimi kosi, s standardnimi cinkanimi cevnimi objemkami-kombi s spojkami R 1/2 z osnovnimi pritrdilnimi ploščami in navojnimi palicami ter s pritrdilnim in tesnilnim materialom</t>
  </si>
  <si>
    <t>2.1.4.2.1.3.1.22</t>
  </si>
  <si>
    <t xml:space="preserve">  DN 100
Opomba: PP-HT odtočna cev:
Dobava in montaža kanalizacijske PP-HT cevi po DIN 19 560 in DIN EN 1451-1 z obojkami, fazonskimi kosi, s standardnimi cinkanimi cevnimi objemkami-kombi s spojkami R 1/2 z osnovnimi pritrdilnimi ploščami in navojnimi palicami ter s pritrdilnim in tesnilnim materialom</t>
  </si>
  <si>
    <t>2.1.4.2.1.3.1.23</t>
  </si>
  <si>
    <t>PVC talni sifon:
Dobava in vgradnja pretočnega PVC talnega sifona z nastavnim elementom ter s ploščico iz nerjavnega jekla 15 x 15 cm, z iztokom DN 50, skupaj z vgradnim in tesnilnim materialom</t>
  </si>
  <si>
    <t>2.1.4.2.1.3.1.24</t>
  </si>
  <si>
    <t>Nerjavna talna rešetka s talnim sifonom:
Dobava in vgradnja talne rešetke, zgrajene iz lamel iz nerjavnega jekla dim. 3 x 20 mm, z regami širine do 25 mm, na dnu s talnim sifonom iz nerjavnega jekla z iztokom DN 70, skupaj z vgradnim in tesnilnim materialom</t>
  </si>
  <si>
    <t>2.1.4.2.1.3.1.25</t>
  </si>
  <si>
    <t xml:space="preserve">  dim. 80 x 30 cm
Opomba: Nerjavna talna rešetka s talnim sifonom:
Dobava in vgradnja talne rešetke, zgrajene iz lamel iz nerjavnega jekla dim. 3 x 20 mm, z regami širine do 25 mm, na dnu s talnim sifonom iz nerjavnega jekla z iztokom DN 70, skupaj z vgradnim in tesnilnim materialom</t>
  </si>
  <si>
    <t>2.1.4.2.1.3.1.26</t>
  </si>
  <si>
    <t>Izdelava vodovodnega priključka:
Izdelava vodovodnega priključka za hladno in toplo vodo na obstoječo napeljavo</t>
  </si>
  <si>
    <t>2.1.4.2.1.3.1.27</t>
  </si>
  <si>
    <t xml:space="preserve">  DN 15
Opomba: Izdelava vodovodnega priključka:
Izdelava vodovodnega priključka za hladno in toplo vodo na obstoječo napeljavo</t>
  </si>
  <si>
    <t>2.1.4.2.1.3.1.28</t>
  </si>
  <si>
    <t xml:space="preserve">  DN 20
Opomba: Izdelava vodovodnega priključka:
Izdelava vodovodnega priključka za hladno in toplo vodo na obstoječo napeljavo</t>
  </si>
  <si>
    <t>2.1.4.2.1.3.1.29</t>
  </si>
  <si>
    <t xml:space="preserve">  DN 25
Opomba: Izdelava vodovodnega priključka:
Izdelava vodovodnega priključka za hladno in toplo vodo na obstoječo napeljavo</t>
  </si>
  <si>
    <t>2.1.4.2.1.3.1.30</t>
  </si>
  <si>
    <t>Izdelava kanalizacijskega priključka:
Izdelava priključka na obstoječo kanalizacijo</t>
  </si>
  <si>
    <t>2.1.4.2.1.3.1.31</t>
  </si>
  <si>
    <t xml:space="preserve">  DN 50
Opomba: Izdelava kanalizacijskega priključka:
Izdelava priključka na obstoječo kanalizacijo</t>
  </si>
  <si>
    <t>2.1.4.2.1.3.1.32</t>
  </si>
  <si>
    <t xml:space="preserve">  DN 70
Opomba: Izdelava kanalizacijskega priključka:
Izdelava priključka na obstoječo kanalizacijo</t>
  </si>
  <si>
    <t>2.1.4.2.1.3.1.33</t>
  </si>
  <si>
    <t xml:space="preserve">  DN 100
Opomba: Izdelava kanalizacijskega priključka:
Izdelava priključka na obstoječo kanalizacijo</t>
  </si>
  <si>
    <t>2.1.4.2.1.3.1.34</t>
  </si>
  <si>
    <t>2.1.4.2.1.3.2</t>
  </si>
  <si>
    <t>Ogrevanje (radiatorsko)</t>
  </si>
  <si>
    <t>2.1.4.2.1.3.2.1</t>
  </si>
  <si>
    <t>Radiator s sredinskim priključkom:
Dobava in montaža jeklenega ploščatega radiatorja z vgrajenim ventilom s termostatsko glavo ter s sredinskim priključkom, s prašnim nanosom površin po RAL 9016, za obratovalni tlak do 10 bar in delovno temperaturo do 110 °C, s priključkom za dvocevni sistem ogrevanja, z nosilnimi konzolami, vijaki in z vložki za pritrditev ter z zaključnimi letvami
Ustreza: Vogel &amp; Noot T6 ali enakovredno</t>
  </si>
  <si>
    <t>2.1.4.2.1.3.2.2</t>
  </si>
  <si>
    <t xml:space="preserve">  11VM 600 - 1000
Opomba: Radiator s sredinskim priključkom:
Dobava in montaža jeklenega ploščatega radiatorja z vgrajenim ventilom s termostatsko glavo ter s sredinskim priključkom, s prašnim nanosom površin po RAL 9016, za obratovalni tlak do 10 bar in delovno temperaturo do 110 °C, s priključkom za dvocevni sistem ogrevanja, z nosilnimi konzolami, vijaki in z vložki za pritrditev ter z zaključnimi letvami
Ustreza: Vogel &amp; Noot T6 ali enakovredno</t>
  </si>
  <si>
    <t>2.1.4.2.1.3.2.3</t>
  </si>
  <si>
    <t xml:space="preserve">  21VM-S 900 - 520
Opomba: Radiator s sredinskim priključkom:
Dobava in montaža jeklenega ploščatega radiatorja z vgrajenim ventilom s termostatsko glavo ter s sredinskim priključkom, s prašnim nanosom površin po RAL 9016, za obratovalni tlak do 10 bar in delovno temperaturo do 110 °C, s priključkom za dvocevni sistem ogrevanja, z nosilnimi konzolami, vijaki in z vložki za pritrditev ter z zaključnimi letvami
Ustreza: Vogel &amp; Noot T6 ali enakovredno</t>
  </si>
  <si>
    <t>2.1.4.2.1.3.2.4</t>
  </si>
  <si>
    <t xml:space="preserve">  22VM 600 - 1000
Opomba: Radiator s sredinskim priključkom:
Dobava in montaža jeklenega ploščatega radiatorja z vgrajenim ventilom s termostatsko glavo ter s sredinskim priključkom, s prašnim nanosom površin po RAL 9016, za obratovalni tlak do 10 bar in delovno temperaturo do 110 °C, s priključkom za dvocevni sistem ogrevanja, z nosilnimi konzolami, vijaki in z vložki za pritrditev ter z zaključnimi letvami
Ustreza: Vogel &amp; Noot T6 ali enakovredno</t>
  </si>
  <si>
    <t>2.1.4.2.1.3.2.5</t>
  </si>
  <si>
    <t xml:space="preserve">  22VM 900 - 600
Opomba: Radiator s sredinskim priključkom:
Dobava in montaža jeklenega ploščatega radiatorja z vgrajenim ventilom s termostatsko glavo ter s sredinskim priključkom, s prašnim nanosom površin po RAL 9016, za obratovalni tlak do 10 bar in delovno temperaturo do 110 °C, s priključkom za dvocevni sistem ogrevanja, z nosilnimi konzolami, vijaki in z vložki za pritrditev ter z zaključnimi letvami
Ustreza: Vogel &amp; Noot T6 ali enakovredno</t>
  </si>
  <si>
    <t>2.1.4.2.1.3.2.6</t>
  </si>
  <si>
    <t>2.1.4.2.1.3.2.7</t>
  </si>
  <si>
    <t xml:space="preserve">  DN 15
Opomba: Srednje težka črna cev:
Dobava in montaža srednje težke navojne jeklene črne cevi brez predpisanih mehanskih lastnosti, dimenzije in teža po DIN EN 10 255, iz materiala S 185 po DIN EN 10 025-1, s fazonskimi kosi, z dodatkom za razrez, z varilnim ter s pritrdilnim materialom </t>
  </si>
  <si>
    <t>2.1.4.2.1.3.2.8</t>
  </si>
  <si>
    <t xml:space="preserve">  DN 20
Opomba: Srednje težka črna cev:
Dobava in montaža srednje težke navojne jeklene črne cevi brez predpisanih mehanskih lastnosti, dimenzije in teža po DIN EN 10 255, iz materiala S 185 po DIN EN 10 025-1, s fazonskimi kosi, z dodatkom za razrez, z varilnim ter s pritrdilnim materialom </t>
  </si>
  <si>
    <t>2.1.4.2.1.3.2.9</t>
  </si>
  <si>
    <t>2.1.4.2.1.3.2.10</t>
  </si>
  <si>
    <t xml:space="preserve">  25 x 22 mm
Opomba: Izolacija cevovodov ogrevanja:
Izolacija cevovodov z ovojnim materialom iz parozapornega negorljivega izolacijskega materiala, λ ≤ 0,039 W/mK, μ ≥ 7000, požarni razred B1, z dodatkom za razrez in z lepilnim materialom
Ustreza: Armacell, Armaflex ITS ali enakovredno</t>
  </si>
  <si>
    <t>2.1.4.2.1.3.2.11</t>
  </si>
  <si>
    <t xml:space="preserve">  32 x 28 mm
Opomba: Izolacija cevovodov ogrevanja:
Izolacija cevovodov z ovojnim materialom iz parozapornega negorljivega izolacijskega materiala, λ ≤ 0,039 W/mK, μ ≥ 7000, požarni razred B1, z dodatkom za razrez in z lepilnim materialom
Ustreza: Armacell, Armaflex ITS ali enakovredno</t>
  </si>
  <si>
    <t>2.1.4.2.1.3.2.12</t>
  </si>
  <si>
    <t>Praznjenje sistema:
Praznjenje obstoječih inštalacij v sistemu</t>
  </si>
  <si>
    <t>2.1.4.2.1.3.2.13</t>
  </si>
  <si>
    <t>2.1.4.2.1.3.2.14</t>
  </si>
  <si>
    <t>Demontaža in ponovna montaža:
Demontaža, zaščita in namestitev v začasnem skladišču ter ponovna montaža radiatorjev</t>
  </si>
  <si>
    <t>x</t>
  </si>
  <si>
    <t>2.1.4.2.1.3.2.15</t>
  </si>
  <si>
    <t>Izdelava priključka:
Izdelava priključka na obstoječ sistem ogrevanja</t>
  </si>
  <si>
    <t>2.1.4.2.1.3.2.16</t>
  </si>
  <si>
    <t xml:space="preserve">  DN 15
Opomba: Izdelava priključka:
Izdelava priključka na obstoječ sistem ogrevanja</t>
  </si>
  <si>
    <t>2.1.4.2.1.3.2.17</t>
  </si>
  <si>
    <t xml:space="preserve">  DN 20
Opomba: Izdelava priključka:
Izdelava priključka na obstoječ sistem ogrevanja</t>
  </si>
  <si>
    <t>2.1.4.2.1.3.2.18</t>
  </si>
  <si>
    <t>2.2</t>
  </si>
  <si>
    <t>VZHODNI DEL</t>
  </si>
  <si>
    <t>2.2.1</t>
  </si>
  <si>
    <t>PRENOVA VZHODNEGA DELA</t>
  </si>
  <si>
    <t>2.2.1.1</t>
  </si>
  <si>
    <t>GRADBENA DELA VRTEC, ŠOLA:</t>
  </si>
  <si>
    <t>2.2.1.1.1</t>
  </si>
  <si>
    <t>2.2.1.1.1.1</t>
  </si>
  <si>
    <t>2.2.1.1.1.2</t>
  </si>
  <si>
    <t>2.2.1.1.1.3</t>
  </si>
  <si>
    <t>2.2.1.1.1.4</t>
  </si>
  <si>
    <t>2.2.1.1.1.5</t>
  </si>
  <si>
    <t>2.2.1.1.1.6</t>
  </si>
  <si>
    <t>2.2.1.1.1.7</t>
  </si>
  <si>
    <t>2.2.1.1.1.8</t>
  </si>
  <si>
    <t>- vse transporte iz objekta, transport v stalno deponijo, kompletno s plačilom vseh komunalnih pristojbin</t>
  </si>
  <si>
    <t>2.2.1.1.1.9</t>
  </si>
  <si>
    <t>2.2.1.1.1.10</t>
  </si>
  <si>
    <t>2.2.1.1.1.11</t>
  </si>
  <si>
    <t>- sočasno z izvedbo rušitvenih del se odstranjujejo tudi vgrajene instalacije (kabli, cevi itd.) kar je zajeto v cenah ostalih rušitvenih del in se ne obračunava dodatno.</t>
  </si>
  <si>
    <t>2.2.1.1.1.12</t>
  </si>
  <si>
    <t xml:space="preserve">Odstranitev lesenih oken (dvojna), vel. do 2 m2 - okenska krila, podboj, senčila, zunanja kamnita+alu in notranja lesena polica, komplet z iznosom iz objekta in transportom v stalno deponijo vključno s plačilom vseh komunalnih pristojbin in taks (pooblaščenim zbiralcem gradbenih odpadkov s strani Agencije RS za okolje), deponijo pridobi izvajalec. </t>
  </si>
  <si>
    <t>2.2.1.1.1.13</t>
  </si>
  <si>
    <t xml:space="preserve">Odstranitev lesenih oken (dvojna), vel. 2 do 4 m2 - okenska krila, podboj, zunanja kamnita+ alu in notranja lesena polica, komplet z iznosom iz objekta in transportom v stalno deponijo vključno s plačilom vseh komunalnih pristojbin in taks (pooblaščenim zbiralcem gradbenih odpadkov s strani Agencije RS za okolje), deponijo pridobi izvajalec. </t>
  </si>
  <si>
    <t>2.2.1.1.1.14</t>
  </si>
  <si>
    <t xml:space="preserve">Odstranitev lesenih oken (dvojna), vel. 4 do 6 m2 - okenska krila, podboj, zunanja kamnita+ alu in notranja lesena polica, komplet z iznosom iz objekta in transportom v stalno deponijo vključno s plačilom vseh komunalnih pristojbin in taks (pooblaščenim zbiralcem gradbenih odpadkov s strani Agencije RS za okolje), deponijo pridobi izvajalec. </t>
  </si>
  <si>
    <t>2.2.1.1.1.15</t>
  </si>
  <si>
    <t xml:space="preserve">Odstranitev lesenih oken (dvojna), vel. 8 do 10 m2 - okenska krila, podboj, zunanja kamnita+alu in notranja lesena polica, komplet z iznosom iz objekta in transportom v stalno deponijo vključno s plačilom vseh komunalnih pristojbin in taks (pooblaščenim zbiralcem gradbenih odpadkov s strani Agencije RS za okolje), deponijo pridobi izvajalec. </t>
  </si>
  <si>
    <t>2.2.1.1.1.16</t>
  </si>
  <si>
    <t xml:space="preserve">Odstranitev lesenih oken (enojna), vel. do 2 m2 - okenska krila, podboj, zunanja kamnita+ alu in notranja lesena polica, komplet z iznosom iz objekta in transportom v stalno deponijo vključno s plačilom vseh komunalnih pristojbin in taks (pooblaščenim zbiralcem gradbenih odpadkov s strani Agencije RS za okolje), deponijo pridobi izvajalec. </t>
  </si>
  <si>
    <t>2.2.1.1.1.17</t>
  </si>
  <si>
    <t xml:space="preserve">Odstranitev lesenih oken (enojna), vel. 4 do 6 m2 - okenska krila, podboj, zunanja kamnita+alu in notranja lesena polica, komplet z iznosom iz objekta in transportom v stalno deponijo vključno s plačilom vseh komunalnih pristojbin in taks (pooblaščenim zbiralcem gradbenih odpadkov s strani Agencije RS za okolje), deponijo pridobi izvajalec. </t>
  </si>
  <si>
    <t>2.2.1.1.1.18</t>
  </si>
  <si>
    <t>Odstranitev oken s copelit zasteklitvijo, z okvirji, vel. 4 do 6 m2, s policami, zaščitnimi mrežami na notranji strani, komplet z iznosom iz objekta in transportom v stalno deponijo vključno s plačilom vseh komunalnih pristojbin in taks (pooblaščenim zbiralcem gradbenih odpadkov s strani Agencije RS za okolje), deponijo pridobi izvajalec. (telovadnica-južna fasada)</t>
  </si>
  <si>
    <t>2.2.1.1.1.19</t>
  </si>
  <si>
    <t xml:space="preserve">Demontaža kovinskih stopniščnih ograj, komplet z iznosom iz objekta in transportom v stalno deponijo vključno s plačilom vseh komunalnih pristojbin in taks (pooblaščenim zbiralcem gradbenih odpadkov s strani Agencije RS za okolje), deponijo pridobi izvajalec. </t>
  </si>
  <si>
    <t>2.2.1.1.1.20</t>
  </si>
  <si>
    <t xml:space="preserve">Odstranitev lesenih stopnic komplet z leseno ograjo (2. nadstropje-podstrešje), komplet z iznosom iz objekta in transportom v stalno deponijo vključno s plačilom vseh komunalnih pristojbin in taks (pooblaščenim zbiralcem gradbenih odpadkov s strani Agencije RS za okolje), deponijo pridobi izvajalec. </t>
  </si>
  <si>
    <t>2.2.1.1.1.21</t>
  </si>
  <si>
    <t xml:space="preserve">Demontaža kovinskih stopnic, ograj in podestov v kurilnici (klet), komplet z iznosom iz objekta in transportom v stalno deponijo vključno s plačilom vseh komunalnih pristojbin in taks (pooblaščenim zbiralcem gradbenih odpadkov s strani Agencije RS za okolje), deponijo pridobi izvajalec. </t>
  </si>
  <si>
    <t>2.2.1.1.1.22</t>
  </si>
  <si>
    <t xml:space="preserve">Rušenje tlaka v debelini do 25 cm (klet)  komplet z iznosom iz objekta in transportom v stalno deponijo vključno s plačilom vseh komunalnih pristojbin in taks (pooblaščenim zbiralcem gradbenih odpadkov s strani Agencije RS za okolje), deponijo pridobi izvajalec.  Tlak v sestavi:
- finalni tlak: teracco ali keramika ali linolej z vsemi obrobami,estrih
-podožni beton
</t>
  </si>
  <si>
    <t>2.2.1.1.1.23</t>
  </si>
  <si>
    <t>Rušenje finalnega tlaka (stopnišče v zaklonišče), komplet s transportom iz objekta, transportom v stalno deponijo vključno s plačilom vseh komunalnih pristojbin in taks (pooblaščenim zbiralcem gradbenih odpadkov s strani Agencije RS za okolje), deponijo pridobi izvajalec.  Finalni tlak v sestavi:
- finalni tlak: linolej komplet z lepilom.</t>
  </si>
  <si>
    <t>2.2.1.1.1.24</t>
  </si>
  <si>
    <t>Zarez betonskega tlaka v kleti debeline do
15 cm.</t>
  </si>
  <si>
    <t>2.2.1.1.1.25</t>
  </si>
  <si>
    <t>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</si>
  <si>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2.2.1.1.1.26</t>
  </si>
  <si>
    <t>-Ø 40cm , L=15cm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</si>
  <si>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2.2.1.1.1.27</t>
  </si>
  <si>
    <t>-Ø 25cm , L=15cm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</si>
  <si>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2.2.1.1.1.28</t>
  </si>
  <si>
    <t>-Ø 25cm , L=30cm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</si>
  <si>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2.2.1.1.1.29</t>
  </si>
  <si>
    <t>-Ø 25cm , L=50cm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</si>
  <si>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2.2.1.1.1.30</t>
  </si>
  <si>
    <t>-Ø 20cm , L=15cm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</si>
  <si>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2.2.1.1.1.31</t>
  </si>
  <si>
    <t>-Ø 20cm , L=20cm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</si>
  <si>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2.2.1.1.1.32</t>
  </si>
  <si>
    <t>-Ø 20cm , L=30cm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</si>
  <si>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2.2.1.1.1.33</t>
  </si>
  <si>
    <t>-Ø 20cm , L=50cm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</si>
  <si>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2.2.1.1.1.34</t>
  </si>
  <si>
    <t>-Ø 20cm , L=60cm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</si>
  <si>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2.2.1.1.1.35</t>
  </si>
  <si>
    <t>-Ø 20cm , L=80cm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</si>
  <si>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2.2.1.1.1.36</t>
  </si>
  <si>
    <t>-Ø 15cm , L=15cm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</si>
  <si>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2.2.1.1.1.37</t>
  </si>
  <si>
    <t>-Ø 15cm , L=20cm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</si>
  <si>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2.2.1.1.1.38</t>
  </si>
  <si>
    <t>-Ø 15cm , L=25cm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</si>
  <si>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2.2.1.1.1.39</t>
  </si>
  <si>
    <t>-Ø 15cm , L=30cm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</si>
  <si>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2.2.1.1.1.40</t>
  </si>
  <si>
    <t>-Ø 15cm , L=40cm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</si>
  <si>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2.2.1.1.1.41</t>
  </si>
  <si>
    <t>-Ø 15cm , L=60cm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</si>
  <si>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2.2.1.1.1.42</t>
  </si>
  <si>
    <t>-Ø 15cm , L=80cm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</si>
  <si>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2.2.1.1.1.43</t>
  </si>
  <si>
    <t>-Ø 12,5cm , L=20cm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</si>
  <si>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2.2.1.1.1.44</t>
  </si>
  <si>
    <t>-Ø 10cm , L=20cm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</si>
  <si>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2.2.1.1.1.45</t>
  </si>
  <si>
    <t>-preboj do 0,5m2, L=15cm,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</si>
  <si>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2.2.1.1.1.46</t>
  </si>
  <si>
    <t>-preboj do 0,5m2, L=20cm,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</si>
  <si>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2.2.1.1.1.47</t>
  </si>
  <si>
    <t>-preboj do 0,5m2, L=25cm,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</si>
  <si>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2.2.1.1.1.48</t>
  </si>
  <si>
    <t>-preboj do 0,5m2, L=40cm,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</si>
  <si>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2.2.1.1.1.49</t>
  </si>
  <si>
    <t>-preboj do 0,5m2, L=60cm,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</si>
  <si>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2.2.1.1.1.50</t>
  </si>
  <si>
    <t>-preboj do 0,5m2, L=80cm,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</si>
  <si>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2.2.1.1.1.51</t>
  </si>
  <si>
    <t>-preboj do 1,0m2, L=15cm,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</si>
  <si>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2.2.1.1.1.52</t>
  </si>
  <si>
    <t>-preboj do 1,0m2, L=20cm,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</si>
  <si>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2.2.1.1.1.53</t>
  </si>
  <si>
    <t>-preboj do 1,0m2, L=80cm,
Opomba: Izdelava prebojev skozi obstoječe konstrukcije (strojno rezanje),  komplet s podpiranjem obstoječih konstrukcij in transportom ruševin iz objekta, transportom v stalno deponijo vključno s plačilom vseh komunalnih pristojbin in taks (pooblaščenim zbiralcem gradbenih odpadkov s strani Agencije RS za okolje), deponijo pridobi izvajalec.  Preboji dimenzij:</t>
  </si>
  <si>
    <t>2.2.1.1.1.54</t>
  </si>
  <si>
    <t>Izdelava preboja skozi AB konstrukcije debeline 
80 - 160 cm, preboj dimenzij:</t>
  </si>
  <si>
    <t>2.2.1.1.1.55</t>
  </si>
  <si>
    <t>- preseka 20/20 cm L- 1,18 m1
Opomba: Izdelava preboja skozi AB konstrukcije debeline 
80 - 160 cm, preboj dimenzij:</t>
  </si>
  <si>
    <t>2.2.1.1.1.56</t>
  </si>
  <si>
    <t>- preseka 20/20 cm L- 0,90 m1
Opomba: Izdelava preboja skozi AB konstrukcije debeline 
80 - 160 cm, preboj dimenzij:</t>
  </si>
  <si>
    <t>2.2.1.1.1.57</t>
  </si>
  <si>
    <t>- preseka 20/20 cm L- 1,00 m1
Opomba: Izdelava preboja skozi AB konstrukcije debeline 
80 - 160 cm, preboj dimenzij:</t>
  </si>
  <si>
    <t>2.2.1.1.1.58</t>
  </si>
  <si>
    <t>- preseka 15/15 cm L- 0,80 m1
Opomba: Izdelava preboja skozi AB konstrukcije debeline 
80 - 160 cm, preboj dimenzij:</t>
  </si>
  <si>
    <t>2.2.1.1.1.59</t>
  </si>
  <si>
    <t>- preseka 15/15 cm L- 0,90 m1
Opomba: Izdelava preboja skozi AB konstrukcije debeline 
80 - 160 cm, preboj dimenzij:</t>
  </si>
  <si>
    <t>2.2.1.1.1.60</t>
  </si>
  <si>
    <t>- preseka 25/25 cm L- 1,12 m1
Opomba: Izdelava preboja skozi AB konstrukcije debeline 
80 - 160 cm, preboj dimenzij:</t>
  </si>
  <si>
    <t>2.2.1.1.1.61</t>
  </si>
  <si>
    <t>- preseka 25/25 cm L- 1,60 m1
Opomba: Izdelava preboja skozi AB konstrukcije debeline 
80 - 160 cm, preboj dimenzij:</t>
  </si>
  <si>
    <t>2.2.1.1.1.62</t>
  </si>
  <si>
    <t>Rušenje opečnih sten skupaj z oblogami (omet, keramika), komplet s transportom iz objekta,  transportom v stalno deponijo vključno s plačilom vseh komunalnih pristojbin in taks (pooblaščenim zbiralcem gradbenih odpadkov s strani Agencije RS za okolje), deponijo pridobi izvajalec.</t>
  </si>
  <si>
    <t>2.2.1.1.1.63</t>
  </si>
  <si>
    <t>Izdelava prebojev v obstoječih opečnih stenah (povečanje odprtin za vrata, okna, dolbenje za ojačitve…), strojno rezanje, komplet s transportom iz objekta, transportom v stalno deponijo vključno s plačilom vseh komunalnih pristojbin in taks (pooblaščenim zbiralcem gradbenih odpadkov s strani Agencije RS za okolje), deponijo pridobi izvajalec.</t>
  </si>
  <si>
    <t>2.2.1.1.1.64</t>
  </si>
  <si>
    <t>Odstranjevanje obstoječega stenskega notranjega ometa (omet sten, ki se ne rušijo), kompletno s čiščenjem in pranjem opečne površine, s transportom ruševin iz objekta, transportom v stalno deponijo vključno s plačilom vseh komunalnih pristojbin in taks (pooblaščenim zbiralcem gradbenih odpadkov s strani Agencije RS za okolje), deponijo pridobi izvajalec.</t>
  </si>
  <si>
    <t>2.2.1.1.1.65</t>
  </si>
  <si>
    <t>Odstranjevanje obstoječega stropnega ometa v kleti, kompletno s čiščenjem in pranjem opečne površine, s transportom ruševin iz objekta, transportom v stalno deponijo vključno s plačilom vseh komunalnih pristojbin in taks (pooblaščenim zbiralcem gradbenih odpadkov s strani Agencije RS za okolje), deponijo pridobi izvajalec.</t>
  </si>
  <si>
    <t>2.2.1.1.1.66</t>
  </si>
  <si>
    <t>Odstranjevanje obstoječega fasadnega ometa, kompletno s čiščenjem in pranje opečne površine, s transportom ruševin z objekta, transportom v stalno deponijo vključno s plačilom vseh komunalnih pristojbin in taks (pooblaščenim zbiralcem gradbenih odpadkov s strani Agencije RS za okolje), deponijo pridobi izvajalec.</t>
  </si>
  <si>
    <t>2.2.1.1.1.67</t>
  </si>
  <si>
    <t>Rušenje notranjih AB stopnišč skupaj z oblogami, strojno rezanje komplet s transportom ruševin iz objekta, transportom v stalno deponijo vključno s plačilom vseh komunalnih pristojbin in taks (pooblaščenim zbiralcem gradbenih odpadkov s strani Agencije RS za okolje), deponijo pridobi izvajalec.</t>
  </si>
  <si>
    <t>2.2.1.1.1.68</t>
  </si>
  <si>
    <t>Izdelava odprtine v rebričasti plošči za izvedbo novega dvoramnega jeklenega stopnišča iz 1. v 2. nadstropje: odprtina tlorisnih dim. cca. 3,0 x6,8m- komplet z rušenje stropne AB rebraste konstrukcije z ometom in finalnim tlakom. V ceni upoštevati vsa potrebna podpiranja, strojni odrez, razrez na manjše kose, zaščite, transport ruševin iz objekta, transport v stalno deponijo vključno s plačilom vseh komunalnih pristojbin in taks (pooblaščenim zbiralcem gradbenih odpadkov s strani Agencije RS za okolje), deponijo pridobi izvajalec.</t>
  </si>
  <si>
    <t>2.2.1.1.1.69</t>
  </si>
  <si>
    <t>Dolbljenje ležišč v opečnih stenah za nove plošče na mestu rušenih stopnišč, s transportom ruševin iz objekta, transportom v stalno deponijo vključno s plačilom vseh komunalnih pristojbin in taks (pooblaščenim zbiralcem gradbenih odpadkov s strani Agencije RS za okolje), deponijo pridobi izvajalec.</t>
  </si>
  <si>
    <t>2.2.1.1.1.70</t>
  </si>
  <si>
    <t>Dolbljenje ležišč v opečnih stenah za nove plošče (na obstoječih stropnikih), s transportom ruševin iz objekta, transportom v stalno deponijo vključno s plačilom vseh komunalnih pristojbin in taks (pooblaščenim zbiralcem gradbenih odpadkov s strani Agencije RS za okolje), deponijo pridobi izvajalec.</t>
  </si>
  <si>
    <t>2.2.1.1.1.71</t>
  </si>
  <si>
    <t>Rušenje zidanih dimnikov na podstrešju in nad streho, komplet s krovno ploščo in obrobo, s transportom ruševin iz objekta, transportom v stalno deponijo vključno s plačilom vseh komunalnih pristojbin in taks (pooblaščenim zbiralcem gradbenih odpadkov s strani Agencije RS za okolje), deponijo pridobi izvajalec.</t>
  </si>
  <si>
    <t>2.2.1.1.1.72</t>
  </si>
  <si>
    <t>Dolbljenje utorov v opečni steni, za potrebe inštalacij, s transportom ruševin iz objekta, s transportom ruševin iz objekta, transportom v stalno deponijo vključno s plačilom vseh komunalnih pristojbin in taks (pooblaščenim zbiralcem gradbenih odpadkov s strani Agencije RS za okolje), deponijo pridobi izvajalec.(količina ocenjena):</t>
  </si>
  <si>
    <t>2.2.1.1.1.73</t>
  </si>
  <si>
    <t>- elektroinštalacije, strojne (utor do 6 x6 cm),
Opomba: Dolbljenje utorov v opečni steni, za potrebe inštalacij, s transportom ruševin iz objekta, s transportom ruševin iz objekta, transportom v stalno deponijo vključno s plačilom vseh komunalnih pristojbin in taks (pooblaščenim zbiralcem gradbenih odpadkov s strani Agencije RS za okolje), deponijo pridobi izvajalec.(količina ocenjena):</t>
  </si>
  <si>
    <t>2.2.1.1.1.74</t>
  </si>
  <si>
    <t>- strojne instalacije (utor do 5x10 cm),
Opomba: Dolbljenje utorov v opečni steni, za potrebe inštalacij, s transportom ruševin iz objekta, s transportom ruševin iz objekta, transportom v stalno deponijo vključno s plačilom vseh komunalnih pristojbin in taks (pooblaščenim zbiralcem gradbenih odpadkov s strani Agencije RS za okolje), deponijo pridobi izvajalec.(količina ocenjena):</t>
  </si>
  <si>
    <t>2.2.1.1.1.75</t>
  </si>
  <si>
    <t>- strojne inštalacije (utor do 10x10 cm).
Opomba: Dolbljenje utorov v opečni steni, za potrebe inštalacij, s transportom ruševin iz objekta, s transportom ruševin iz objekta, transportom v stalno deponijo vključno s plačilom vseh komunalnih pristojbin in taks (pooblaščenim zbiralcem gradbenih odpadkov s strani Agencije RS za okolje), deponijo pridobi izvajalec.(količina ocenjena):</t>
  </si>
  <si>
    <t>2.2.1.1.1.76</t>
  </si>
  <si>
    <t>Demontaža strelovoda, s transportom ruševin z objekta, transportom v stalno deponijo vključno s plačilom vseh komunalnih pristojbin in taks (pooblaščenim zbiralcem gradbenih odpadkov s strani Agencije RS za okolje), deponijo pridobi izvajalec.</t>
  </si>
  <si>
    <t>2.2.1.1.1.77</t>
  </si>
  <si>
    <t xml:space="preserve">Demontaža slemena in grebena iz azbestne kritine, komplet z vsemi potrebnimi ukrepi z ravnanjem z nevarnmi odpadki, s transportom ruševin z objekta ter transportom v stalno pooblaščeno deponijo (azbestni odpadki) vključno s plačilom vseh komunalnih pristojbin in taks (pooblaščenim zbiralcem gradbenih odpadkov s strani Agencije RS za okolje), deponijo pridobi izvajalec. </t>
  </si>
  <si>
    <t>2.2.1.1.1.78</t>
  </si>
  <si>
    <t>2.2.1.1.1.79</t>
  </si>
  <si>
    <t>Demontaža lesenih letev 10/5cm (letvanje za azbestno valovito kritino), s transportom ruševin z objekta, transportom v stalno deponijo vključno s plačilom vseh komunalnih pristojbin in taks (pooblaščenim zbiralcem gradbenih odpadkov s strani Agencije RS za okolje), deponijo pridobi izvajalec.</t>
  </si>
  <si>
    <t>2.2.1.1.1.80</t>
  </si>
  <si>
    <t>Demontaža opaža strešine iz desk, pod pločevinasto kritino (v kapu in žlotah), s transportom ruševin z objekta, transportom v stalno deponijo vključno s plačilom vseh komunalnih pristojbin in taks (pooblaščenim zbiralcem gradbenih odpadkov s strani Agencije RS za okolje), deponijo pridobi izvajalec.</t>
  </si>
  <si>
    <t>2.2.1.1.1.81</t>
  </si>
  <si>
    <t>Demontaža pločevinaste kritine (v kapu in žlote), s transportom ruševin z objekta, transportom v stalno deponijo vključno s plačilom vseh komunalnih pristojbin in taks (pooblaščenim zbiralcem gradbenih odpadkov s strani Agencije RS za okolje), deponijo pridobi izvajalec.</t>
  </si>
  <si>
    <t>2.2.1.1.1.82</t>
  </si>
  <si>
    <t>Demontaža pločevinastih oblog žlebov  komplet z oblogo kapnega venca skupne  r.š. cca. 1,5m, s transportom ruševin z objekta, transportom v stalno deponijo vključno s plačilom vseh komunalnih pristojbin in taks (pooblaščenim zbiralcem gradbenih odpadkov s strani Agencije RS za okolje), deponijo pridobi izvajalec.</t>
  </si>
  <si>
    <t>2.2.1.1.1.83</t>
  </si>
  <si>
    <t>Demontaža vertikalnih strešnih odtokov, s transportom ruševin z objekta, transportom v stalno deponijo vključno s plačilom vseh komunalnih pristojbin in taks (pooblaščenim zbiralcem gradbenih odpadkov s strani Agencije RS za okolje), deponijo pridobi izvajalec.</t>
  </si>
  <si>
    <t>2.2.1.1.1.84</t>
  </si>
  <si>
    <t>Demontaža pločevinastih oblog: dimnikov, zidne obrobe itd., s transportom ruševin z objekta, transportom v stalno deponijo vključno s plačilom vseh komunalnih pristojbin in taks (pooblaščenim zbiralcem gradbenih odpadkov s strani Agencije RS za okolje), deponijo pridobi izvajalec.</t>
  </si>
  <si>
    <t>2.2.1.1.1.85</t>
  </si>
  <si>
    <t>Demontaža lesene strešne konstrukcije ostrešja, s transportom ruševin z objekta, transportom v stalno deponijo vključno s plačilom vseh komunalnih pristojbin in taks (pooblaščenim zbiralcem gradbenih odpadkov s strani Agencije RS za okolje), deponijo pridobi izvajalec.</t>
  </si>
  <si>
    <t>2.2.1.1.1.86</t>
  </si>
  <si>
    <t>Rušenje AB nadstreška nad vhodom (sever) tlorisnih dim. 2,70 x 1,10m komplet s pločevinasto kritino, rušenje se izvaja z strojnim odrezom komplet s transportom ruševin z objekta, transportom v stalno deponijo vključno s plačilom vseh komunalnih pristojbin in taks (pooblaščenim zbiralcem gradbenih odpadkov s strani Agencije RS za okolje), deponijo pridobi izvajalec.</t>
  </si>
  <si>
    <t>2.2.1.1.1.87</t>
  </si>
  <si>
    <t>Rušenje AB nadstreška nad vhodom (jug)  s transportom ruševin z objekta , transportom v stalno deponijo vključno s plačilom vseh komunalnih pristojbin in taks (pooblaščenim zbiralcem gradbenih odpadkov s strani Agencije RS za okolje), deponijo pridobi izvajalec. Rušenje plošče delno z strojnim odrezom, rušenje AB stebrov stopnic in temeljev (cca.25m3).</t>
  </si>
  <si>
    <t>2.2.1.1.1.88</t>
  </si>
  <si>
    <t xml:space="preserve">Odstanitev kamnite obloge fasadnega podstavka deb. 12cm; </t>
  </si>
  <si>
    <t>2.2.1.1.1.89</t>
  </si>
  <si>
    <t xml:space="preserve"> -s transportom ruševin z objekta ter transportom v stalno deponijo vključno s plačilom vseh komunalnih pristojbin. 
Opomba: Odstanitev kamnite obloge fasadnega podstavka deb. 12cm; </t>
  </si>
  <si>
    <t>2.2.1.1.1.90</t>
  </si>
  <si>
    <t xml:space="preserve"> - pazljiva demontaža (za ponovno montažo) s transportom z objekta  ruševin v začasno deponijo.
Opomba: Odstanitev kamnite obloge fasadnega podstavka deb. 12cm; </t>
  </si>
  <si>
    <t>2.2.1.1.1.91</t>
  </si>
  <si>
    <t>Odstanitev kamnite obloge fasadnega podstavka, s transportom ruševin z objekta, transportom v stalno deponijo vključno s plačilom vseh komunalnih pristojbin in taks (pooblaščenim zbiralcem gradbenih odpadkov s strani Agencije RS za okolje), deponijo pridobi izvajalec.</t>
  </si>
  <si>
    <t>2.2.1.1.2</t>
  </si>
  <si>
    <t>2.2.1.1.2.1</t>
  </si>
  <si>
    <t>2.2.1.1.2.2</t>
  </si>
  <si>
    <t>2.2.1.1.2.3</t>
  </si>
  <si>
    <t>2.2.1.1.2.4</t>
  </si>
  <si>
    <t>-v cenah mora biti upoštevan odvoz viška izkopa na pooblaščeno deponijo z vsemi  pripadajočimi stroški</t>
  </si>
  <si>
    <t>2.2.1.1.2.5</t>
  </si>
  <si>
    <t>-izvajalec mora priložiti dokazila o deponiranju izkopa od pooblaščene deponije.</t>
  </si>
  <si>
    <t>2.2.1.1.2.6</t>
  </si>
  <si>
    <t>2.2.1.1.2.7</t>
  </si>
  <si>
    <t>2.2.1.1.2.8</t>
  </si>
  <si>
    <t>Gradbena zakoličba vseh prizidkov, izdelava profilov in prenos dimenzij objekta na profile.</t>
  </si>
  <si>
    <t>2.2.1.1.2.9</t>
  </si>
  <si>
    <t xml:space="preserve">Široki kombinirani izkop zemlje v kleti in pritličju (poglobitev za izvedbo novega nasutja in tlakov), komplet s transportom iz objekta ter nakladanje in transport v stalno deponijo vključno s plačilom vseh komunalnih pristojbin in taks (pooblaščenim zbiralcem gradbenih odpadkov s strani Agencije RS za okolje), deponijo pridobi izvajalec. </t>
  </si>
  <si>
    <t>2.2.1.1.2.10</t>
  </si>
  <si>
    <t xml:space="preserve">-izkop v zemljini III.-IV. ktg,
Opomba: Široki kombinirani izkop zemlje v kleti in pritličju (poglobitev za izvedbo novega nasutja in tlakov), komplet s transportom iz objekta ter nakladanje in transport v stalno deponijo vključno s plačilom vseh komunalnih pristojbin in taks (pooblaščenim zbiralcem gradbenih odpadkov s strani Agencije RS za okolje), deponijo pridobi izvajalec. </t>
  </si>
  <si>
    <t>2.2.1.1.2.11</t>
  </si>
  <si>
    <t xml:space="preserve">-izkop v zemljini V. ktg.
Opomba: Široki kombinirani izkop zemlje v kleti in pritličju (poglobitev za izvedbo novega nasutja in tlakov), komplet s transportom iz objekta ter nakladanje in transport v stalno deponijo vključno s plačilom vseh komunalnih pristojbin in taks (pooblaščenim zbiralcem gradbenih odpadkov s strani Agencije RS za okolje), deponijo pridobi izvajalec. </t>
  </si>
  <si>
    <t>2.2.1.1.2.12</t>
  </si>
  <si>
    <t>Kombinira izkop jarkov v obstoječi kleti in pritličju (za izvedbo novih temeljev, ojačitev obstoječih temeljev, za izdelavo kanalizacije), komplet z deponiranjem na začasni deponiji.</t>
  </si>
  <si>
    <t>2.2.1.1.2.13</t>
  </si>
  <si>
    <t>-izkop v zemljini III.-IV. ktg,
Opomba: Kombinira izkop jarkov v obstoječi kleti in pritličju (za izvedbo novih temeljev, ojačitev obstoječih temeljev, za izdelavo kanalizacije), komplet z deponiranjem na začasni deponiji.</t>
  </si>
  <si>
    <t>2.2.1.1.2.14</t>
  </si>
  <si>
    <t>-izkop v zemljini V. ktg.
Opomba: Kombinira izkop jarkov v obstoječi kleti in pritličju (za izvedbo novih temeljev, ojačitev obstoječih temeljev, za izdelavo kanalizacije), komplet z deponiranjem na začasni deponiji.</t>
  </si>
  <si>
    <t>2.2.1.1.2.15</t>
  </si>
  <si>
    <t>Široki zkop zemljine ob objektu, za potrebe izdelave novih prizidkov (dvigalo, stopnišče, hladilni agregat, servisnio jašek,rampa…) s transportom v začasno deponijo do 250m.</t>
  </si>
  <si>
    <t>2.2.1.1.2.16</t>
  </si>
  <si>
    <t>-izkop v zemljini III.-IV. ktg,
Opomba: Široki zkop zemljine ob objektu, za potrebe izdelave novih prizidkov (dvigalo, stopnišče, hladilni agregat, servisnio jašek,rampa…) s transportom v začasno deponijo do 250m.</t>
  </si>
  <si>
    <t>2.2.1.1.2.17</t>
  </si>
  <si>
    <t>-izkop v zemljini V. ktg.
Opomba: Široki zkop zemljine ob objektu, za potrebe izdelave novih prizidkov (dvigalo, stopnišče, hladilni agregat, servisnio jašek,rampa…) s transportom v začasno deponijo do 250m.</t>
  </si>
  <si>
    <t>2.2.1.1.2.18</t>
  </si>
  <si>
    <t xml:space="preserve">Izkop jarka v  zemljini III.-IV. z ktg ob objektu, za potrebe izdelave novih pasovnih temeljev, dobetoniranje obstoječih, izdelavo izolacije obstoječih sten ipd. z odmetom na rob izkopa. </t>
  </si>
  <si>
    <t>2.2.1.1.2.19</t>
  </si>
  <si>
    <t xml:space="preserve">-izkop v zemljini III.-IV. ktg,
Opomba: Izkop jarka v  zemljini III.-IV. z ktg ob objektu, za potrebe izdelave novih pasovnih temeljev, dobetoniranje obstoječih, izdelavo izolacije obstoječih sten ipd. z odmetom na rob izkopa. </t>
  </si>
  <si>
    <t>2.2.1.1.2.20</t>
  </si>
  <si>
    <t xml:space="preserve">-izkop v zemljini V. ktg.
Opomba: Izkop jarka v  zemljini III.-IV. z ktg ob objektu, za potrebe izdelave novih pasovnih temeljev, dobetoniranje obstoječih, izdelavo izolacije obstoječih sten ipd. z odmetom na rob izkopa. </t>
  </si>
  <si>
    <t>2.2.1.1.2.21</t>
  </si>
  <si>
    <t>2.2.1.1.2.22</t>
  </si>
  <si>
    <t>Dobava in vgrajevanje tamponskega nasipa- nasip pod tlaki (klet, pritličje-nepodkleteni del) v obstoječem objektu, komplet s planirajem s točnostjo do ± 1cm in utrjevanjem do potrebne zbitosti in vsemi transporti v objekt.</t>
  </si>
  <si>
    <t>2.2.1.1.2.23</t>
  </si>
  <si>
    <t>Dobava in vgrajevanje tamponskega nasipa- nasip pod tlaki-novi prizidki (rampa, terasa, stopnišče, jašek hladilni agregat), komplet s planirajem s točnostjo do ± 1cm in utrjevanjem do potrebne zbitosti.</t>
  </si>
  <si>
    <t>2.2.1.1.2.24</t>
  </si>
  <si>
    <t>Zasip za temelji (novimi in dobetoniranimi) v kleti in pritličju obstoječega objekta z deponiranim izkopanim materialom od izkopa z dovozom iz gradbiščne deponije, zasip v slojih s potrebnim utrjevanjem; potrebno je preprečiti posedke.</t>
  </si>
  <si>
    <t>2.2.1.1.2.25</t>
  </si>
  <si>
    <t>Zasip za temelji, zidovi in nasip pod terasami (ob objektu in novi prizidki) z deponiranim izkopanim materialom od izkopa z dovozom iz gradbiščne deponije, zasip v slojih s potrebnim utrjevanjem; potrebno je preprečiti posedke.</t>
  </si>
  <si>
    <t>2.2.1.1.2.26</t>
  </si>
  <si>
    <t xml:space="preserve">Nakladanje na kamion in odvoz odvečnega izkopanega materiala na stalno deponijo po izbiri izvajalca komplet z razgrinjanjem, planiranjem vključno s plačilom vseh komunalnih pristojbin in taks (pooblaščenim zbiralcem gradbenih odpadkov s strani Agencije RS za okolje), deponijo pridobi izvajalec. </t>
  </si>
  <si>
    <t>2.2.1.1.3</t>
  </si>
  <si>
    <t>2.2.1.1.3.1</t>
  </si>
  <si>
    <t>2.2.1.1.3.2</t>
  </si>
  <si>
    <t>2.2.1.1.3.3</t>
  </si>
  <si>
    <t>2.2.1.1.3.4</t>
  </si>
  <si>
    <t>2.2.1.1.3.5</t>
  </si>
  <si>
    <t>Dobava in vgrajevanje podložnega betona  C 12/15 v debelini 10 cm pod temelji:</t>
  </si>
  <si>
    <t>2.2.1.1.3.6</t>
  </si>
  <si>
    <t>v obstoječem objektu (klet, pritličje),
Opomba: Dobava in vgrajevanje podložnega betona  C 12/15 v debelini 10 cm pod temelji:</t>
  </si>
  <si>
    <t>2.2.1.1.3.7</t>
  </si>
  <si>
    <t>novi prizidki.
Opomba: Dobava in vgrajevanje podložnega betona  C 12/15 v debelini 10 cm pod temelji:</t>
  </si>
  <si>
    <t>2.2.1.1.3.8</t>
  </si>
  <si>
    <t>2.2.1.1.3.9</t>
  </si>
  <si>
    <t>v obstoječem objektu (klet, pritličje),
Opomba: Dobava in vgrajevanje podložnega betona C 12/15 v debelini 10 cm pod tlaki, komplet z zalikanjem svežega betona (priprava za polaganje hidroizolacije):</t>
  </si>
  <si>
    <t>2.2.1.1.3.10</t>
  </si>
  <si>
    <t>novi prizidki.
Opomba: Dobava in vgrajevanje podložnega betona C 12/15 v debelini 10 cm pod tlaki, komplet z zalikanjem svežega betona (priprava za polaganje hidroizolacije):</t>
  </si>
  <si>
    <t>2.2.1.1.3.11</t>
  </si>
  <si>
    <t>Dobava in vgrajevanje betona C 25/30, XC2 (konstrukcija spada skladno s SIST EN 13670 v 2. izvedbeni razred)-zapolnitev eventuelnih kavern (ob izkopu V.ktg).</t>
  </si>
  <si>
    <t>2.2.1.1.3.12</t>
  </si>
  <si>
    <t>Dobava in vgrajevanje betona C 25/30, XC2, (konstrukcija spada skladno s SIST EN 13670 v 2. izvedbeni razred) v nove pasovne AB temelje v obstoječem objektu (klet, pritličje) prereza:</t>
  </si>
  <si>
    <t>2.2.1.1.3.13</t>
  </si>
  <si>
    <t>- 0,20- 0,30 m3/m2,
Opomba: Dobava in vgrajevanje betona C 25/30, XC2, (konstrukcija spada skladno s SIST EN 13670 v 2. izvedbeni razred) v nove pasovne AB temelje v obstoječem objektu (klet, pritličje) prereza:</t>
  </si>
  <si>
    <t>2.2.1.1.3.14</t>
  </si>
  <si>
    <t>- nad 0,30 m3/m2.
Opomba: Dobava in vgrajevanje betona C 25/30, XC2, (konstrukcija spada skladno s SIST EN 13670 v 2. izvedbeni razred) v nove pasovne AB temelje v obstoječem objektu (klet, pritličje) prereza:</t>
  </si>
  <si>
    <t>2.2.1.1.3.15</t>
  </si>
  <si>
    <t>Dobava in vgrajevanje betona C 25/30, XC2 (konstrukcija spada skladno s SIST EN 13670 v 2. izvedbeni razred) v nove pasovne, stopničaste in točkovne AB temelje (prizidki ob objektu), beton prereza:</t>
  </si>
  <si>
    <t>2.2.1.1.3.16</t>
  </si>
  <si>
    <t>- 0,20- 0,30 m3/m2,
Opomba: Dobava in vgrajevanje betona C 25/30, XC2 (konstrukcija spada skladno s SIST EN 13670 v 2. izvedbeni razred) v nove pasovne, stopničaste in točkovne AB temelje (prizidki ob objektu), beton prereza:</t>
  </si>
  <si>
    <t>2.2.1.1.3.17</t>
  </si>
  <si>
    <t>- nad 0,30 m3/m2.
Opomba: Dobava in vgrajevanje betona C 25/30, XC2 (konstrukcija spada skladno s SIST EN 13670 v 2. izvedbeni razred) v nove pasovne, stopničaste in točkovne AB temelje (prizidki ob objektu), beton prereza:</t>
  </si>
  <si>
    <t>2.2.1.1.3.18</t>
  </si>
  <si>
    <t>Dobava in vgrajevanje betona C 25/30, XC2 (konstrukcija spada skladno s SIST EN 13670 v 2. izvedbeni razred) -dobetoniranje obstoječih  AB temeljev  v obstoječem objektu (klet, pritličje) prereza:</t>
  </si>
  <si>
    <t>2.2.1.1.3.19</t>
  </si>
  <si>
    <t>- 0,20- 0,30 m3/m2, ( v objektu-klet, pritličje)
Opomba: Dobava in vgrajevanje betona C 25/30, XC2 (konstrukcija spada skladno s SIST EN 13670 v 2. izvedbeni razred) -dobetoniranje obstoječih  AB temeljev  v obstoječem objektu (klet, pritličje) prereza:</t>
  </si>
  <si>
    <t>2.2.1.1.3.20</t>
  </si>
  <si>
    <t>- 0,20- 0,30 m3/m2, ( ob objektu-zunanji obod)
Opomba: Dobava in vgrajevanje betona C 25/30, XC2 (konstrukcija spada skladno s SIST EN 13670 v 2. izvedbeni razred) -dobetoniranje obstoječih  AB temeljev  v obstoječem objektu (klet, pritličje) prereza:</t>
  </si>
  <si>
    <t>2.2.1.1.3.21</t>
  </si>
  <si>
    <t>Dobava in vgrajevanje betona C 25/30, XC2 (konstrukcija spada skladno s SIST EN 13670 v 2. izvedbeni razred)   v AB talno, temeljno ploščo:</t>
  </si>
  <si>
    <t>2.2.1.1.3.22</t>
  </si>
  <si>
    <t>- prereza 0,20- 0,30 m3/m2 (hladilni agregat, kineta),
Opomba: Dobava in vgrajevanje betona C 25/30, XC2 (konstrukcija spada skladno s SIST EN 13670 v 2. izvedbeni razred)   v AB talno, temeljno ploščo:</t>
  </si>
  <si>
    <t>2.2.1.1.3.23</t>
  </si>
  <si>
    <t>- prereza nad 0,30 m3/m2 (stopnišče, dvigalo).
Opomba: Dobava in vgrajevanje betona C 25/30, XC2 (konstrukcija spada skladno s SIST EN 13670 v 2. izvedbeni razred)   v AB talno, temeljno ploščo:</t>
  </si>
  <si>
    <t>2.2.1.1.3.24</t>
  </si>
  <si>
    <t>Dobava in vgrajevanje betona C 25/30, XC2, PV-II z dodatkom za vodotesnost (konstrukcija spada skladno s SIST EN 13670 v 2. izvedbeni razred):</t>
  </si>
  <si>
    <t>2.2.1.1.3.25</t>
  </si>
  <si>
    <t>- prereza 0,20- 0,30 m3/m2 (kineta).
Opomba: Dobava in vgrajevanje betona C 25/30, XC2, PV-II z dodatkom za vodotesnost (konstrukcija spada skladno s SIST EN 13670 v 2. izvedbeni razred):</t>
  </si>
  <si>
    <t>2.2.1.1.3.26</t>
  </si>
  <si>
    <t>Dobava in vgrajevanje betona C 25/30 , XC2, PV-II z dodatkom za ekspanzijo (konstrukcija spada skladno s SIST EN 13670 v 2. izvedbeni razred).</t>
  </si>
  <si>
    <t>2.2.1.1.3.27</t>
  </si>
  <si>
    <t>Dobava in vgrajevanje betona C 25/30, XC1  v AB ploščo prereza 0,08-0,12m3/m2 (konstrukcija spada skladno s SIST EN 13670 v 2. izvedbeni razred).(plošče nad stropniki)</t>
  </si>
  <si>
    <t>2.2.1.1.3.28</t>
  </si>
  <si>
    <t>Dobava in vgrajevanje betona C 25/30, XC1  v AB ploščo nad vhodom, stopnišči in dvigalnimi jaški, prereza 0,12-0,20m3/m2  (konstrukcija spada skladno s SIST EN 13670 v 2. izvedbeni razred).</t>
  </si>
  <si>
    <t>2.2.1.1.3.29</t>
  </si>
  <si>
    <t xml:space="preserve">Dobava in vgrajevanje betona C 25/30, XC2 (konstrukcija spada skladno s SIST EN 13670 v 2. izvedbeni razred) v AB ploščo v naklonu (terase, rampe) </t>
  </si>
  <si>
    <t>2.2.1.1.3.30</t>
  </si>
  <si>
    <t xml:space="preserve">- 0,08 - 0,12 m3/m2,
Opomba: Dobava in vgrajevanje betona C 25/30, XC2 (konstrukcija spada skladno s SIST EN 13670 v 2. izvedbeni razred) v AB ploščo v naklonu (terase, rampe) </t>
  </si>
  <si>
    <t>2.2.1.1.3.31</t>
  </si>
  <si>
    <t xml:space="preserve">- 0,12- 0,20 m3/m2.
Opomba: Dobava in vgrajevanje betona C 25/30, XC2 (konstrukcija spada skladno s SIST EN 13670 v 2. izvedbeni razred) v AB ploščo v naklonu (terase, rampe) </t>
  </si>
  <si>
    <t>2.2.1.1.3.32</t>
  </si>
  <si>
    <t>Dobava in vgrajevanje betona C 25/30, XC1 (konstrukcija spada skladno s SIST EN 13670 v 2. izvedbeni razred)  v AB stene-ojačitve v objektu:</t>
  </si>
  <si>
    <t>2.2.1.1.3.33</t>
  </si>
  <si>
    <t>- prereza do 0,12-0,20 m3/m2.
Opomba: Dobava in vgrajevanje betona C 25/30, XC1 (konstrukcija spada skladno s SIST EN 13670 v 2. izvedbeni razred)  v AB stene-ojačitve v objektu:</t>
  </si>
  <si>
    <t>2.2.1.1.3.34</t>
  </si>
  <si>
    <t>Dobava in vgrajevanje betona C 25/30, XC2 (konstrukcija spada skladno s SIST EN 13670 v 2. izvedbeni razred)  v AB stene (prizidki- tovorni dvigalni jašek, rampe, servisni jašek, jašek za hladilni agregat itd.):</t>
  </si>
  <si>
    <t>2.2.1.1.3.35</t>
  </si>
  <si>
    <t>- prereza do 0,12-0,20 m3/m2 
Opomba: Dobava in vgrajevanje betona C 25/30, XC2 (konstrukcija spada skladno s SIST EN 13670 v 2. izvedbeni razred)  v AB stene (prizidki- tovorni dvigalni jašek, rampe, servisni jašek, jašek za hladilni agregat itd.):</t>
  </si>
  <si>
    <t>2.2.1.1.3.36</t>
  </si>
  <si>
    <t>Doplačilo za metličenje betonske površine rampe.</t>
  </si>
  <si>
    <t>2.2.1.1.3.37</t>
  </si>
  <si>
    <t>2.2.1.1.3.38</t>
  </si>
  <si>
    <t>- prereza do 0,04 m3/m1,
Opomba: Dobava in vgrajevanje betona C 25/30, XC1 (konstrukcija spada skladno s SIST EN 13670 v 2. izvedbeni razred) v AB vertikalne protipotresne vezi in stebre višine do 5,0 m:</t>
  </si>
  <si>
    <t>2.2.1.1.3.39</t>
  </si>
  <si>
    <t>- prereza  0,04-0,08 m3/m1.
Opomba: Dobava in vgrajevanje betona C 25/30, XC1 (konstrukcija spada skladno s SIST EN 13670 v 2. izvedbeni razred) v AB vertikalne protipotresne vezi in stebre višine do 5,0 m:</t>
  </si>
  <si>
    <t>2.2.1.1.3.40</t>
  </si>
  <si>
    <t>- prereza  0,08-0,12 m3/m1.
Opomba: Dobava in vgrajevanje betona C 25/30, XC1 (konstrukcija spada skladno s SIST EN 13670 v 2. izvedbeni razred) v AB vertikalne protipotresne vezi in stebre višine do 5,0 m:</t>
  </si>
  <si>
    <t>2.2.1.1.3.41</t>
  </si>
  <si>
    <t>- prereza  0,12-0,20 m3/m1.
Opomba: Dobava in vgrajevanje betona C 25/30, XC1 (konstrukcija spada skladno s SIST EN 13670 v 2. izvedbeni razred) v AB vertikalne protipotresne vezi in stebre višine do 5,0 m:</t>
  </si>
  <si>
    <t>2.2.1.1.3.42</t>
  </si>
  <si>
    <t>2.2.1.1.3.43</t>
  </si>
  <si>
    <t>- prereza do 0,04 m3/m1,
Opomba: Dobava in vgrajevanje betona C 25/30, XC1 (konstrukcija spada skladno s SIST EN 13670 v 2. izvedbeni razred)  v AB preklade, horizontalne vezi in nosilce:</t>
  </si>
  <si>
    <t>2.2.1.1.3.44</t>
  </si>
  <si>
    <t>- prereza 0,04 - 0,08 m3/m1.
Opomba: Dobava in vgrajevanje betona C 25/30, XC1 (konstrukcija spada skladno s SIST EN 13670 v 2. izvedbeni razred)  v AB preklade, horizontalne vezi in nosilce:</t>
  </si>
  <si>
    <t>2.2.1.1.3.45</t>
  </si>
  <si>
    <t>Izdelava betonskih ležišč v opečnih stenah za jeklene nosilce (ojačitve nad novimi preboji) in obbetoniranje po montaži nosilcev, komplet s potrebnim opažem.</t>
  </si>
  <si>
    <t>2.2.1.1.3.46</t>
  </si>
  <si>
    <t>Dobava in vgrajevanje betona C 25/30, XC2, (konstrukcija spada skladno s SIST EN 13670 v 2. izvedbeni razred)  prereza 0,12 - 0,20 m3/m2, v zunanje enoramne stopnice.</t>
  </si>
  <si>
    <t>2.2.1.1.3.47</t>
  </si>
  <si>
    <t>Dobava in vgrajevanje betona C 25/30, XC1,(konstrukcija spada skladno s SIST EN 13670 v 2. izvedbeni razred) prereza 0,12 - 0,20 m3/m2, v notranje stopnice in podeste med etažami.</t>
  </si>
  <si>
    <t>2.2.1.1.3.48</t>
  </si>
  <si>
    <t xml:space="preserve">Dobava in vgraditev nabrekujočega traku širina 25cm-izvedba vodotesnega delovnega stika ( AB temelj-AB stena). Izvedba po navodilih proizvajalca. </t>
  </si>
  <si>
    <t>2.2.1.1.3.49</t>
  </si>
  <si>
    <t>Dobava, krivljenje, polaganje in vezanje armature po statičnem izračunu in armaturnih načrtih, armatura B500B:</t>
  </si>
  <si>
    <t>2.2.1.1.3.50</t>
  </si>
  <si>
    <t xml:space="preserve"> - rebrasta armatura do fi 12 mm,
Opomba: Dobava, krivljenje, polaganje in vezanje armature po statičnem izračunu in armaturnih načrtih, armatura B500B:</t>
  </si>
  <si>
    <t>2.2.1.1.3.51</t>
  </si>
  <si>
    <t xml:space="preserve"> - rebrasta armatura nad fi 12 mm,
Opomba: Dobava, krivljenje, polaganje in vezanje armature po statičnem izračunu in armaturnih načrtih, armatura B500B:</t>
  </si>
  <si>
    <t>2.2.1.1.3.52</t>
  </si>
  <si>
    <t xml:space="preserve"> - armaturne mreže.
Opomba: Dobava, krivljenje, polaganje in vezanje armature po statičnem izračunu in armaturnih načrtih, armatura B500B:</t>
  </si>
  <si>
    <t>2.2.1.1.4</t>
  </si>
  <si>
    <t>2.2.1.1.4.1</t>
  </si>
  <si>
    <t>2.2.1.1.4.2</t>
  </si>
  <si>
    <t>2.2.1.1.4.3</t>
  </si>
  <si>
    <t>2.2.1.1.4.4</t>
  </si>
  <si>
    <t>2.2.1.1.4.5</t>
  </si>
  <si>
    <t>2.2.1.1.4.6</t>
  </si>
  <si>
    <t>2.2.1.1.4.7</t>
  </si>
  <si>
    <t>2.2.1.1.4.8</t>
  </si>
  <si>
    <t xml:space="preserve">Izdelava horizontalne hidroizolacije-hidrofobne bariere s penetracijo obstoječega opečnega in betonskega zidu: vrtanje sond, trikratno penetriranje s silikonati do zasičenja, zapolnitev sond s hidrofobno sanacijsko maso. </t>
  </si>
  <si>
    <t>2.2.1.1.4.9</t>
  </si>
  <si>
    <t xml:space="preserve">-zid debeline 55 cm,
Opomba: Izdelava horizontalne hidroizolacije-hidrofobne bariere s penetracijo obstoječega opečnega in betonskega zidu: vrtanje sond, trikratno penetriranje s silikonati do zasičenja, zapolnitev sond s hidrofobno sanacijsko maso. </t>
  </si>
  <si>
    <t>2.2.1.1.4.10</t>
  </si>
  <si>
    <t xml:space="preserve">-zid debeline 64 cm.
Opomba: Izdelava horizontalne hidroizolacije-hidrofobne bariere s penetracijo obstoječega opečnega in betonskega zidu: vrtanje sond, trikratno penetriranje s silikonati do zasičenja, zapolnitev sond s hidrofobno sanacijsko maso. </t>
  </si>
  <si>
    <t>2.2.1.1.4.11</t>
  </si>
  <si>
    <t xml:space="preserve">Dobava in izdelava sanacijskih sušilnih ometov deb. 3cm:
-temeljni obrizg, 
-funkcionalni omet deb. do 3 cm,
-fini omet.
</t>
  </si>
  <si>
    <t>2.2.1.1.4.12</t>
  </si>
  <si>
    <t>Dobava, izdelava in montaža enostranske horizontalne jeklene vezi Ø24mm po obodu fasade (na višini nove AB tlačne plošče), komplet z dobavo in montažo vsega potrebnega materiala kompletno z armaturo. Vez se vgradi podometno:
- izsekavanjem utora (cca.5/10cm), 
-položitev jeklene vezi Ø24mm, ki se jo podaljšuje s tipskimi napenjalkami M24,
-sidranje vezi: zanke-sidra Ø6mm 1kos/m1 jeklene vezi (sidranje v obstoječi zid), na vogalih s sidrne jeklene plošče z vsemi pripadajočimi sidri,
-napenjanje vezi
-zainjektiranje lukenj  s cementno nabrekujočo injekcijsko maso
-antikorozijsko zaščito vseh jeklenih elementov z dvakratnim epoksidnim premazom, rabiciranje in zametavanje vezi (zaščitna debelina cementne malte min. 3cm).</t>
  </si>
  <si>
    <t>2.2.1.1.4.13</t>
  </si>
  <si>
    <t>Zamanjava dotrajanih lesenih stropnikov 12/18 in 20/25cm: demontaža, odvoz, dobava in montaža novih komplet z obdelavo ležišč in vsemi pripadajočimi deli.</t>
  </si>
  <si>
    <t>2.2.1.1.4.14</t>
  </si>
  <si>
    <t>Čiščenje in premaz stropnikov  (ki bodo ostali vgrajeni) s fungicidnimi premazi, ki les ščitijo pred lesnimi škodljivci in lesno gobo.</t>
  </si>
  <si>
    <t>2.2.1.1.4.15</t>
  </si>
  <si>
    <t>Sidranje nove AB plošče na lesene stropnike: v ceni upoštevati vrtanje stropnikov z vrhnje strani v globino 10 do 15cm  in zabijanje  moznikov rebrastega železa Ø10mm-16mm na razmikih v povprečju 25 cm, (mozniki upoštevani pri armaturi). Obračun po m1 stropnika.</t>
  </si>
  <si>
    <t>2.2.1.1.4.16</t>
  </si>
  <si>
    <t>Podlivanje ležišč novih plošč v obstoječih stenah; poldlivanje z betonom, da se zagotovi varno ležišče za nove AB plošče (dolbenje ležišč zajeto pri rušitvenih delih).</t>
  </si>
  <si>
    <t>2.2.1.1.4.17</t>
  </si>
  <si>
    <t>Vrtanje lukenj v obstoječe betonske temelje do globine 30 cm, razperšitev lukenj ter vgradnja sider v fino cementno malto (palice upoštevane pri armaturi).</t>
  </si>
  <si>
    <t>2.2.1.1.4.18</t>
  </si>
  <si>
    <t>Vrtanje lukenj skozi obstoječe temelje širine do 80cm, razperšitev lukenj ter vgradnja sider v fino cementno malto (palice upoštevane pri armaturi).</t>
  </si>
  <si>
    <t>2.2.1.1.4.19</t>
  </si>
  <si>
    <t>Vrtanje lukenj za sidranje tlačne plošče v obodne zidove,  razperšitev lukenj ter vgradnja sider v fino cementno malto (palice upoštevane pri armaturi).</t>
  </si>
  <si>
    <t>2.2.1.1.4.20</t>
  </si>
  <si>
    <t>Vrtanje lukenj skozi obstoječe stropne plošče deb. 8 cm (za povezavo armature novih sten med posameznimi etažami).</t>
  </si>
  <si>
    <t>2.2.1.1.4.21</t>
  </si>
  <si>
    <t>Vrtanje lukenj Ø 50mm skozi obstoječe stropne nosilce (višine do 60cm) vertikalno (za povezavo armature novih sten med posameznimi etažami), in zalivanje lukenj (po montaži armature) z betonom frakcije 0-8mm komplet z dobavo betona. Armatura upoštevana pri armaturi v betonski delih.</t>
  </si>
  <si>
    <t>2.2.1.1.4.22</t>
  </si>
  <si>
    <t>Vrtanje lukenj dolžine do 50cm horizontalno skozi obstoječe stropne nosilce za vstavitev armature Ø 14mm (povezava nove plošče med obstoječimi nosilci v zadnji etaži). Armatura upoštevana pri armaturi v betonski delih.</t>
  </si>
  <si>
    <t>2.2.1.1.4.23</t>
  </si>
  <si>
    <t>Vrtanje lukenj globine do globine 30 cm v obstoječe opečne ali betonske stene, razperšitev lukenj ter vgradnja sider v fino cementno malto (palice upoštevane pri armaturi v betonskih delih).</t>
  </si>
  <si>
    <t>2.2.1.1.4.24</t>
  </si>
  <si>
    <t xml:space="preserve">Vrtanje lukenj skozi obstoječe opečne ali betonske stene za sidranje armature (sidra zajeta pri armaturi), razperšitev lukenj ter vgradnja sider v fino cementno malto. </t>
  </si>
  <si>
    <t>2.2.1.1.4.25</t>
  </si>
  <si>
    <t>Vrtanje lukenj čelno v AB ploščo za sidranje armature (sidra zajeta pri armaturi), razperšitev lukenj ter vgradnja sider v fino cementno malto. (sidranje AB plošče vhod).</t>
  </si>
  <si>
    <t>2.2.1.1.4.26</t>
  </si>
  <si>
    <t>Injektiranje stikov (širine 20cm) z nabrekujočo injekcijsko maso; stiki med novimi vertikalnimi AB elementi in stropno konstrukcijo, komplet z vsemi pripadajočimi deli.</t>
  </si>
  <si>
    <t>2.2.1.1.4.27</t>
  </si>
  <si>
    <t>Injektiranje razpok v opečnih stenah z nabrekujočo cementno silikatno injekcijsko maso (dodatek za ekspandiranje mase po podatkih proizvajalca) spomočjo injekcijskih nastavkov , ki se vgradijo na razdalji cca. 30 cm po obojektranski zapori s hitrovezočo malto, razpoke širine  0,3-0,6mm, zid debelin 40-65cm.</t>
  </si>
  <si>
    <t>2.2.1.1.4.28</t>
  </si>
  <si>
    <t xml:space="preserve">Injektiranje razpok na betonskih elementih z nizkoviskozno epoksidno smolo. </t>
  </si>
  <si>
    <t>2.2.1.1.4.29</t>
  </si>
  <si>
    <t>2.2.1.1.4.30</t>
  </si>
  <si>
    <t>Površinska sanacija poškodovanih betonskih površin: odbijanje poškodovanega betona do čvrste podlage, čiščenje armature do kovinskega sijaja in protikorozijska zaščita , epoksidni vezni premaz, izvedba reprofilacije z enakovredno reparaturno malto. Debelina do 2,5 cm.</t>
  </si>
  <si>
    <t>2.2.1.1.4.31</t>
  </si>
  <si>
    <t xml:space="preserve">Ojačitev opečnih slopov z armiranim ometom debeline 5cm z vsemi pripadajčimi deli: 
-(odstranitev obstoječega ometa zajeta pri rušitvenih delih),
-čiščenje spojnic med opekami do globine 10-15mm,
-zainjektiranje razpok s cementno silikatno suspenzijo, 
-izdelava vrtin za sidra-v obstoječi zid in obodne konstrukcije (cca.6 kos/m2),
-čiščenje prahu, razprašitev vrtin, močenje zidu in cementni obrizg zidu,
- samo vgraditev sider v fino polimerno cementno malto do 6kos/m2,(dobava in izdelava sider zajeta pri armaturi)
-izvedba prvega sloja cementnega ometa (MM20) v deb. 20mm,
-(dobava in montaža armaturnih mrež, povezovanje s predhodno vgrajenimi stremeni-upoštevano pri armaturi)
-izvedba drugega sloja ometa (MM20) do celotne debeline ometa z enakovredno izravnavo.
Obračun po m2 armiranega ometa (razvita površina). Pri izvedbi armature armiranih ometov je potrebna predhodna uskladitev z potekom inštalacij. Inštalacije vgraditi v armirani omet med obstoječo steno in armaturo ometa, izvesti utore s prilagoditvijo armature.
</t>
  </si>
  <si>
    <t>2.2.1.1.4.32</t>
  </si>
  <si>
    <t>Ojačitev opečnih sten z obojestranskim armiranim ometom debeline 8cm z vsemi pripadajčimi deli:
-odstranitev obstoječega ometa zajeta pri rušitvenih delih,
-čiščenje spojnic med opekami do globine 10-15mm,
-zainjektiranje razpok s cementno silikatno suspenzijo, 
-izdelava vrtin za sidra-stremena skozi zid in sidra v obodne konstrukcije (cca. 6kos/m2)
-čiščenje prahu, razpršitev vrtin, močenje zidu in cementni obrizg zidu,
-samo vgraditev sider v fino cementno malto,(dobava in izdelava sider zajeta pri armaturi)
-izvedba prvega sloja cementnega ometa (MM20) v deb. 30mm,
-(dobava in montaža armaturnih mrež, povezovanje s predhodno vgrajenimi stremeni-upštevano pri armaturi)
-izvedba drugega sloja ometa (MM20) do celotne debeline zidu z enakovredno izravnavo.
Obračun ometa po m2 zidu- omet 2x (obojestransko z medsebojno povezavo). 
Pri izvedbi armature armiranih ometov je potrebna uskladitev z potekom inštalacij.Inštalacije vgraditi v armirani omet med obstoječo steno in armaturo ometa, izvesti utore s prilagoditvijo armature.</t>
  </si>
  <si>
    <t>2.2.1.1.4.33</t>
  </si>
  <si>
    <t>2.2.1.1.5</t>
  </si>
  <si>
    <t>2.2.1.1.5.1</t>
  </si>
  <si>
    <t>2.2.1.1.5.2</t>
  </si>
  <si>
    <t>- v ceni zid. del so zajeti vsi lahki premični odri viš. do 2 m in višine 4-5m, za zidanje in ometavanje, čiščenje prostorov med in po končanih delih.</t>
  </si>
  <si>
    <t>2.2.1.1.5.3</t>
  </si>
  <si>
    <t>2.2.1.1.5.4</t>
  </si>
  <si>
    <t>Dobava in izdelava izolacijskega nanosa na stikih AB temelji in vertikalni AB konstrukcijski elementi (stene, stebri, vezi) za preprečitev kapilarnega dviga vode, premaz se izvede v dveh slojih, z vsemi pripravljalnimi deli.</t>
  </si>
  <si>
    <t>2.2.1.1.5.5</t>
  </si>
  <si>
    <t>2.2.1.1.5.6</t>
  </si>
  <si>
    <t>Dobava in izdelava vertikalne hidroizolacije na obstoječe zidove; 1x hladni bitumenski premaz in 1x plastomer bitumenski varilni trak z nosilcem steklenega voala z ustreznimi preklopi (kot na primer: IZOTEKT V4 ali enakovredno), s predhodnim čiščenjem obstoječe podlage in potrebno izravnavo s cementnim ometom. Varilni trak polno varjen na podlago.</t>
  </si>
  <si>
    <t>2.2.1.1.5.7</t>
  </si>
  <si>
    <t>Dobava in izdelava vertikalne hidroizolacije na nove zidove; 1x hladni bitumenski premaz in 1x plastomer bitumenski varilni trak z nosilcem steklenga voala z ustreznimi preklopi (kot na primer: IZOTEKT V4 ali enakovredno), s predhodnim čiščenjem podlage in  eventuelno potrebno izravnavo stikov s cementnim malto. Varilni trak polno varjen na podlago.</t>
  </si>
  <si>
    <t>2.2.1.1.5.8</t>
  </si>
  <si>
    <t>Dobava in montaža zaščite vertikalne izolacije  z izolacijo deb. 5 cm (kot na primer: Styrodur ali enakovredno).</t>
  </si>
  <si>
    <t>2.2.1.1.5.9</t>
  </si>
  <si>
    <t>Dobava in montaža zaščite vertikalne hidroizolacije  z izolacijo deb. 20 cm (kot na primer: Styrodur ali enakovredno).</t>
  </si>
  <si>
    <t>2.2.1.1.5.10</t>
  </si>
  <si>
    <t>Dobava in montaža vertikalne toplotne izolacije deb. 20 cm (npr. Styrodur ali enakovredno)+ mrežica in lepilo (na steni hladilnega agregata proti stopnišču)</t>
  </si>
  <si>
    <t>2.2.1.1.5.11</t>
  </si>
  <si>
    <t>Dobava in montaža toplotne izolacije v opaž (dilatacija) med obstoječi in novi AB zid, izolacija (npr. stiropor ali enakovredno):</t>
  </si>
  <si>
    <t>2.2.1.1.5.12</t>
  </si>
  <si>
    <t>-deb. 10 cm
Opomba: Dobava in montaža toplotne izolacije v opaž (dilatacija) med obstoječi in novi AB zid, izolacija (npr. stiropor ali enakovredno):</t>
  </si>
  <si>
    <t>2.2.1.1.5.13</t>
  </si>
  <si>
    <t>-deb. 4 cm
Opomba: Dobava in montaža toplotne izolacije v opaž (dilatacija) med obstoječi in novi AB zid, izolacija (npr. stiropor ali enakovredno):</t>
  </si>
  <si>
    <t>2.2.1.1.5.14</t>
  </si>
  <si>
    <t>2.2.1.1.5.15</t>
  </si>
  <si>
    <t>Dobava in montaža tipskega dilatacijskega pohodnega profila v tlaku komplet z vsem pripadajočim materialom, pritrdilnim materialom, pripravo podlage po navodilih proizvajalca; širina dilatacije 50mm.</t>
  </si>
  <si>
    <t>2.2.1.1.5.16</t>
  </si>
  <si>
    <t>Dobava in montaža Alu dilatacijskega stenskega in stropnega profila, širina dilatacije 35-60mm, vidna širina profila 100mm; komplet z vsem pripadajočim materialom in pripravo podlage po navodilih proizvajalca.</t>
  </si>
  <si>
    <t>2.2.1.1.5.17</t>
  </si>
  <si>
    <t xml:space="preserve">Dobava in zidanje dimnika - samo plašč npr.: schiedel Quadro ali enakovredno zunanjih dimenzij 36/36 cm, komplet z zaključnim elementom nad streho (dobava in montaža tuljave je zajeta pri strojnih delih). </t>
  </si>
  <si>
    <t>2.2.1.1.5.18</t>
  </si>
  <si>
    <t>Dobava in zidanje zidu z zidaki iz opečnega modularnega bloka, deb. 19 cm v grobi podaljšani malti 1:3:9.</t>
  </si>
  <si>
    <t>2.2.1.1.5.19</t>
  </si>
  <si>
    <t>Dobava in zidanje predelnih zidov s porobetonskimi zidnimi bloki debeline 15 cm s tankoslojno lepilno malto. Stik-dilatacija strop stena se  zapolni s poliuretansko peno. Prvo vrsto polagati v podaljšano malto 1:2:8.</t>
  </si>
  <si>
    <t>2.2.1.1.5.20</t>
  </si>
  <si>
    <t>2.2.1.1.5.21</t>
  </si>
  <si>
    <t>Dobava in zazidava obstoječih odprtin z zidaki iz porobetonskega bloka, komplet z lepilno malto (zazidava oken v telovadnici-južna fasada).</t>
  </si>
  <si>
    <t>2.2.1.1.5.22</t>
  </si>
  <si>
    <t>Dobava in obzidava obstoječih sten-izravnava (parapeti) s porobetonskimi bloki debeline 5 ali 7,5cm komplet z vsemi potrebnimi rezanji in lepilno malto.</t>
  </si>
  <si>
    <t>2.2.1.1.5.23</t>
  </si>
  <si>
    <t>Dobava in izdelava grobega in finega ometa notranjih sten z grobo podaljšano malto 1 : 3 : 9 in fino apneno malto 1 : 3 ter predhodnim cementnim obrizgom.(omet novih in obstoječih sten)</t>
  </si>
  <si>
    <t>2.2.1.1.5.24</t>
  </si>
  <si>
    <t>Dobava in izdelava samo finega notranjega ometa komplet s predhodno impregnacijo (fini omet na stenah z armiranim ometom).</t>
  </si>
  <si>
    <t>2.2.1.1.5.25</t>
  </si>
  <si>
    <t>Rabiciranje z rabitz mrežo stik beton - opeka.</t>
  </si>
  <si>
    <t>2.2.1.1.5.26</t>
  </si>
  <si>
    <t>2.2.1.1.5.27</t>
  </si>
  <si>
    <t>Dobava in izdelava dodatnega nanosa ometa fasade- grobi omet debeline 2cm</t>
  </si>
  <si>
    <t>2.2.1.1.5.28</t>
  </si>
  <si>
    <t>Priprava špalet za RAL montažo oken in montažo polic: odbijanje opečnih robov, izravnava z ometov ali po potrebi z dodatnimi obzidavami.</t>
  </si>
  <si>
    <t>2.2.1.1.5.29</t>
  </si>
  <si>
    <t>Vgraditev raznih jeklenih sidrnih plošč v beton  komplet z niveliranjem.</t>
  </si>
  <si>
    <t>2.2.1.1.5.30</t>
  </si>
  <si>
    <t>2.2.1.1.5.31</t>
  </si>
  <si>
    <t>Obbetoniranje vodovodnih in odtočnih cevi v tlaku z betonom C 20/25.</t>
  </si>
  <si>
    <t>2.2.1.1.5.32</t>
  </si>
  <si>
    <t>2.2.1.1.5.33</t>
  </si>
  <si>
    <t>2.2.1.1.5.34</t>
  </si>
  <si>
    <t>2.2.1.1.5.35</t>
  </si>
  <si>
    <t>2.2.1.1.5.36</t>
  </si>
  <si>
    <t>- Ø 10 cm,
Opomba: Kronsko vrtanje lukenj skozi AB konstrukcije debeline 20-32cm, luknje dimenzij:</t>
  </si>
  <si>
    <t>2.2.1.1.5.37</t>
  </si>
  <si>
    <t>- Ø 20 cm,
Opomba: Kronsko vrtanje lukenj skozi AB konstrukcije debeline 20-32cm, luknje dimenzij:</t>
  </si>
  <si>
    <t>2.2.1.1.5.38</t>
  </si>
  <si>
    <t>2.2.1.1.5.39</t>
  </si>
  <si>
    <t>2.2.1.1.5.40</t>
  </si>
  <si>
    <t>2.2.1.1.6</t>
  </si>
  <si>
    <t>2.2.1.1.6.1</t>
  </si>
  <si>
    <t>2.2.1.1.6.2</t>
  </si>
  <si>
    <t>2.2.1.1.6.3</t>
  </si>
  <si>
    <t>- v ceni tesarskih del so zajeti vsi lahki premični odri viš. do 2 m in višine 4-5m,</t>
  </si>
  <si>
    <t>2.2.1.1.6.4</t>
  </si>
  <si>
    <t>2.2.1.1.6.5</t>
  </si>
  <si>
    <t>Dobava in izdelava dvostranskega opaža pasovnih temeljev.</t>
  </si>
  <si>
    <t>2.2.1.1.6.6</t>
  </si>
  <si>
    <t>Dobava in izdelava enostranskega opaža pasovnih temeljev (dobetoniranje obstoječih).</t>
  </si>
  <si>
    <t>2.2.1.1.6.7</t>
  </si>
  <si>
    <t>Dobava in izdelava dvostranskega opaža stopničastih temeljev.</t>
  </si>
  <si>
    <t>2.2.1.1.6.8</t>
  </si>
  <si>
    <t>Dobava in izdelava opaža točkovnih temeljev (pete in nastavki).</t>
  </si>
  <si>
    <t>2.2.1.1.6.9</t>
  </si>
  <si>
    <t>Dobava in izdelava opaža robu temeljne plošče dvigalnega jaška višine do 0,5m.</t>
  </si>
  <si>
    <t>2.2.1.1.6.10</t>
  </si>
  <si>
    <t>Dobava in izdelava opaža talne plošče, višine do 20-30 cm.</t>
  </si>
  <si>
    <t>2.2.1.1.6.11</t>
  </si>
  <si>
    <t>Dobava in izdelava  opaža AB sten in plošče kinete.</t>
  </si>
  <si>
    <t>2.2.1.1.6.12</t>
  </si>
  <si>
    <t>Dobava in izdelava dvostranskega opaža ravnih AB sten višine do 5,0 m (v obstoječem objektu)</t>
  </si>
  <si>
    <t>2.2.1.1.6.13</t>
  </si>
  <si>
    <t>Doplačilo za izdelavo razširjenega opaža sten (lijak) pod obstoječim nosilcem ali ploščo (za vgrajevanje betona), ter odstranitev komplet z odstranjevanjem odvečnega betona .</t>
  </si>
  <si>
    <t>2.2.1.1.6.14</t>
  </si>
  <si>
    <t>Dobava in izdelava enostranskega opaža ravnih AB sten višine do 5,0 m, (v obstoječem objektu)</t>
  </si>
  <si>
    <t>2.2.1.1.6.15</t>
  </si>
  <si>
    <t>Dobava in izdelava dvostranskega opaža ravnih AB sten višine do 5,0 m, vidni opaž.(novi prizidki)</t>
  </si>
  <si>
    <t>2.2.1.1.6.16</t>
  </si>
  <si>
    <t>Dobava in izdelava enostranskega opaža ravnih AB sten višine do 5,0 m, vidni opaž (novi prizidki)</t>
  </si>
  <si>
    <t>2.2.1.1.6.17</t>
  </si>
  <si>
    <t>Dobava in izdelava dvostranskega opaža ravnih AB sten dvigalnega in instalacijskih jaškov, višine cca. 15,0m, komplet s potrebnimi odri.</t>
  </si>
  <si>
    <t>2.2.1.1.6.18</t>
  </si>
  <si>
    <t>2.2.1.1.6.19</t>
  </si>
  <si>
    <t>Dobava in izdelava opaža AB plošč med obstoječimi stropniki;</t>
  </si>
  <si>
    <t>2.2.1.1.6.20</t>
  </si>
  <si>
    <t>-višina podpiranja do 5m,
Opomba: Dobava in izdelava opaža AB plošč med obstoječimi stropniki;</t>
  </si>
  <si>
    <t>2.2.1.1.6.21</t>
  </si>
  <si>
    <t>-višina podpiranja do 4m.
Opomba: Dobava in izdelava opaža AB plošč med obstoječimi stropniki;</t>
  </si>
  <si>
    <t>2.2.1.1.6.22</t>
  </si>
  <si>
    <t>Dobava in izdelava opaža AB plošč, višina podpiranja do 4,0 m.</t>
  </si>
  <si>
    <t>2.2.1.1.6.23</t>
  </si>
  <si>
    <t>Dobava in izdelava opaža AB plošč, višina podpiranja do 1,5 m; "zgubljeni opaž".</t>
  </si>
  <si>
    <t>2.2.1.1.6.24</t>
  </si>
  <si>
    <t>Dobava in izdelava opaža AB plošč, višina podpiranja do 14,0 m (nad tovornim dvigalnim jaškom).</t>
  </si>
  <si>
    <t>2.2.1.1.6.25</t>
  </si>
  <si>
    <t>Dobava in izdelava opaža robu AB plošč:</t>
  </si>
  <si>
    <t>2.2.1.1.6.26</t>
  </si>
  <si>
    <t>-višine do 20 cm
Opomba: Dobava in izdelava opaža robu AB plošč:</t>
  </si>
  <si>
    <t>2.2.1.1.6.27</t>
  </si>
  <si>
    <t>Dobava in izdelava opaža previsa AB plošče terase (vertikalni in horizontalni rob) komplet z odkapnim zobom, višina podpiranja do 2,0m , r.š. do 50cm.</t>
  </si>
  <si>
    <t>2.2.1.1.6.28</t>
  </si>
  <si>
    <t>Dobava in izdelava dvostranskega opaža horizontalnih zidnih vezi višine do 20 cm, z vsem potrebnim pritrjevanjem.</t>
  </si>
  <si>
    <t>2.2.1.1.6.29</t>
  </si>
  <si>
    <t>Dobava in izdelava opaža nosilcev v ploščah, konzolnih nosilcev (zob)  in atike, višina podpiranja do 4,0m.</t>
  </si>
  <si>
    <t>2.2.1.1.6.30</t>
  </si>
  <si>
    <t>Dobava in izdelava opaža preklad, višina podpiranja do 3 m.</t>
  </si>
  <si>
    <t>2.2.1.1.6.31</t>
  </si>
  <si>
    <t>Dobava in izdelava opaža enoramnih AB stopnic in podestov.</t>
  </si>
  <si>
    <t>2.2.1.1.6.32</t>
  </si>
  <si>
    <t>Dobava in izdelava opaža triramnih AB stopnic in podestov med etažami.</t>
  </si>
  <si>
    <t>2.2.1.1.6.33</t>
  </si>
  <si>
    <t>Dobava in izdelava opaža AB rame stopnic in podestov-zgubljeni opaž (v kleti)</t>
  </si>
  <si>
    <t>2.2.1.1.6.34</t>
  </si>
  <si>
    <t>Dobava in izdelava opaža odprtin za vrata (prehodi) v AB steni, velikosti odprtin:</t>
  </si>
  <si>
    <t>2.2.1.1.6.35</t>
  </si>
  <si>
    <t>- do 2,0 m2,
Opomba: Dobava in izdelava opaža odprtin za vrata (prehodi) v AB steni, velikosti odprtin:</t>
  </si>
  <si>
    <t>2.2.1.1.6.36</t>
  </si>
  <si>
    <t>- od 2,0 do 4,0 m2,
Opomba: Dobava in izdelava opaža odprtin za vrata (prehodi) v AB steni, velikosti odprtin:</t>
  </si>
  <si>
    <t>2.2.1.1.6.37</t>
  </si>
  <si>
    <t>- nad 4,0 m2.
Opomba: Dobava in izdelava opaža odprtin za vrata (prehodi) v AB steni, velikosti odprtin:</t>
  </si>
  <si>
    <t>2.2.1.1.6.38</t>
  </si>
  <si>
    <t>Opaž preboja pasovnih temeljev, plošč, sten- preboji velikosti:</t>
  </si>
  <si>
    <t>2.2.1.1.6.39</t>
  </si>
  <si>
    <t>- preseka 20/20 cm L=1,18 m1
Opomba: Opaž preboja pasovnih temeljev, plošč, sten- preboji velikosti:</t>
  </si>
  <si>
    <t>2.2.1.1.6.40</t>
  </si>
  <si>
    <t>- preseka 20/20 cm L= 0,90 m1
Opomba: Opaž preboja pasovnih temeljev, plošč, sten- preboji velikosti:</t>
  </si>
  <si>
    <t>2.2.1.1.6.41</t>
  </si>
  <si>
    <t>- preseka 20/20 cm L=1,00 m1
Opomba: Opaž preboja pasovnih temeljev, plošč, sten- preboji velikosti:</t>
  </si>
  <si>
    <t>2.2.1.1.6.42</t>
  </si>
  <si>
    <t>- preseka 15/15 cm L= 0,80 m1
Opomba: Opaž preboja pasovnih temeljev, plošč, sten- preboji velikosti:</t>
  </si>
  <si>
    <t>2.2.1.1.6.43</t>
  </si>
  <si>
    <t>- preseka 15/15 cm L= 0,90 m1
Opomba: Opaž preboja pasovnih temeljev, plošč, sten- preboji velikosti:</t>
  </si>
  <si>
    <t>2.2.1.1.6.44</t>
  </si>
  <si>
    <t>- preseka 25/25 cm L= 1,12 m1
Opomba: Opaž preboja pasovnih temeljev, plošč, sten- preboji velikosti:</t>
  </si>
  <si>
    <t>2.2.1.1.6.45</t>
  </si>
  <si>
    <t>- preseka 25/25 cm L=1,60 m1
Opomba: Opaž preboja pasovnih temeljev, plošč, sten- preboji velikosti:</t>
  </si>
  <si>
    <t>2.2.1.1.6.46</t>
  </si>
  <si>
    <t>Ø 10 cm, L=20cm,
Opomba: Opaž preboja pasovnih temeljev, plošč, sten- preboji velikosti:</t>
  </si>
  <si>
    <t>2.2.1.1.6.47</t>
  </si>
  <si>
    <t>Ø 15 cm, L=15cm,
Opomba: Opaž preboja pasovnih temeljev, plošč, sten- preboji velikosti:</t>
  </si>
  <si>
    <t>2.2.1.1.6.48</t>
  </si>
  <si>
    <t>Ø 15 cm, L=20cm,
Opomba: Opaž preboja pasovnih temeljev, plošč, sten- preboji velikosti:</t>
  </si>
  <si>
    <t>2.2.1.1.6.49</t>
  </si>
  <si>
    <t>Ø 20 cm, L=20cm,
Opomba: Opaž preboja pasovnih temeljev, plošč, sten- preboji velikosti:</t>
  </si>
  <si>
    <t>2.2.1.1.6.50</t>
  </si>
  <si>
    <t>Ø 25 cm, L=20cm,
Opomba: Opaž preboja pasovnih temeljev, plošč, sten- preboji velikosti:</t>
  </si>
  <si>
    <t>2.2.1.1.6.51</t>
  </si>
  <si>
    <t>Ø 30 cm, L=20cm,
Opomba: Opaž preboja pasovnih temeljev, plošč, sten- preboji velikosti:</t>
  </si>
  <si>
    <t>2.2.1.1.6.52</t>
  </si>
  <si>
    <t>Ø 40 cm, L=20cm,
Opomba: Opaž preboja pasovnih temeljev, plošč, sten- preboji velikosti:</t>
  </si>
  <si>
    <t>2.2.1.1.6.53</t>
  </si>
  <si>
    <t xml:space="preserve"> opaž do 0,5m2,
Opomba: Opaž preboja pasovnih temeljev, plošč, sten- preboji velikosti:</t>
  </si>
  <si>
    <t>2.2.1.1.6.54</t>
  </si>
  <si>
    <t xml:space="preserve"> opaž do 3,0m2.
Opomba: Opaž preboja pasovnih temeljev, plošč, sten- preboji velikosti:</t>
  </si>
  <si>
    <t>2.2.1.1.6.55</t>
  </si>
  <si>
    <t>Dobava in postavitev cevnega fasadnega odra komplet z amortizacijo za čas gradnje, potrebne prestavitve(odstranitev fasadnih ometov, menjava oken in izdelave fasade), komplet z zaščito z juto; višine do 14 m. Oder se obračuna 1x.</t>
  </si>
  <si>
    <t>2.2.1.1.7</t>
  </si>
  <si>
    <t>NOTRANJA KANALIZACIJA (horizontalna pod tlakom)</t>
  </si>
  <si>
    <t>2.2.1.1.7.1</t>
  </si>
  <si>
    <t>2.2.1.1.7.2</t>
  </si>
  <si>
    <t>2.2.1.1.7.3</t>
  </si>
  <si>
    <t>Dobava in montaža peskolova iz betonskih cevi fi 40 cm, kompletno z zabetoniranjem dna, napravo mulde, prebijanjem sten, okvirjem in LTŽ mrežo 40x40 ter vsi priključki:(v servisnem jašku in jašku hladilnega agregata)</t>
  </si>
  <si>
    <t>2.2.1.1.7.4</t>
  </si>
  <si>
    <t>- globine do 1 m.
Opomba: Dobava in montaža peskolova iz betonskih cevi fi 40 cm, kompletno z zabetoniranjem dna, napravo mulde, prebijanjem sten, okvirjem in LTŽ mrežo 40x40 ter vsi priključki:(v servisnem jašku in jašku hladilnega agregata)</t>
  </si>
  <si>
    <t>2.2.1.1.7.5</t>
  </si>
  <si>
    <t>Dobava in montaža  pokrovov komplet z okvirjem na betonske jaške fi 60 cm; RF okvirjem in RF protismradni pokrov 40 x 40 cm (pokrov pripraviti za finalni tlak, upoštevati zalivanje z betonom), komplet z vencem.</t>
  </si>
  <si>
    <t>2.2.1.1.7.6</t>
  </si>
  <si>
    <t>Dobava in montaža  revizijskega jaška 
40 x 40 cm, kompletno z zabetoniranjem dna, napravo mulde, prebijanjem sten, okvirjem in RF protismradnim pokrovom 40 x 40 cm (pokrov pripraviti za finalni tlak, upoštevati zalivanje z betonom) ter vsi priključki:</t>
  </si>
  <si>
    <t>2.2.1.1.7.7</t>
  </si>
  <si>
    <t>- globine do 1 m.
Opomba: Dobava in montaža  revizijskega jaška 
40 x 40 cm, kompletno z zabetoniranjem dna, napravo mulde, prebijanjem sten, okvirjem in RF protismradnim pokrovom 40 x 40 cm (pokrov pripraviti za finalni tlak, upoštevati zalivanje z betonom) ter vsi priključki:</t>
  </si>
  <si>
    <t>2.2.1.1.7.8</t>
  </si>
  <si>
    <t>Dobava in montaža revizijskega jaška 
40 x 60 cm, kompletno z zabetoniranjem dna, napravo mulde, prebijanjem sten, okvirjem in RF protismradnim pokrovom 60 x 60 cm (pokrov pripraviti za finalni tlak, upoštevati zalivanje z betonom)ter vsi priključki:</t>
  </si>
  <si>
    <t>2.2.1.1.7.9</t>
  </si>
  <si>
    <t>- globine do 1 m.
Opomba: Dobava in montaža revizijskega jaška 
40 x 60 cm, kompletno z zabetoniranjem dna, napravo mulde, prebijanjem sten, okvirjem in RF protismradnim pokrovom 60 x 60 cm (pokrov pripraviti za finalni tlak, upoštevati zalivanje z betonom)ter vsi priključki:</t>
  </si>
  <si>
    <t>2.2.1.1.7.10</t>
  </si>
  <si>
    <t>Dobava in montaža  revizijskega jaška 
40 x 80 cm, kompletno z zabetoniranjem dna, napravo mulde, prebijanjem sten, okvirjem in RF protismradnim pokrovom 60 x 60 cm (pokrov pripraviti za finalni 
tlak, upoštevati zalivanje z betonom) ter vsi priključki:</t>
  </si>
  <si>
    <t>2.2.1.1.7.11</t>
  </si>
  <si>
    <t>- globine do 1 m.
Opomba: Dobava in montaža  revizijskega jaška 
40 x 80 cm, kompletno z zabetoniranjem dna, napravo mulde, prebijanjem sten, okvirjem in RF protismradnim pokrovom 60 x 60 cm (pokrov pripraviti za finalni 
tlak, upoštevati zalivanje z betonom) ter vsi priključki:</t>
  </si>
  <si>
    <t>2.2.1.1.7.12</t>
  </si>
  <si>
    <t>Komplet izdelava in montaža tipskega lovilca  maščobe z usedalnikom mulja NV2 in z vso potrebno opremo, RF pokrovi in z izvedbo vseh potrebnih betonskih plošč:</t>
  </si>
  <si>
    <t>2.2.1.1.7.13</t>
  </si>
  <si>
    <t>lovilec maščobe iz poliestra - skupni pretok 2l/s, vsebnost maščobe na iztoku 25 mg/l, prostornina usedalnika 210 l in prostornina maščobe 490 l. Upoštevati  vso potrebno opremo in protismradnim RF pokrovom 60 x 60 cm (2 kos, pokrov pripraviti za finalni tlak, upoštevati zalivanje z betonom), kompletno z zemeljskimi deli : izkopom, zasipom, obsipom ter izdelava priključka meteorne kanalizacije, upoštevati podložni beton, odpadni material se naloži na tovorno vozilo in se ga odpelje na stalno deponijo vključno s plačilom vseh komunalnih pristojbin in taks (pooblaščenim zbiralcem gradbenih odpadkov s strani Agencije RS za okolje), deponijo pridobi izvajalec.
Opomba: Komplet izdelava in montaža tipskega lovilca  maščobe z usedalnikom mulja NV2 in z vso potrebno opremo, RF pokrovi in z izvedbo vseh potrebnih betonskih plošč:</t>
  </si>
  <si>
    <t>2.2.1.1.7.14</t>
  </si>
  <si>
    <t>Dobava in polaganje PVC kanalizacijskih cevi na betonsko podlago v debelini 10 cm, kompletno s tesnili, vsemi potrebnimi fazonskimi kosi in obbetoniranjem; horizontalna 
kanalizacija pod tlakom:</t>
  </si>
  <si>
    <t>2.2.1.1.7.15</t>
  </si>
  <si>
    <t xml:space="preserve"> - PVC DN 160 mm,
Opomba: Dobava in polaganje PVC kanalizacijskih cevi na betonsko podlago v debelini 10 cm, kompletno s tesnili, vsemi potrebnimi fazonskimi kosi in obbetoniranjem; horizontalna 
kanalizacija pod tlakom:</t>
  </si>
  <si>
    <t>2.2.1.1.7.16</t>
  </si>
  <si>
    <t xml:space="preserve"> - PVC DN 125 mm,
Opomba: Dobava in polaganje PVC kanalizacijskih cevi na betonsko podlago v debelini 10 cm, kompletno s tesnili, vsemi potrebnimi fazonskimi kosi in obbetoniranjem; horizontalna 
kanalizacija pod tlakom:</t>
  </si>
  <si>
    <t>2.2.1.1.7.17</t>
  </si>
  <si>
    <t xml:space="preserve"> - PVC DN 100 mm,
Opomba: Dobava in polaganje PVC kanalizacijskih cevi na betonsko podlago v debelini 10 cm, kompletno s tesnili, vsemi potrebnimi fazonskimi kosi in obbetoniranjem; horizontalna 
kanalizacija pod tlakom:</t>
  </si>
  <si>
    <t>2.2.1.1.7.18</t>
  </si>
  <si>
    <t xml:space="preserve"> - PVC DN 70 mm,
Opomba: Dobava in polaganje PVC kanalizacijskih cevi na betonsko podlago v debelini 10 cm, kompletno s tesnili, vsemi potrebnimi fazonskimi kosi in obbetoniranjem; horizontalna 
kanalizacija pod tlakom:</t>
  </si>
  <si>
    <t>2.2.1.1.7.19</t>
  </si>
  <si>
    <t xml:space="preserve"> - PVC DN 50 mm.
Opomba: Dobava in polaganje PVC kanalizacijskih cevi na betonsko podlago v debelini 10 cm, kompletno s tesnili, vsemi potrebnimi fazonskimi kosi in obbetoniranjem; horizontalna 
kanalizacija pod tlakom:</t>
  </si>
  <si>
    <t>2.2.1.2</t>
  </si>
  <si>
    <t>OBRTNIŠKA DELA VRTEC, ŠOLA:</t>
  </si>
  <si>
    <t>2.2.1.2.1</t>
  </si>
  <si>
    <t>2.2.1.2.1.1</t>
  </si>
  <si>
    <t>2.2.1.2.1.1.1</t>
  </si>
  <si>
    <t>2.2.1.2.1.1.2</t>
  </si>
  <si>
    <t>- izvajalec mora med izvedbo krovsko tesarskih del po potrebi izveajati zaščito obstoječih površin podstrešja, da ob padavinah ne pride do zamakanja objekta in ostalih konstrukcij</t>
  </si>
  <si>
    <t>2.2.1.2.1.1.3</t>
  </si>
  <si>
    <t>2.2.1.2.1.1.4</t>
  </si>
  <si>
    <t>2.2.1.2.1.1.5</t>
  </si>
  <si>
    <t>2.2.1.2.1.1.6</t>
  </si>
  <si>
    <t>2.2.1.2.1.2</t>
  </si>
  <si>
    <t>2.2.1.2.1.2.1</t>
  </si>
  <si>
    <t>2.2.1.2.1.2.2</t>
  </si>
  <si>
    <t>2.2.1.2.1.2.3</t>
  </si>
  <si>
    <t>2.2.1.2.1.2.4</t>
  </si>
  <si>
    <t>2.2.1.2.1.2.5</t>
  </si>
  <si>
    <t>2.2.1.2.1.2.6</t>
  </si>
  <si>
    <t>2.2.1.2.1.3</t>
  </si>
  <si>
    <t>2.2.1.2.1.3.1</t>
  </si>
  <si>
    <t>2.2.1.2.1.3.2</t>
  </si>
  <si>
    <t>2.2.1.2.1.3.3</t>
  </si>
  <si>
    <t>2.2.1.2.1.3.4</t>
  </si>
  <si>
    <t>2.2.1.2.1.3.5</t>
  </si>
  <si>
    <t>2.2.1.2.1.3.6</t>
  </si>
  <si>
    <t xml:space="preserve">Pohodni pas:
-parna zapora (folija) z izvedbo vseh zrakotesnih stikov (po obodu, vmesni stiki, preboji) z vsemi potrebnimi tesnilnimi trakovi in pripadajočim materialom
-toplotna izolacija: mineralna volna v skupni deb. 36 cm (kot na primer TERVOL DF v treh slojih ali enakovredno),
-pohodne lesene plošče (kot na primer Agepan ali enakovredno).
Opomba: Dobava in polaganje toplotne izolacije na tlaku podstrešja v sestavi:
</t>
  </si>
  <si>
    <t>2.2.1.2.1.3.7</t>
  </si>
  <si>
    <t xml:space="preserve">Nepohodni del:
-parna zapora (folija) z izvedbo vseh zrakotesnih stikov (po obodu, vmesni stiki, preboji) z vsemi potrebnimi tesnilnimi trakovi in pripadajočim materialom
-toplotna izolacija: mineralna volna v roli v dveh slojih (18cm+18cm) v skupni deb. 36 cm (kot na primer Knauf insulation Clasic 037 ali enakovredno),
-zaščitna folija.
Opomba: Dobava in polaganje toplotne izolacije na tlaku podstrešja v sestavi:
</t>
  </si>
  <si>
    <t>2.2.1.2.1.4</t>
  </si>
  <si>
    <t>2.2.1.2.1.4.1</t>
  </si>
  <si>
    <t xml:space="preserve">Dobava, izdelava in montaža obloge jaškov in nastavnega venca kupol ODT:
-obloga s kameno volno debeline 10cm (lepljenje na protipožarne plošče; protipožarne plošče zajete pri raznih delih),
-obloga nastavnega venca iz Alu barvane pločevine  deb. 1,2mm, komplet z vsemi zaključki, tesnenjem in vsem pritrdilnim materialom.
Popis kupol ODT zajet v sklopu "ravna streha-kupole ODT). </t>
  </si>
  <si>
    <t>2.2.1.2.1.4.2</t>
  </si>
  <si>
    <t>2.2.1.2.1.4.3</t>
  </si>
  <si>
    <t>2.2.1.2.1.4.4</t>
  </si>
  <si>
    <t>Dobava, izdelava in montaža pločevine v žloti (na območju kritine iz valovite pločevine), iz alu barvane pločevine, deb. 0,8 mm vključno s pritrdilnim materialom, r.š. do 100 cm.</t>
  </si>
  <si>
    <t>2.2.1.2.1.4.5</t>
  </si>
  <si>
    <t>Dobava, izdelava in montaža odkapne pločevine (v kapu strešine)  iz alu barvane pločevine, deb. 0,8 mm, r.š. 20 cm, z vsem pritrdilnim materialom.</t>
  </si>
  <si>
    <t>2.2.1.2.1.4.6</t>
  </si>
  <si>
    <t>Dobava, izdelava in montaža odkapne pločevine (na vrhu požarnega zidu)  iz alu barvane pločevine, deb.1,2 mm, r.š. 40 cm, z vsem pritrdilnim materialom.</t>
  </si>
  <si>
    <t>2.2.1.2.1.4.7</t>
  </si>
  <si>
    <t>Dobava, izdelava in montaža zaključne zidne obrobe (ob požarnem zidu)  iz alu barvane pločevine, deb.1,2 mm, r.š. 52 cm, z vsem pritrdilnim materialom.</t>
  </si>
  <si>
    <t>2.2.1.2.1.4.8</t>
  </si>
  <si>
    <t>Dobava, izdelava in montaža zaključne zidne obrobe (med nižjim in višjim delom), deb.1,2 mm, r.š. do 60 cm, z vsem pritrdilnim materialom, zarezom v fasado in kitanje s trajnoelastičnim kitom.</t>
  </si>
  <si>
    <t>2.2.1.2.1.4.9</t>
  </si>
  <si>
    <t>2.2.1.2.1.4.10</t>
  </si>
  <si>
    <t>2.2.1.2.1.4.11</t>
  </si>
  <si>
    <t>2.2.1.2.1.4.12</t>
  </si>
  <si>
    <t>2.2.1.2.1.4.13</t>
  </si>
  <si>
    <t>2.2.1.2.1.4.14</t>
  </si>
  <si>
    <t>Dobava, izdelava in montaža zaključne pločevine na betonskem strešnem vencu (žlebu); zaključna pločevina  iz alu barvane pločevine, deb. 1,2mm, r.š. 35 cm (z obojestranskim odkapom), komplet z izdelavo podloge z lesenimi ploščami (kot na primer OSB ali enakovredno) v naklonu in pritrditev s pocinkano pločevino deb 1mm r.š. 9cm in r.š. 13cm, z vsem pritrdilnim materialom.</t>
  </si>
  <si>
    <t>2.2.1.2.1.4.15</t>
  </si>
  <si>
    <t>Dobava in motaža varnostnega preliva v pravokotnem (betonskem) žlebu; komplet izdelava preboja, dobava in montaža RF cevi Ø50mm dolžine do 25cm z RF pločevino in vijaki za montažo, tesniti vse stike.</t>
  </si>
  <si>
    <t>2.2.1.2.1.4.16</t>
  </si>
  <si>
    <t>2.2.1.2.1.4.17</t>
  </si>
  <si>
    <t>Dobava in montaža vertikalnih odtokov strehe  iz alu barvane pločevine, Ø 120mm, komplet z vsemi držali, objemkami, sidri, koleni. Odtoki so sidrani v fasadni zid skozi fasadno oblogo.</t>
  </si>
  <si>
    <t>2.2.1.2.1.4.18</t>
  </si>
  <si>
    <t>2.2.1.2.1.4.19</t>
  </si>
  <si>
    <t>Dobava, izdelava in montaža obrobe ventilacij in odduhov, obroba  iz alu barvane pločevine, komplet s tesnenjem. Obrobe za odvode in odduhe dimenzij:</t>
  </si>
  <si>
    <t>2.2.1.2.1.4.20</t>
  </si>
  <si>
    <t>- fi 70 mm,
Opomba: Dobava, izdelava in montaža obrobe ventilacij in odduhov, obroba  iz alu barvane pločevine, komplet s tesnenjem. Obrobe za odvode in odduhe dimenzij:</t>
  </si>
  <si>
    <t>2.2.1.2.1.4.21</t>
  </si>
  <si>
    <t>- fi 100 mm,
Opomba: Dobava, izdelava in montaža obrobe ventilacij in odduhov, obroba  iz alu barvane pločevine, komplet s tesnenjem. Obrobe za odvode in odduhe dimenzij:</t>
  </si>
  <si>
    <t>2.2.1.2.1.4.22</t>
  </si>
  <si>
    <t>- fi 125 mm.
Opomba: Dobava, izdelava in montaža obrobe ventilacij in odduhov, obroba  iz alu barvane pločevine, komplet s tesnenjem. Obrobe za odvode in odduhe dimenzij:</t>
  </si>
  <si>
    <t>2.2.1.2.2</t>
  </si>
  <si>
    <t>2.2.1.2.2.1</t>
  </si>
  <si>
    <t>2.2.1.2.2.1.1</t>
  </si>
  <si>
    <t>2.2.1.2.2.1.2</t>
  </si>
  <si>
    <t>2.2.1.2.2.1.3</t>
  </si>
  <si>
    <t>2.2.1.2.2.2</t>
  </si>
  <si>
    <t>RAVNA STREHA (S2)</t>
  </si>
  <si>
    <t>2.2.1.2.2.2.1</t>
  </si>
  <si>
    <t>Dobava in polaganje kritine ravne strehe nad stopniščem, v sestavi:
'- parna zapora,
- mineralna volna deb. 10-15 cm v naklonu proti odtoku (kot na primer: tervol SMARTroof THERMAL in SMARTroof Top CTF1 
  ali enakovredno)
- 2x bitum. varilni trakovi deb. 4 mm za ravne strehe,
- toplotna izolacija ekstrudiran polistiren deb. 20 cm, (kot na primer npr.:ROOFMATE SL ali enakovredno),
- plast poliesterskega filca,
- nasip prodca granulacije 8-16mm v debelini 5cm.</t>
  </si>
  <si>
    <t>2.2.1.2.2.2.2</t>
  </si>
  <si>
    <t>Dobava in polaganje vertikalne izolacije parapetov ravne strehe, komplet z vodoravnimi zaključki na parapetu:</t>
  </si>
  <si>
    <t>2.2.1.2.2.2.3</t>
  </si>
  <si>
    <t>- 1x hladni bitumenski premaz, 2x bitum. varilni trakovi
 - toplotna izolacija ekstrudiran polistiren deb. 6 cm, (kot na primer npr.:ROOFMATE SL ali  enakovredno),
Opomba: Dobava in polaganje vertikalne izolacije parapetov ravne strehe, komplet z vodoravnimi zaključki na parapetu:</t>
  </si>
  <si>
    <t>2.2.1.2.2.2.4</t>
  </si>
  <si>
    <t>- prizme iz plošč toplotne izolacije (mineralna volna) na stiku horizontalne in vertikalne toplotne izolacije.
Opomba: Dobava in polaganje vertikalne izolacije parapetov ravne strehe, komplet z vodoravnimi zaključki na parapetu:</t>
  </si>
  <si>
    <t>2.2.1.2.2.2.5</t>
  </si>
  <si>
    <t>Dobava, izdelava in montaža zaključne pločevine na AB strešni atiki; zaključna pločevina iz alu barvane pločevine, deb. 1,2mm, r.š. 62cm (z obojestranskim odkapom), komplet z izdelavo podloge z lesenimi ploščami deb.2 cm (kot na primer OSB ali enakovredno), širine cca.31cm z lesenimi podstavki v naklonu 6-8/5cm dol. 28 cm in pritrdilno pocinkano pločevino deb. 1mm, r.š. 11 cm z vsem pritrdilnim materialom.</t>
  </si>
  <si>
    <t>2.2.1.2.2.2.6</t>
  </si>
  <si>
    <t>Dobava, izdelava in montaža zaključne pločevine na AB strešni atiki; zaključna pločevina iz alu barvane pločevine, deb. 1,2mm, r.š. 72cm (z obojestranskim odkapom), komplet z izdelavo podloge z lesenimi ploščami deb.2 cm (kot na primer OSB ali enakovredno), širine cca. 41cm z lesenimi podstavki v naklonu 6-8/5cm dol. 38 cm in pritrdilno pocinkano pločevino deb. 1mm, r.š. 11 cm z vsem pritrdilnim materialom.</t>
  </si>
  <si>
    <t>2.2.1.2.2.2.7</t>
  </si>
  <si>
    <t>Dobava, izdelava in montaža zaščite vertikalne izolacije na AB strešni atiki; zaščitna pločevina iz alu barvane pločevine, deb. 1,2mm, z vsem pritrdilnim materialom:</t>
  </si>
  <si>
    <t>2.2.1.2.2.2.8</t>
  </si>
  <si>
    <t>-r.š. 20 cm.
Opomba: Dobava, izdelava in montaža zaščite vertikalne izolacije na AB strešni atiki; zaščitna pločevina iz alu barvane pločevine, deb. 1,2mm, z vsem pritrdilnim materialom:</t>
  </si>
  <si>
    <t>2.2.1.2.2.2.9</t>
  </si>
  <si>
    <t>Dobava in montaža talnih požiralnikov (odtočnikov) s priključkom na odtočno cev - odtok z ravne strehe, komplet z izdelavo preboja, obdelavo in tesnenjem stikov :</t>
  </si>
  <si>
    <t>2.2.1.2.2.2.10</t>
  </si>
  <si>
    <t>- požiralnik fi 110 mm, komplet z zaščitno mrežo ( na strehi S2),
Opomba: Dobava in montaža talnih požiralnikov (odtočnikov) s priključkom na odtočno cev - odtok z ravne strehe, komplet z izdelavo preboja, obdelavo in tesnenjem stikov :</t>
  </si>
  <si>
    <t>2.2.1.2.2.2.11</t>
  </si>
  <si>
    <t>Dobava in montaža odtočnih PVC cevi pod stropom 2. nadstropja, kompletno z vsemi koleni, objemkami, sidrnim in pritrdilnim materialom. Odtočne cevi preseka :</t>
  </si>
  <si>
    <t>2.2.1.2.2.2.12</t>
  </si>
  <si>
    <t>- fi 120mm.
Opomba: Dobava in montaža odtočnih PVC cevi pod stropom 2. nadstropja, kompletno z vsemi koleni, objemkami, sidrnim in pritrdilnim materialom. Odtočne cevi preseka :</t>
  </si>
  <si>
    <t>2.2.1.2.2.3</t>
  </si>
  <si>
    <t>RAVNA STREHA (S5, S5')</t>
  </si>
  <si>
    <t>2.2.1.2.2.3.1</t>
  </si>
  <si>
    <t xml:space="preserve">Dobava in polaganje kritine ravne strehe nad nadstreškom ( vhod jug-na obstoječi plošči) v sestavi:
-mineralna volna v naklonu debeline 6-8cm,
- 1x bitum. varilni trakovi deb. 4 mm za ravne strehe,
- 1x bitum. varilni trakovi deb. 4 mm z zaključnim mineralnim posipom za ravne strehe.
</t>
  </si>
  <si>
    <t>2.2.1.2.2.3.2</t>
  </si>
  <si>
    <t>Dobava in polaganje kritine ravne strehe nad nadstreškom (vhod jug) v sestavi:
- naklonski beton deb. 3-10cm,
- hladni bitumenski premaz,
- 1x bitum. varilni trakovi deb. 4 mm za ravne strehe, točkovno varjen, komplet z zaključki na parapetu,
- 1x bitum. varilni trakovi deb. 4 mm za ravne strehe, pasovno varjen,  komplet z zaključki na parapetu,
- plast poliesterskega filca,
- nasip prodca granulacije 8-16mm v debelini 5cm.</t>
  </si>
  <si>
    <t>2.2.1.2.2.3.3</t>
  </si>
  <si>
    <t>Izdelava, dobava in montaža preliva v AB parapetu strešnega venca nadstreška (vhod jug): izdelava preboja, dobava in montaža cevi Ø 80mm iz patinirane titan cink pločevine, komplet s tesnenjem stikov.</t>
  </si>
  <si>
    <t>2.2.1.2.2.3.4</t>
  </si>
  <si>
    <t>Dobava, izdelava in montaža zaključne pločevine na AB vencu nadstreška (jug); zaključna pločevina iz alu barvane pločevine, deb. 0,8mm, r.š. 30cm (z enostranskim odkapom),  z vsem pritrdilnim materialom.</t>
  </si>
  <si>
    <t>2.2.1.2.2.3.5</t>
  </si>
  <si>
    <t>Dobava, izdelava in montaža odkapne pločevine na AB vencu nadstreška (jug); odkapna pločevina alu barvane pločevine, deb. 0,8mm, r.š. 11- 21cm (z enostranskim odkapom), z vsem pritrdilnim materialom.</t>
  </si>
  <si>
    <t>2.2.1.2.2.3.6</t>
  </si>
  <si>
    <t>2.2.1.2.2.3.7</t>
  </si>
  <si>
    <t>Dobava, izdelava in montaža prekrivne maske v kapu nadstreška(jug); pločevinaiz alu barvane pločevine, deb. 1,2mm, r.š. 21cm, montaža na kovinsko podkonstrukcijo maske, komplet z vsem pritrdilnim materialom.</t>
  </si>
  <si>
    <t>2.2.1.2.2.3.8</t>
  </si>
  <si>
    <t>Dobava, izdelava in montaža zaščite vertikalne izolacije na stiku nadstrešek jug-fasadna stena; zaščitna pločevina iz alu barvane pločevine, deb. 0,8mm, z vsem pritrdilnim materialom:</t>
  </si>
  <si>
    <t>2.2.1.2.2.3.9</t>
  </si>
  <si>
    <t>-r.š. 24 cm.
Opomba: Dobava, izdelava in montaža zaščite vertikalne izolacije na stiku nadstrešek jug-fasadna stena; zaščitna pločevina iz alu barvane pločevine, deb. 0,8mm, z vsem pritrdilnim materialom:</t>
  </si>
  <si>
    <t>2.2.1.2.2.4</t>
  </si>
  <si>
    <t>NADSTREŠEK GOSPODARSKI VHOD (kritina upoštevana pri alu zasteklitvah)</t>
  </si>
  <si>
    <t>2.2.1.2.2.4.1</t>
  </si>
  <si>
    <t>Dobava, izdelava in montaža strešnih žlebov pravokotne oblike iz alu barvane pločevine, debeline 1,2mm r.š. 73cm, montaža na kovinsko konstrukcijo nadstrešnice, kompletno z vsem pritrdilnim materialom.</t>
  </si>
  <si>
    <t>2.2.1.2.2.4.2</t>
  </si>
  <si>
    <t>Dobava, izdelava in montaža odkapne pločevine (na stiku žleb- fasada) iz alu barvane pločevine, debeline 0,8mm, r.š. 9cm, kompletno z vsem pritrdilnim materialom in izdelavo zareze v fasado in kitanjem stika s trajnoelastičnim kitom.</t>
  </si>
  <si>
    <t>2.2.1.2.2.4.3</t>
  </si>
  <si>
    <t>Dobava in montaža odtočnega kotlička iz alu barvane pločevine pločevine.</t>
  </si>
  <si>
    <t>2.2.1.2.2.4.4</t>
  </si>
  <si>
    <t>Dobava in montaža odtočnih cevi strešnih žlebov, izdelanih alu barvane pločevine, kompletno z vsemi koleni, objemkami, sidrnim in pritrdilnim materialom. Odtočne cevi preseka :</t>
  </si>
  <si>
    <t>2.2.1.2.2.4.5</t>
  </si>
  <si>
    <t>- fi 80mm.
Opomba: Dobava in montaža odtočnih cevi strešnih žlebov, izdelanih alu barvane pločevine, kompletno z vsemi koleni, objemkami, sidrnim in pritrdilnim materialom. Odtočne cevi preseka :</t>
  </si>
  <si>
    <t>2.2.1.2.2.5</t>
  </si>
  <si>
    <t>NADSTREŠEK SEVER</t>
  </si>
  <si>
    <t>2.2.1.2.2.5.1</t>
  </si>
  <si>
    <t xml:space="preserve">Dobava in polaganje kritine nadstreška (vhod sever), montaža na nosilno kovinsko konstrukcijo; streha v sestavi:
-lesene plošče (kot na primer: OSB plošče debeline 20mm ali enakovredno),
- 2x bitum. varilni trakovi deb. 4 mm za ravne strehe,
- plast poliesterskega filca,
- nasip prodca granulacije 8-16mm v debelini 5cm.
</t>
  </si>
  <si>
    <t>2.2.1.2.2.5.2</t>
  </si>
  <si>
    <t xml:space="preserve">Dobava in montaža vertikalnega zaključka izolacije, montaža na kovinsko konstrukcijo; zaključek višine 24-30 cm v sestavi:
-(kot na primer: OSB plošče debeline 15mm ali enakovredno),
-2x bitum. varilni trakovi deb. 4 mm za ravne strehe,
-zaščitna pločevina- alu barvana pločevina, deb.1,2m, r.š. 22-32cm. </t>
  </si>
  <si>
    <t>2.2.1.2.2.5.3</t>
  </si>
  <si>
    <t>Dobava, izdelava in montaža zaključne pločevine iz   iz alu barvane pločevine z vsem pritrdilnim materialom (na nadstrešku vhod sever):</t>
  </si>
  <si>
    <t>2.2.1.2.2.5.4</t>
  </si>
  <si>
    <t>-debeline  1,2 mm, r.š. 53cm (stenska)
Opomba: Dobava, izdelava in montaža zaključne pločevine iz   iz alu barvane pločevine z vsem pritrdilnim materialom (na nadstrešku vhod sever):</t>
  </si>
  <si>
    <t>2.2.1.2.2.5.5</t>
  </si>
  <si>
    <t>-debeline  1,2 mm, r.š. 15cm (na maski)
Opomba: Dobava, izdelava in montaža zaključne pločevine iz   iz alu barvane pločevine z vsem pritrdilnim materialom (na nadstrešku vhod sever):</t>
  </si>
  <si>
    <t>2.2.1.2.2.5.6</t>
  </si>
  <si>
    <t>Dobava, izdelava in montaža pokrivne maske (na notranji strani maske nadstreška vhod sever)  iz alu barvane pločevine z vsem pritrdilnim materialom:</t>
  </si>
  <si>
    <t>2.2.1.2.2.5.7</t>
  </si>
  <si>
    <t>-debelina pločevine  1,2 mm, r.š. do 35cm.
Opomba: Dobava, izdelava in montaža pokrivne maske (na notranji strani maske nadstreška vhod sever)  iz alu barvane pločevine z vsem pritrdilnim materialom:</t>
  </si>
  <si>
    <t>2.2.1.2.2.5.8</t>
  </si>
  <si>
    <t>Dobava in montaža odtočnega kotlička iz alu barvane  pločevine.</t>
  </si>
  <si>
    <t>2.2.1.2.2.5.9</t>
  </si>
  <si>
    <t>Dobava in montaža odtočnih cevi strešnih žlebov, izdelanih iz alu barvane pločevine, kompletno z vsemi koleni, objemkami, sidrnim in pritrdilnim materialom. Odtočne cevi preseka fi 80mm dolžine 1m komplet s priključkom na vertikalno odtočno cev.</t>
  </si>
  <si>
    <t>2.2.1.2.2.6</t>
  </si>
  <si>
    <t>NADSTREŠKI TERASA (kritina upoštevana pri alu zasteklitvah)</t>
  </si>
  <si>
    <t>2.2.1.2.2.6.1</t>
  </si>
  <si>
    <t>Dobava, izdelava in montaža strešnih žlebov pravokotne oblike iz alu barvane pločevine, debeline 1,2mm r.š. 55- 73cm, montaža na kovinsko konstrukcijo nadstrešnice, kompletno z vsem pritrdilnim materialom.</t>
  </si>
  <si>
    <t>2.2.1.2.2.6.2</t>
  </si>
  <si>
    <t>Dobava in montaža odtočnega kotlička iz alu barvane pločevine.</t>
  </si>
  <si>
    <t>2.2.1.2.2.6.3</t>
  </si>
  <si>
    <t>Dobava, izdelava in montaža zaključne pločevine iz alu barvane pločevine z vsem pritrdilnim materialom (na nadstreških teras):</t>
  </si>
  <si>
    <t>2.2.1.2.2.6.4</t>
  </si>
  <si>
    <t>-debelina pločevine  1,2 mm, r.š. 9-23cm (nad streho na notranji strani maske)
Opomba: Dobava, izdelava in montaža zaključne pločevine iz alu barvane pločevine z vsem pritrdilnim materialom (na nadstreških teras):</t>
  </si>
  <si>
    <t>2.2.1.2.2.6.5</t>
  </si>
  <si>
    <t>-debeline pločevine  1,2 mm, r.š. 9cm
Opomba: Dobava, izdelava in montaža zaključne pločevine iz alu barvane pločevine z vsem pritrdilnim materialom (na nadstreških teras):</t>
  </si>
  <si>
    <t>2.2.1.2.2.6.6</t>
  </si>
  <si>
    <t>Dobava, izdelava in montaža pokrivne maske (na notranji spodnji strani maske nadstreškov terase) iz Alu barvane pločevine RAL7012 z vsem pritrdilnim materialom:</t>
  </si>
  <si>
    <t>2.2.1.2.2.6.7</t>
  </si>
  <si>
    <t>-debelina pločevine  1,2 mm, r.š. 40-54cm.
Opomba: Dobava, izdelava in montaža pokrivne maske (na notranji spodnji strani maske nadstreškov terase) iz Alu barvane pločevine RAL7012 z vsem pritrdilnim materialom:</t>
  </si>
  <si>
    <t>2.2.1.2.2.6.8</t>
  </si>
  <si>
    <t>-debelina pločevine  1,2 mm, r.š. 31-55cm.
Opomba: Dobava, izdelava in montaža pokrivne maske (na notranji spodnji strani maske nadstreškov terase) iz Alu barvane pločevine RAL7012 z vsem pritrdilnim materialom:</t>
  </si>
  <si>
    <t>2.2.1.2.2.6.9</t>
  </si>
  <si>
    <t>Dobava, izdelava in montaža stenske obrobe (stik steklena nadstrešnica- fasada)  iz alu barvane pločevine, kompletno z vsem pritrdilnim materialom:</t>
  </si>
  <si>
    <t>2.2.1.2.2.6.10</t>
  </si>
  <si>
    <t>-debelina pločevine 0,8mm r.š. 37cm, 
Opomba: Dobava, izdelava in montaža stenske obrobe (stik steklena nadstrešnica- fasada)  iz alu barvane pločevine, kompletno z vsem pritrdilnim materialom:</t>
  </si>
  <si>
    <t>2.2.1.2.2.6.11</t>
  </si>
  <si>
    <t>-debelina pločevine 0,8mm r.š. 9cm (odkapna pločevina) kompletno z zarezom v fasado in kitanjem stika s trajnoelastičnim kitom,
Opomba: Dobava, izdelava in montaža stenske obrobe (stik steklena nadstrešnica- fasada)  iz alu barvane pločevine, kompletno z vsem pritrdilnim materialom:</t>
  </si>
  <si>
    <t>2.2.1.2.2.6.12</t>
  </si>
  <si>
    <t>Dobava in montaža odtočnih cevi strešnih žlebov, izdelanih iz alu barvane pločevine, kompletno z vsemi koleni, objemkami, sidrnim in pritrdilnim materialom. Odtočne cevi preseka :</t>
  </si>
  <si>
    <t>2.2.1.2.2.6.13</t>
  </si>
  <si>
    <t>- fi 80mm.
Opomba: Dobava in montaža odtočnih cevi strešnih žlebov, izdelanih iz alu barvane pločevine, kompletno z vsemi koleni, objemkami, sidrnim in pritrdilnim materialom. Odtočne cevi preseka :</t>
  </si>
  <si>
    <t>2.2.1.2.2.7</t>
  </si>
  <si>
    <t>KUPOLE ODT</t>
  </si>
  <si>
    <t>2.2.1.2.2.7.1</t>
  </si>
  <si>
    <t>Izdelava, dobava in montaža svetlobnih kupole za ODT iz litega akrilnega dvoslojnega mlečnega stekla. Kupola se mora v primeru požara odpreti in je vezana na požarno centralo. Odpiranje motorno z ročnim prožilom in avtomatsko AJP. Vse z dobavo in montažo.</t>
  </si>
  <si>
    <t>2.2.1.2.2.7.2</t>
  </si>
  <si>
    <t>-dvoslojna svetlobna kupola opal dim. 176 x176cm (svetle 160/160cm) komplet  z nastavnim vencem višine 30cm, elektropogon 24 V DC, 8A
Opomba: Izdelava, dobava in montaža svetlobnih kupole za ODT iz litega akrilnega dvoslojnega mlečnega stekla. Kupola se mora v primeru požara odpreti in je vezana na požarno centralo. Odpiranje motorno z ročnim prožilom in avtomatsko AJP. Vse z dobavo in montažo.</t>
  </si>
  <si>
    <t>2.2.1.2.2.7.3</t>
  </si>
  <si>
    <t>-dvoslojna svetlobna kupola opal dim. 86 x116cm (svetle 70/100cm)komplet  brez nastavnega venca, elektropogon 24 V DC, 2,6A (nastavni venec: konstrukcija zajeta v popisu ključavničarskih del, zunanja obloga pri kleparskih delih, notranja protipožarna obloga v popisu raznih del)
Opomba: Izdelava, dobava in montaža svetlobnih kupole za ODT iz litega akrilnega dvoslojnega mlečnega stekla. Kupola se mora v primeru požara odpreti in je vezana na požarno centralo. Odpiranje motorno z ročnim prožilom in avtomatsko AJP. Vse z dobavo in montažo.</t>
  </si>
  <si>
    <t>2.2.1.2.2.7.4</t>
  </si>
  <si>
    <t>-krmiljenje
Opomba: Izdelava, dobava in montaža svetlobnih kupole za ODT iz litega akrilnega dvoslojnega mlečnega stekla. Kupola se mora v primeru požara odpreti in je vezana na požarno centralo. Odpiranje motorno z ročnim prožilom in avtomatsko AJP. Vse z dobavo in montažo.</t>
  </si>
  <si>
    <t>2.2.1.2.2.7.5</t>
  </si>
  <si>
    <t>-centrala MBZ 300N24, 3 DM, dodaten SM modul za dva ločena požarna sektorja
Opomba: Izdelava, dobava in montaža svetlobnih kupole za ODT iz litega akrilnega dvoslojnega mlečnega stekla. Kupola se mora v primeru požara odpreti in je vezana na požarno centralo. Odpiranje motorno z ročnim prožilom in avtomatsko AJP. Vse z dobavo in montažo.</t>
  </si>
  <si>
    <t>2.2.1.2.2.7.6</t>
  </si>
  <si>
    <t>-požarna tipka FT4/24V DC, siv
Opomba: Izdelava, dobava in montaža svetlobnih kupole za ODT iz litega akrilnega dvoslojnega mlečnega stekla. Kupola se mora v primeru požara odpreti in je vezana na požarno centralo. Odpiranje motorno z ročnim prožilom in avtomatsko AJP. Vse z dobavo in montažo.</t>
  </si>
  <si>
    <t>2.2.1.2.2.7.7</t>
  </si>
  <si>
    <t>-tipka za prezračevaje LTA-24 LP , UP
Opomba: Izdelava, dobava in montaža svetlobnih kupole za ODT iz litega akrilnega dvoslojnega mlečnega stekla. Kupola se mora v primeru požara odpreti in je vezana na požarno centralo. Odpiranje motorno z ročnim prožilom in avtomatsko AJP. Vse z dobavo in montažo.</t>
  </si>
  <si>
    <t>2.2.1.2.2.7.8</t>
  </si>
  <si>
    <t>-nadometna doza za TPS
Opomba: Izdelava, dobava in montaža svetlobnih kupole za ODT iz litega akrilnega dvoslojnega mlečnega stekla. Kupola se mora v primeru požara odpreti in je vezana na požarno centralo. Odpiranje motorno z ročnim prožilom in avtomatsko AJP. Vse z dobavo in montažo.</t>
  </si>
  <si>
    <t>2.2.1.2.2.7.9</t>
  </si>
  <si>
    <t>-vremenski senzor dež-veter
Opomba: Izdelava, dobava in montaža svetlobnih kupole za ODT iz litega akrilnega dvoslojnega mlečnega stekla. Kupola se mora v primeru požara odpreti in je vezana na požarno centralo. Odpiranje motorno z ročnim prožilom in avtomatsko AJP. Vse z dobavo in montažo.</t>
  </si>
  <si>
    <t>2.2.1.2.2.7.10</t>
  </si>
  <si>
    <t>-nosilec za vremenski senzor
Opomba: Izdelava, dobava in montaža svetlobnih kupole za ODT iz litega akrilnega dvoslojnega mlečnega stekla. Kupola se mora v primeru požara odpreti in je vezana na požarno centralo. Odpiranje motorno z ročnim prožilom in avtomatsko AJP. Vse z dobavo in montažo.</t>
  </si>
  <si>
    <t>2.2.1.2.3</t>
  </si>
  <si>
    <t>2.2.1.2.3.1</t>
  </si>
  <si>
    <t>2.2.1.2.3.2</t>
  </si>
  <si>
    <t>2.2.1.2.3.3</t>
  </si>
  <si>
    <t>- v cenah po enoti morajo biti zajete vse zaščite stavbnega pohištva, strehe in ostalih konstrukcij in odstranitve zaščit po končanih delih,</t>
  </si>
  <si>
    <t>2.2.1.2.3.4</t>
  </si>
  <si>
    <t>2.2.1.2.3.5</t>
  </si>
  <si>
    <t>2.2.1.2.3.6</t>
  </si>
  <si>
    <t>-pripraviti vzorce fasade 1 m2 (bela, rumena)</t>
  </si>
  <si>
    <t>2.2.1.2.3.7</t>
  </si>
  <si>
    <t>Izdelava prezračevanja stropnikov na fasadi; 
obstoječe odprtine je potrebno očistiti in podaljšati za debelino izolacije fasade (20cm), ter pokriti s prezračevalno Alu rešetko v beli barvi Ø 5cm (vgraditi v liniji zaključnega sloja fasade), upoštevati ves potrebni material.</t>
  </si>
  <si>
    <t>2.2.1.2.3.8</t>
  </si>
  <si>
    <t>Izdelava fasade, v sestavi:
'- kamena volna deb.20 cm - (kot na primer: plošče tervol FKD-S Thermal ali enakovredno), lepljene na ometano površino z 
  lepilno malto in sidrano v opečno podlago, delno v armirani omet (sidra cca. 6kos/m2),
- izravnalni sloj: prvi sloj lepilne malte, plastificirana steklena mrežica, drugi izravnalni sloj lepilne malte
- zaključni silikatno silikonski zaribani omet frakc. deb.3- 4 mm, v beli barvi.
V ceni je zajeta tudi dobava in montaža vogalnikov za ojačitev robov in podstavkov, vseh tipskih zaključnih profilov ter ves potreben sidrni in pritrdilni material.</t>
  </si>
  <si>
    <t>2.2.1.2.3.9</t>
  </si>
  <si>
    <t>Izdelava fasade, v sestavi:
'- kamena volna deb.26 cm - (kot na primer: plošče tervol FKD-S Thermal ali enakovredno), lepljene na ometano površino z 
  lepilno malto in sidrane v opečno podlago (cca. 6kos/m2),
- izravnalni sloj: prvi sloj lepilne malte, plastificirana steklena mrežica, drugi izravnalni sloj lepilne malte
- zaključni silikatno silikonski zaribani omet frakc. deb.3- 4 mm, v beli barvi.
V ceni je zajeta tudi dobava in montaža vogalnikov za ojačitev robov in podstavkov, vseh tipskih zaključnih profilov ter ves potreben sidrni in pritrdilni material.</t>
  </si>
  <si>
    <t>2.2.1.2.3.10</t>
  </si>
  <si>
    <t>Izdelava fasade (napuščni venec), v sestavi:
'- kamena volna deb.6 cm -(kot na primer: plošče tervol FKD-S Thermal ali enakovredno), lepljene na ometano površino z 
  lepilno malto in sidrane v opečno ali betonsko podlago (cca. 6kos/m2),
- izravnalni sloj: prvi sloj lepilne malte, plastificirana steklena mrežica, drugi izravnalni sloj lepilne malte
- zaključni silikatno silikonski zaribani omet frakc. deb.3- 4 mm, v beli barvi.
V ceni je zajeta tudi dobava in montaža vogalnikov za ojačitev robov in podstavkov, vseh tipskih zaključnih profilov ter ves potreben sidrni in pritrdilni material.</t>
  </si>
  <si>
    <t>2.2.1.2.3.11</t>
  </si>
  <si>
    <t>Izdelava fasade (strop nad vhodom jug), v sestavi:
'- kamena volna (kot na primer: plošče tervol FKD-S Thermal ali enakovredno),  deb. 14 cm, lepljene in sidrane na podlago,
- izravnalni sloj: prvi sloj lepilne malte, plastificirana steklena mrežica, drugi izravnalni sloj lepilne malte
- zaključni silikatno silikonski zaribani omet frakc. deb.3- 4 mm, v beli barvi.
V ceni je zajeta montaža vogalnikov za ojačitev robov, vseh tipskih zaključnih profilov ter ves potreben sidrni in pritrdilni material.</t>
  </si>
  <si>
    <t>2.2.1.2.3.12</t>
  </si>
  <si>
    <t>Izdelava fasade (strop nad vhodom jug), v sestavi:
- izravnalni sloj: prvi sloj lepilne malte, plastificirana steklena mrežica, drugi izravnalni sloj lepilne malte
- zaključni silikatno silkonski zaribani omet frakc. deb.3- 4 mm, v beli barvi.
V ceni je zajeta montaža vogalnikov za ojačitev robov, vseh tipskih zaključnih profilov ter ves potreben sidrni in pritrdilni material.</t>
  </si>
  <si>
    <t>2.2.1.2.3.13</t>
  </si>
  <si>
    <t>2.2.1.2.3.14</t>
  </si>
  <si>
    <t>Izdelava podstavka fasade (gospodarski vhod) na objekt v sestavi:
- izolacija XPS deb. 14 cm komplet s lepljenjem in sidranjem v AB zid,
- izravnalni sloj: lepilo + mrežica, deb. 0,5 cm,
- zaključni omet, deb. 0,3 cm v
V ceni je zajeta montaža vogalnikov za ojačitev robov, vseh zaključnih profilov ter ves potreben siderni in pritrdilni material.</t>
  </si>
  <si>
    <t>2.2.1.2.3.15</t>
  </si>
  <si>
    <t>Izdelava fasade na AB zid (stopnišče gospodarski vhod) v sestavi:
- izravnalni sloj: lepilo + mrežica, deb. 0,5 cm,
- zaključni omet, deb. 0,3 cm .</t>
  </si>
  <si>
    <t>2.2.1.2.3.16</t>
  </si>
  <si>
    <t>Izdelava fasade na AB zid v sestavi:
- izravnalni sloj: prvi sloj lepilne malte, plastificirana steklena mrežica, drugi izravnalni sloj lepilne malte
- zaključni silikatno silkonski zaribani omet frakc. deb.3- 4 mm, v sivi.</t>
  </si>
  <si>
    <t>2.2.1.2.3.17</t>
  </si>
  <si>
    <t>Izdelava zaključnega sloja fasade na AB zid (rampa invalidi) v sestavi:
- izravnalni sloj: lepilo + mrežica, deb. 0,5 cm,
- zaključni silikatno silkonski zaribani omet , v rumeni barvi NCS S0560.</t>
  </si>
  <si>
    <t>2.2.1.2.3.18</t>
  </si>
  <si>
    <t>Izdelava  opleska na zunanji na AB zid (rampa invalidi, terase-cokel) v sestavi:
- izravnava-kitanje,
-  vodoodbojni premaz za beton v sivi barvi (kot na primer: Sikagard ali enakovredno).</t>
  </si>
  <si>
    <t>2.2.1.2.4</t>
  </si>
  <si>
    <t>2.2.1.2.4.1</t>
  </si>
  <si>
    <t>2.2.1.2.4.2</t>
  </si>
  <si>
    <t>2.2.1.2.4.3</t>
  </si>
  <si>
    <t>2.2.1.2.4.4</t>
  </si>
  <si>
    <t>-dostaviti vzorce, ki jih potrdi projektant</t>
  </si>
  <si>
    <t>2.2.1.2.4.5</t>
  </si>
  <si>
    <t>-izbrani izvajalec izdela delavniški načrt fasade s podkonstrukcijo in pritrjevanjem, ki ga potrjuje projektant</t>
  </si>
  <si>
    <t>2.2.1.2.4.6</t>
  </si>
  <si>
    <t xml:space="preserve">Dobava in montaža obloge mask nadstreškov višine cca.57cm; montaža na jekleno konstrukcijo (jeklena konstrukcija zajeta pri klučavničarskih delih):
 -vlaknocementne plošče deb. 8mm (kot na primer: SWISSPEARL Carat Agate 7219 ali enakovredno), plošče rezane na različne dimenzije. dolžine 25-170, višine 57cm (po shemi fasade) z izvrtinami za pritrjevanje,
-med posameznimi posameznimi vlaknocementnimi  ploščami se izdela vertikalne vidne fuge širine 4 cm iz alu barvane pločevine (RAL 1003) r.š.15cm, deb. 1,2mm, komplet z vsem pritrdilnim materialom.
Plošče se pritrjujejo na jekleno konstrukcijo z nerjavnimi slepimi kovicami (v barvi plošč) z vsem pripadajočim materialom. </t>
  </si>
  <si>
    <t>2.2.1.2.5</t>
  </si>
  <si>
    <t>2.2.1.2.5.1</t>
  </si>
  <si>
    <t>2.2.1.2.5.2</t>
  </si>
  <si>
    <t>-v ceno izdelave plavajočih estrihov je všteta dobava vsega potrebnega materiala kot je navedeno v posameznih postavkah (estrih s superplastifikatorji, folije, toplotne izolacije, robni trak, armaturne mreže oziroma mikroarmatura), ter izdelavo potrebnih dilatacij po projektu dilatacij ter polaganje robnega traku deb. 1cm, ter opaž robov estrihov (kjer so potrebni)</t>
  </si>
  <si>
    <t>2.2.1.2.5.3</t>
  </si>
  <si>
    <t>-estrihi morajo vsebovati dodatek za zmanjšanje krčenja (superplastikator)</t>
  </si>
  <si>
    <t>2.2.1.2.5.4</t>
  </si>
  <si>
    <t>2.2.1.2.5.5</t>
  </si>
  <si>
    <t>Izdelava plavajočih estrihov, dobava, vgradnja, ravnanje ter strojna zagladitev; estrih v sestavi (T5):
-ekspandirana PE folija,
-cementni estrih deb. 7,0 cm, mikroarmiran (kombinacija jeklena in PP vlakna), komplet s quartz posipom.</t>
  </si>
  <si>
    <t>2.2.1.2.5.6</t>
  </si>
  <si>
    <t>Izdelava plavajočih estrihov, dobava, vgradnja, ravnanje ter strojna zagladitev; estrih v sestavi (T2): 
-ekstrudiran polistiren deb. 12 cm, (kot na primer styrodur ali enakovredno), tlačna napetost 200kPa pri 10% deformaciji
-PE folija
-betonski estrih deb. 10,0 cm, armiran z mrežo Q283 s preklopi 10cm.(klet)</t>
  </si>
  <si>
    <t>2.2.1.2.5.7</t>
  </si>
  <si>
    <t>Izdelava plavajočih estrihov, dobava, vgradnja, ravnanje ter strojna zagladitev; estrih v sestavi (T1): 
-ekstrudiran polistiren deb. 20 cm, (kot na primer styrodur ali enakovredno), tlačna napetost 200kPa pri 10% deformaciji,
-PE folija
-betonski estrih deb. 10,0 cm, armiran z mrežo Q283 s preklopi 10cm (klet).</t>
  </si>
  <si>
    <t>2.2.1.2.5.8</t>
  </si>
  <si>
    <t>Izdelava plavajočih estrihov, dobava, vgradnja, ravnanje ter strojna zagladitev; estrih v sestavi (T3): 
-ekstrudiran polistiren deb. 10 cm, (kot na primer styrodur ali enakovredno), tlačna napetost 200kPa pri 10% deformaciji, 
-PE folija
-betonski estrih deb. 10,0 cm,armiran z mrežo Q283 s preklopi 10cm.(klet)</t>
  </si>
  <si>
    <t>2.2.1.2.5.9</t>
  </si>
  <si>
    <t>Izdelava plavajočih estrihov, dobava, vgradnja, ravnanje ter strojna zagladitev; estrih v sestavi (T7): 
-kamena volna deb. 9,0cm (kot na primer tervol TP-S ali enakovredno),
-PE folija,
-cementni estrih deb. 7,5 cm, mikroarmiran (kombinacija jeklena in PP vlakna).</t>
  </si>
  <si>
    <t>2.2.1.2.5.10</t>
  </si>
  <si>
    <t>Izdelava plavajočih estrihov, dobava, vgradnja, ravnanje ter strojna zagladitev; estrih v sestavi (T6): 
-kamena volna deb. 9,0cm (kot na primer tervol TP-S ali enakovredno),
-PE folija,
-cementni estrih deb. 7,0 cm, mikroarmiran (kombinacija jeklena in PP vlakna).</t>
  </si>
  <si>
    <t>2.2.1.2.5.11</t>
  </si>
  <si>
    <t>Izdelava plavajočih estrihov, dobava, vgradnja, ravnanje ter strojna zagladitev; estrih v sestavi (T9a): 
-ekstrudiran polistiren deb.18 cm, (kot na primer styrodur ali enakovredno), tlačna napetost 200kPa pri 10% deformaciji,
-plošče iz ekspandiranega polistirena s profilom za polaganje talnega gretja (kot naprimer stirotermal hard deb.3,3+2,5cm ali enakovredno),
-betonski estrih deb. 10,0 cm, armiran z mrežo Q283 s preklopi 10cm.</t>
  </si>
  <si>
    <t>2.2.1.2.5.12</t>
  </si>
  <si>
    <t>Izdelava plavajočih estrihov, dobava, vgradnja, ravnanje ter strojna zagladitev; estrih v sestavi (T9b): 
-ekstrudiran polistiren deb. 9 cm, (kot na primer styrodur ali enakovredno), tlačna napetost 200kPa pri 10% deformaciji,
-PE folija
-cementni estrih deb. 7,5 cm, mikroarmiran (kombinacija jeklena in PP vlakna).</t>
  </si>
  <si>
    <t>2.2.1.2.5.13</t>
  </si>
  <si>
    <t>Izdelava plavajočih estrihov, dobava, vgradnja, ravnanje ter strojna zagladitev; estrih v sestavi (T11): 
-ekstrudiran polistiren deb. 18 cm, tlačna napetost 200kPa pri 10% deformaciji,
-PE folija
-betonski estrih deb. 10,0 cm, armiran z mrežo Q283 s preklopi 10cm.</t>
  </si>
  <si>
    <t>2.2.1.2.5.14</t>
  </si>
  <si>
    <t>Izdelava plavajočih estrihov, dobava, vgradnja, ravnanje ter strojna zagladitev; estrih v sestavi (T12, T22): 
-kamena volna deb. 4,0cm (kot na primer tervol TP-S ali enakovredno),
-PE folija,
-cementni estrih deb. 6,0 cm, mikroarmiran (kombinacija jeklena in PP vlakna).</t>
  </si>
  <si>
    <t>2.2.1.2.5.15</t>
  </si>
  <si>
    <t>Izdelava plavajočih estrihov, dobava, vgradnja, ravnanje ter strojna zagladitev; estrih v sestavi (T9): 
-ekstrudiran polistiren deb. 17 cm, (kot na primer styrodur ali enakovredno), tlačna napetost 200kPa pri 10% deformaciji, 
-plošče iz ekspandiranega polistirena s profilom za polaganje talnega gretja (npr.:elastificirana plošča stirotermal hard 3,3+2,5cm ali enakovredno),
-betonski estrih deb. 10,0 cm, armiran z mrežo Q283 s preklopi 10cm.</t>
  </si>
  <si>
    <t>2.2.1.2.5.16</t>
  </si>
  <si>
    <t>Izdelava plavajočih estrihov, dobava, vgradnja, ravnanje ter strojna zagladitev; estrih v sestavi (T10): 
-ekstrudiran polistiren deb. 17 cm (kot na primer styrodur ali enakovredno), tlačna napetost 200kPa pri 10% deformaciji, 
-plošče iz ekspandiranega polistirena  deb. 3cm (kot na primer stiropor EPS 100 ali enakovredno), tlačna napetost 100kPa pri 10% deformaciji,
-PE folija,
-betonski estrih deb. 10,0 cm,  armiran z mrežo Q283 s preklopi 10cm.</t>
  </si>
  <si>
    <t>2.2.1.2.5.17</t>
  </si>
  <si>
    <t>Izdelava plavajočih estrihov, dobava, vgradnja, ravnanje ter strojna zagladitev; estrih v sestavi (T15): 
-kamena volna deb. 4,0cm (kot na primer tervol TP-S ali enakovredno),
-PE folija,
-cementni estrih deb. 7,5 cm, mikroarmiran (kombinacija jeklena in PP vlakna).</t>
  </si>
  <si>
    <t>2.2.1.2.5.18</t>
  </si>
  <si>
    <t>Izdelava plavajočih estrihov, dobava, vgradnja, ravnanje ter strojna zagladitev; estrih v sestavi (T14): 
-kamena volna deb. 5,0cm (kot na primer tervol TP-S ali enakovredno),
-PE folija,
-cementni estrih deb. 7,0 cm, mikroarmiran (kombinacija jeklena in PP vlakna).</t>
  </si>
  <si>
    <t>2.2.1.2.5.19</t>
  </si>
  <si>
    <t>Izdelava plavajočih estrihov, dobava, vgradnja, ravnanje ter strojna zagladitev; estrih v sestavi (T26): 
-kamena volna deb. 4,0cm (kot na primer tervol TP-S ali enakovredno),
-PE folija,
-cementni estrih deb. 7,0 cm, mikroarmiran (kombinacija jeklena in PP vlakna).</t>
  </si>
  <si>
    <t>2.2.1.2.5.20</t>
  </si>
  <si>
    <t>Izdelava plavajočih estrihov, dobava, vgradnja, ravnanje ter strojna zagladitev; estrih v sestavi (T16,T16b,T17): 
-ekspandiran polistiren deb. 5cm, (kot na primer stiropor EPS 100 ali enakovredno), tlačna napetost 100kPa pri 10% deformaciji,
-plošče iz ekspandiranega polistirena s profilom za polaganje talnega gretja (kot na primer elastificirane plošče stirotermal silent deb.3,3+2,5cm ali enakovredno)
-cementni estrih deb. 7,0 cm, mikroarmiran (kombinacija jeklena in PP vlakna).</t>
  </si>
  <si>
    <t>2.2.1.2.5.21</t>
  </si>
  <si>
    <t>Izdelava plavajočih estrihov, dobava, vgradnja, ravnanje ter strojna zagladitev; estrih v sestavi (T18): 
-kamena volna deb. 8,0cm (kot na primer tervol TP-S ali enakovredno),
-PE folija,
-cementni estrih deb. 7,0 cm, mikroarmiran (kombinacija jeklena in PP vlakna).</t>
  </si>
  <si>
    <t>2.2.1.2.5.22</t>
  </si>
  <si>
    <t>Izdelava plavajočih estrihov, dobava, vgradnja, ravnanje ter strojna zagladitev; estrih v sestavi (T19): 
-kamena volna deb. 4,0cm (kot na primer tervol TP-S ali enakovredno),
-PE folija,
-cementni estrih deb. 5,0-5,5 cm, mikroarmiran (kombinacija jeklena in PP vlakna).</t>
  </si>
  <si>
    <t>2.2.1.2.5.23</t>
  </si>
  <si>
    <t>Izdelava plavajočih estrihov, dobava, vgradnja, ravnanje ter strojna zagladitev; estrih v sestavi (16a):
 -ekspandiran polistiren deb. 2cm, (kot na primer stiropor EPS 100 ali enakovredno), tlačna napetost 100kPa pri 10% deformaciji,
-plošče iz ekspandiranega polistirena s profilom za polaganje talnega gretja (kot na primer elastificirane plošče stirotermal silent deb.3,3+2,5cm ali enakovredno),
-cementni estrih deb. 6,0 cm, mikroarmiran (kombinacija jeklena in PP vlakna).</t>
  </si>
  <si>
    <t>2.2.1.2.5.24</t>
  </si>
  <si>
    <t>Izdelava plavajočih estrihov, dobava, vgradnja, ravnanje ter strojna zagladitev; estrih v sestavi (T25): 
-kamena volna deb. 4,0cm (kot na primer tervol TP-S ali enakovredno),
-PE folija,
-cementni estrih deb. 5,0 cm, mikroarmiran (kombinacija jeklena in PP vlakna).</t>
  </si>
  <si>
    <t>2.2.1.2.5.25</t>
  </si>
  <si>
    <t>Izdelava plavajočih estrihov, dobava, vgradnja, ravnanje ter strojna zagladitev; estrih v sestavi (T27): 
-kamena volna deb. 5,0cm (kot na primer tervol TP-S ali enakovredno),
-PE folija,
-cementni estrih deb. 7,0 cm, mikroarmiran (kombinacija jeklena in PP vlakna).</t>
  </si>
  <si>
    <t>2.2.1.2.5.26</t>
  </si>
  <si>
    <t>Izdelava plavajočih estrihov, dobava, vgradnja, ravnanje ter strojna zagladitev; estrih v sestavi (T28): 
-kamena volna deb. 5,0cm (kot na primer tervol TP-S ali enakovredno),
-PE folija,
-cementni estrih deb. 7,5 cm, mikroarmiran (kombinacija jeklena in PP vlakna).</t>
  </si>
  <si>
    <t>2.2.1.2.6</t>
  </si>
  <si>
    <t>2.2.1.2.6.1</t>
  </si>
  <si>
    <t>2.2.1.2.6.2</t>
  </si>
  <si>
    <t>- izdelki so izdelani po shemah iz projekta, po detajlih in po dogovoru s projektantom, po delavniških načrtih, vse delavniške načrte izdela izvajalec, ki jih pred izvedbo potrdi projektant,</t>
  </si>
  <si>
    <t>2.2.1.2.6.3</t>
  </si>
  <si>
    <t>2.2.1.2.6.4</t>
  </si>
  <si>
    <t>- v cenah vkalkulirati vsa potrebna dela, material, sidrni in vijačni material, pomožna dela (odri, prenosi, dvigi ipd.),</t>
  </si>
  <si>
    <t>2.2.1.2.6.5</t>
  </si>
  <si>
    <t>-v ceni upoštevati pregled konstrukcije in vso enakovredno dokumentacijo za tehnični pregled,</t>
  </si>
  <si>
    <t>2.2.1.2.6.6</t>
  </si>
  <si>
    <t>2.2.1.2.6.7</t>
  </si>
  <si>
    <t>2.2.1.2.6.8</t>
  </si>
  <si>
    <t>2.2.1.2.6.9</t>
  </si>
  <si>
    <t>Izdelava, dobava in montaža jeklenih konstrukcij-ojačitve nad preboji skozi obstoječe konstrukcije. Vsa konstrukcija je antikokorozijsko zaščitena.
Jeklo kvalitete S235 JR. Jeklena konstrukcija spada skladno s SIST EN 1090-2:2008 v izvedbeni razred EXC 2. 
Ojačitve  se izdela po delavniškem načrtu, v sestavi: jekleni profili NPI120, 140,  NPU 140, 160,80, L kotniki 120/120/10, navojne palice, sidra TSA M12x140, armaturne palice komplet z jeklenimi zagozdami.</t>
  </si>
  <si>
    <t>2.2.1.2.6.10</t>
  </si>
  <si>
    <t>Izdelava, dobava in montaža jeklene konstrukcije notranjega dvoramnega stopnišča (iz 1.nadstropja v 2.nadstropje), komplet z vsemi ojačitvami in vertikalno konstrukcijo med stopniščnima ramama do pritličja-dodatna ojačitev za montažo suhomontažne stene. 
Vsa konstrukcija je 2x antikorozijsko zaščitena in 2 finalno pleskana v dvokomponentnem oplesku, barva RAL 7012. Konstrukcijo se očisti, antikorozijsko zaščiti in pleska v delavnici, na objektu se popravi zvare in odrgnjena mesta.
Jeklo kvalitete S235 JR. Jeklena konstrukcija spada skladno s SIST EN 1090-2:2008 v izvedbeni razred EXC 2. 
Konstrukcija se izdela po delavniškem načrtu, v sestavi:
jekleni profili  HEA 240, 260, NPU 100, 200, 260, diagonale Ø16 mm, sidrne plošče iz jeklene pločevine 10 in 15 mm, ter stopnice (29 kos čela in nastopne ploskve) iz pločevine deb. 5mm, komplet z vsemi potrebnimi sidri ( HILTI HIT-Z HY-200 M12x105).</t>
  </si>
  <si>
    <t>2.2.1.2.6.11</t>
  </si>
  <si>
    <t>Izdelava, dobava in montaža jeklene konstrukcije notranjega enoramnega stopnišča (prehod nižji-višji del). 
Vsa konstrukcija je 2x antikorozijsko zaščitena in 2x finalno pleskana v dvokomponentnem oplesku, barva RAL 7012. Konstrukcijo se očisti, antikorozijsko zaščiti in pleska v delavnici, na objektu se popravi zvare in odrgnjena mesta.
Jeklo kvalitete S235 JR. Jeklena konstrukcija spada skladno s SIST EN 1090-2:2008 v izvedbeni razred EXC 2. 
Konstrukcija se izdela po delavniškem načrtu, v sestavi:
jekleni profili  NPU 120, cevi  60/60/4 mm, sidrne plošče iz jeklene pločevine 6  in 5 mm, ter stopnice (4 kos) iz pločevine deb. 5mm, komplet z vsemi potrebnimi sidri (TSA M10x110).</t>
  </si>
  <si>
    <t>2.2.1.2.6.12</t>
  </si>
  <si>
    <t xml:space="preserve">Izdelava, dobava in montaža jeklene konstrukcije-nosilec in steber (podpora lege ostrešja).
Vsa konstrukcija je 2x antikorozijsko zaščitena in 2 finalno pleskana v dvokomponentnem oplesku, barva RAL 7012. Konstrukcijo se očisti, antikorozijsko zaščiti in pleska v delavnici, na objektu se popravi zvare in odrgnjena mesta.
Jeklo kvalitete S235 JR. Jeklena konstrukcija spada skladno s SIST EN 1090-2:2008 v izvedbeni razred EXC 2. 
Konstrukcija se izdela po delavniškem načrtu, v sestavi: jekleni profili HEA 180, cev 80/80/5mm, navojne palice, sidrne plošče komplet sidri (sidranje v AB ležišče). </t>
  </si>
  <si>
    <t>2.2.1.2.6.13</t>
  </si>
  <si>
    <t xml:space="preserve">Izdelava, dobava in montaža jeklenih konstrukcij- dodatne ojačitve pod obstoječim stropom pri odprtinah. Vsa konstrukcija je antikokorozijsko zaščitena.
Jeklo kvalitete S235 JR. Jeklena konstrukcija spada skladno s SIST EN 1090-2:2008 v izvedbeni razred EXC 2. 
Ojačitve  se izdela po delavniškem načrtu, v sestavi: jekleni profili NPI120, 140,  NPU80, sidra TSA M12x140, armaturne palice, sidrne plošče. </t>
  </si>
  <si>
    <t>2.2.1.2.6.14</t>
  </si>
  <si>
    <t>Izdelava, dobava in montaža jeklene konstrukcije nadstreška nad gospodarskim vhodom (dostava); tloris nadstreška cca. 33 m2. 
Vsa konstrukcija je vročecinkana.
Jeklo kvalitete S235 J0. Jeklena konstrukcija spada skladno s SIST EN 1090-2:2008 v izvedbeni razred EXC 2. 
Konstrukcija se izdela po delavniškem načrtu, v sestavi:
stebri iz jeklenih cevi 120/120/5mm sidrani na AB zid, konstrukcija strehe iz jeklenih profilov IPE 140 ter 80 in NPU 140, sidrne plošče iz jeklene pločevine debeline 8, 10 in 12 mm, sidrne palice Ø 12mm.</t>
  </si>
  <si>
    <t>2.2.1.2.6.15</t>
  </si>
  <si>
    <t>Izdelava, dobava in montaža jeklene konstrukcije nadstreška nad teraso ob objektu (zahod-jug); tloris nadstreška cca. 159 m2. 
Vsa konstrukcija je vročecinkana.
Jeklo kvalitete S235 J0. Jeklena konstrukcija spada skladno s SIST EN 1090-2:2008 v izvedbeni razred EXC 2. 
Konstrukcija se izdela po delavniškem načrtu, v sestavi:
-stebri iz jeklenih cevi Ff/d=168,3/6 sidrani na AB temelj (sidra se vbetonira v temelj),
- konstrukcija strehe iz jeklenih profilov IPE 160, 180, 200, 220 in 240 ter NPU 160, 180, 240 in 260, sidrne plošče iz jeklene pločevine debeline 10 in 15 mm, sidrne palice Ø 16mm, napenjalke Ø12mm.</t>
  </si>
  <si>
    <t>2.2.1.2.6.16</t>
  </si>
  <si>
    <t>Izdelava, dobava in montaža jeklene konstrukcije nadstreška nad teraso ob objektu (vzhod-jug); tloris nadstreška cca. 133 m2. 
Jeklo kvalitete S235 J0. Jeklena konstrukcija spada skladno s SIST EN 1090-2:2008 v izvedbeni razred EXC 2. 
Vsa konstrukcija je vročecinkana.
Konstrukcija se izdela po delavniškem načrtu, v sestavi:
-stebri iz jeklenih cevi Ff/d=168,3/6 sidrani na AB temelj (sidra se vbetonira v temelj),
- konstrukcija strehe iz jeklenih profilov IPE 160, 180, 200, 220 in 240 ter NPU 160, 180, 240 in 260, sidrne plošče iz jeklene pločevine debeline 10 in 15 mm, sidrne palice Ø 16mm, napenjalke Ø12mm.</t>
  </si>
  <si>
    <t>2.2.1.2.6.17</t>
  </si>
  <si>
    <t xml:space="preserve">Izdelava, dobava in montaža kovinske konstrukcije podesta na zunanjem AB jašku (hladilni agregat). Konstrukcija je vročecinkana.
Jeklo kvalitete S235 J0. Jeklena konstrukcija spada skladno s SIST EN 1090-2:2008 v izvedbeni razred EXC 2. 
Konstrukcija se izdela po delavniškem načrtu, v sestavi:
- jekleni profili NPU 220 in NPI 100 ter ploščati profili iz jeklene pločevine deb. 10 in 15 mm. Jekleni profili so vijačeni z vijaki M12 in M16 kv. 8.8. in sidrani v AB stene z sidri TSA M12 x 120, TSA M10 x 90. 
-kotniki L30/30/4mm in L40/40/4mm (sidrani v beton po obodu  jaška). </t>
  </si>
  <si>
    <t>2.2.1.2.6.18</t>
  </si>
  <si>
    <t>Izdelava, dobava in montaža pohodnih vročecinkanih rešetk na kovinsko konstrukcijo nad zunanjim AB jaškom (hladilni agregat). Skupna površina rešetk je 344 x 430 cm. Rešetke so elektrovarjene- mreža z okenci 30/30mm iz lamel 30/2mm. Posamezna velikost se prilagodi na potek nosilne konstrukcije zajete v predhodni postavki.</t>
  </si>
  <si>
    <t>2.2.1.2.6.19</t>
  </si>
  <si>
    <t>Izdelava, dobava in montaža kovinske konstrukcije nadstreška nad stranskim vhodom (sever); tloris nadstreška cca. 15 m2. 
Vsa konstrukcija je vročecinkana.
Jeklo kvalitete S235 J0. Jeklena konstrukcija spada skladno s SIST EN 1090-2:2008 v izvedbeni razred EXC 2. 
Konstrukcija se izdela po delavniškem načrtu, v sestavi:
stebri iz jeklenih cevi 120/120/5mm sidrani na AB podest oziroma AB temelje, konstrukcija strehe iz jeklenih profilov IPE 140 in NPU 140, 160, sidrne plošče iz jeklene pločevine debeline 8,10 in 12 mm, sidrne palice Ø 12mm, napenjalke Ø12mm.</t>
  </si>
  <si>
    <t>2.2.1.2.6.20</t>
  </si>
  <si>
    <t xml:space="preserve">Izdelava, dobava in montaža kovinske demontažne konstrukcije podesta na zunanjem AB jašku (servisni jašek). Konstrukcija je vročecinkana.
Konstrukcija se izdela po delavniškem načrtu, v sestavi:
-jekleni profili NPU 160 in NPI 100 ter ploščati profili iz jeklene pločevine deb. 10 in 15 mm. Jekleni profili so vijačeni z vijaki M12 kv. 8.8. in sidrani v AB stene z sidri TSA M12 x 110,
 -kotniki L30/30/4mm in L40/40/4mm (sidrani v beton po obodu  jaška). </t>
  </si>
  <si>
    <t>2.2.1.2.6.21</t>
  </si>
  <si>
    <t>Izdelava, dobava in montaža pohodnih vročecinkanih demontažnih rešetk na kovinsko konstrukcijo nad zunanjim AB jaškom (servisni jašek). Skupna površina rešetk je 305 x143cm (cca. 100x 143cm-3x). Rešetke so elektrovarjene- mreža z okenci 30/30mm iz lamel 30/2mm.</t>
  </si>
  <si>
    <t>2.2.1.2.6.22</t>
  </si>
  <si>
    <t xml:space="preserve">Izdelava, dobava in montaža jeklenih konstrukcij-jekleni profili v AB dvigalnem jašku.
Vsa konstrukcija je 2x antikorozijsko zaščitena in 2 finalno pleskana v dvokomponentnem oplesku, barva RAL 7012. Konstrukcijo se očisti, antikorozijsko zaščiti in pleska v delavnici, na objektu se popravi zvare in odrgnjena mesta.
Jeklene profile se izdela po delavniškem načrtu, v sestavi: jekleni profili IPE 160, sidrne plošče iz jeklene pločevine deb. 12mm in sidrne palice Ø12mm. </t>
  </si>
  <si>
    <t>2.2.1.2.6.23</t>
  </si>
  <si>
    <t>Izdelava, dobava in montaža podkonstrukcije mask nadstreškov; podkonstrukcija iz jeklenih pohištvenih cevi 30/30/4mm. Montaža na nosilno kovinsko ali AB konstrukcijo nadstreškov. 
Jeklo kvalitete S235 J0. Jeklena konstrukcija spada skladno s SIST EN 1090-2:2008 v izvedbeni razred EXC 2. 
Vsa konstrukcija je 2x antikorozijsko zaščitena in 2 finalno pleskana v dvokomponentnem oplesku, barva RAL 7012. Konstrukcijo se očisti, antikorozijsko zaščiti in pleska v delavnici, na objektu se popravi zvare in odrgnjena mesta.</t>
  </si>
  <si>
    <t>2.2.1.2.6.24</t>
  </si>
  <si>
    <t>Izdelava, dobava in montaža kovinske konstrukcije-ojačitve iz jeklenih pohištvenih cevi v suhomontažnih stenah na stopniščih (za montažo ograj). Komplet z vsem sidrnim materialom in 2x atikorozijsko zaščito. Količina ocenjena</t>
  </si>
  <si>
    <t>2.2.1.2.6.25</t>
  </si>
  <si>
    <t>Izdelava, dobava in montaža kovinske konstrukcije stopnišča komplet s podestom in z nastopnimi ploskvami iz rebraste pločevine (klet-energetski prostor).
Jeklo kvalitete S235 JR. Jeklena konstrukcija spada skladno s SIST EN 1090-2:2008 v izvedbeni razred EXC 2. 
Vsa konstrukcija je vročecinkana.
Konstrukcija  v sestavi:
-jekleni profili  NPU 140, 100 in  cevi 60/60/4 mm, nastopne ploskve in podest rebraste pločevine debeline 5mm.</t>
  </si>
  <si>
    <t>2.2.1.2.6.26</t>
  </si>
  <si>
    <t xml:space="preserve">Izdelava, dobava in montaža kovinske ograje iz pohištvenih cevi na stopnišču in podestu (energetski prostori v kleti) iz pohištvenih cevi, komplet z sidranjem. Vsa konstrukcija je vroče cinkana. </t>
  </si>
  <si>
    <t>2.2.1.2.6.27</t>
  </si>
  <si>
    <t xml:space="preserve">Izdelava, dobava in montaža kovinske lestve na steno v kleti, komplet z sidranjem. Lestev dolžine cca. 2,0m. (energetski prostori) Vsa konstrukcija je vroče cinkana. </t>
  </si>
  <si>
    <t>2.2.1.2.6.28</t>
  </si>
  <si>
    <t>Izdelava, dobava in montaža zaključnega Z in L profila (na glavnem stopnišču: polnilo med stopniščem in fasadno zasteklitvijo) iz jeklene pločevine debeline 5mm r.š. 27 cm in deb.8m (ploščato jeklo), komplet z vsem pritrdilnim materialom -ploščato jeklo bočno sidrano s  sidri HVU M12 (montaža pred izvedbo estriha, kamna in stekla). 
Vsa konstrukcija je 2x antikorozijsko zaščitena in 2 finalno pleskana v dvokomponentnem oplesku, barva RAL 7012. Konstrukcijo se očisti, antikorozijsko zaščiti in pleska v delavnici, na objektu se popravi zvare in odrgnjena mesta.</t>
  </si>
  <si>
    <t>2.2.1.2.6.29</t>
  </si>
  <si>
    <t>Izdelava, dobava in montaža kovinskih stojk ograje na glavnem stopnišču v območju steklene fasade:
- stojke višine 110cm iz jeklenih pohištvenih cevi 50/50/6mm varjene na L profile (upoštevani v predhodni postavki), X zvari. Ročaji so zajeti v popisu RF ključavničarskih del.
Vsa konstrukcija je 2x antikorozijsko zaščitena in 2 finalno pleskana v dvokomponentnem oplesku, barva RAL 7012. Konstrukcijo se očisti, antikorozijsko zaščiti in pleska v delavnici, na objektu se popravi zvare in odrgnjena mesta.</t>
  </si>
  <si>
    <t>2.2.1.2.6.30</t>
  </si>
  <si>
    <t>Izdelava, dobava in montaža kovinskih podestov dim. 250x129cm v instalacijskem jašku v nivojih etaž. Podesti iz kovinskega ogrodja - konstrukcije sidrane v AB stene in pohodnega podesta jeklene rebraste pločevine deb.5mm. Upoštevati tudi izreze za prehod instalacij. Ogrodje je iz jeklenih profilov NPU 60 (po obodu) in NPI 100 prečno (2x).
Vsa konstrukcija je 2x antikorozijsko zaščitena in 2 finalno pleskana v dvokomponentnem oplesku, barva RAL 7012. Konstrukcijo se očisti, antikorozijsko zaščiti in pleska v delavnici, na objektu se popravi zvare in odrgnjena mesta.</t>
  </si>
  <si>
    <t>2.2.1.2.6.31</t>
  </si>
  <si>
    <t>Izdelava, dobava in montaža zunanje kovinske ograje na zunanjem zidu servisnega vhoda, višina 100 cm, sestavljene iz: 
- stojke iz jeklenih pohištvenih cevi 50/50/4mm na razmikih cca. 300cm, varjene na sidrne plošče, ki so preko sidrnih vijakov sidrane na AB zid, 
- paneli: okvir iz ploščatega jekla 50/8mm, polnilo vertikale iz jekla Ø10-15mm na osnem razmaku 5,5cm in 7,5cm.
Ograja poteka med stebri nadstrešnice-paneli se na eni strani montira na stojke, na eni strani pa na stebre nadstrešnice, montaža z vijačenjem preko distačnikov. 
Ograja je vročecinkana in finalno pleskana v barvi RAL 7012.
Ograja se izdela po detajlu in se prilagodi dejanskemu stanju na objektu.</t>
  </si>
  <si>
    <t>2.2.1.2.6.32</t>
  </si>
  <si>
    <t>Izdelava, dobava in montaža vrat 100/105 cm v kovinski ograji na zunanjem zidu servisnega prostora. Vrata v enaki sestavi kot ograja, opremljena z okovjem in zapahom.
Vrata so vročecinkana in finalno pleskana v barvi RAL 7012.
Vrata se izdela po detajlu in se prilagodi dejanskemu stanju na objektu.</t>
  </si>
  <si>
    <t>2.2.1.2.6.33</t>
  </si>
  <si>
    <t>Izdelava, dobava in montaža zunanje kovinske ograje (na zunanjem zidu na severni strani objekta), višina 100 cm, sestavljene iz: 
- stojke iz jeklenih pohištvenih cevi 50/50/4mm na razmikih 137cm, varjene na sidrne plošče, ki so preko sidrnih vijakov sidrane na AB zid (z vrha), 
- paneli: okvir iz ploščatega jekla 50/8mm, polnilo vertikale iz jekla Ø10-15mm na osnem razmaku 5,5cm in 7,5cm.
Panele se montira na stojke z vijačenjem preko distačnikov.
Ograja je vročecinkana in finalno pleskana v barvi RAL 7012.
Ograja se izdela po detajlu in se prilagodi dejanskemu stanju na objektu.</t>
  </si>
  <si>
    <t>2.2.1.2.6.34</t>
  </si>
  <si>
    <t>Izdelava, dobava in montaža zunanje kovinske ograje (terase, podest vhod jug-vrtec, stopnice vhod šola sever), višine 145 cm (120cm nad finalnim tlakom), sestavljene iz:
- stojke iz jeklenih pohištvenih cevi 50/50/4mm na razmikih 125-136cm, ki so preko sidrnih vijakov in distančnikov sidrane v AB ploščo ali ramo (bočno), 
- paneli: okvir iz ploščatega jekla 50/8mm, polnilo vertikale iz jekla Ø10-15mm na osnem razmaku 5,5cm in 7,5cm.
Panele se montira na stojke z vijačenjem preko distačnikov.
Ograja je vročecinkana in finalno pleskana v barvi RAL 7012.
Ograja se izdela po detajlu in se prilagodi dejanskemu stanju na objektu.</t>
  </si>
  <si>
    <t>2.2.1.2.6.35</t>
  </si>
  <si>
    <t>Izdelava, dobava in montaža zunanje kovinske ograje (med teraso in shrambo igral). Ograja višine 330cm nad finalnim tlakom, sestavljene iz:
- stojke in prečne ojačitve iz jeklenih pohištvenih cevi 50/50/4mm na razmikih 125-136cm, ki so preko sidrnih vijakov in distančnikov sidrane v AB ploščo ali ramo in konstrukcijo nadstrešnice (bočno), 
- paneli: okvir iz ploščatega jekla 50/8mm, polnilo vertikale iz jekla Ø10-15mm na osnem razmaku 5,5cm in 7,5cm.
Panele se montira na stojke z vijačenjem preko distačnikov.
Ograja je vročecinkana in finalno pleskana v barvi RAL 7012.
Ograja se izdela po detajlu in se prilagodi dejanskemu stanju na objektu.</t>
  </si>
  <si>
    <t>2.2.1.2.6.36</t>
  </si>
  <si>
    <t>Izdelava, dobava in montaža notranje demontažne kovinske ograje (dvoramno stopnišče-ob zasteklitvi),  dolžine 200 cm, višine 120 cm, sestavljene iz:
- stojke iz jeklenih pohištvenih cevi 50/50/4mm (3x)
- paneli: okvir iz ploščatega jekla 50/8mm, polnilo vertikale iz jekla Ø10-15mm na osnem razmaku 5,5cm in 7,5cm.
Panele se montira na stojke z vijačenjem preko distačnikov.
Ograja je vročecinkana in finalno pleskana v barvi RAL 7012.
Ograja se izdela po detajlu in se prilagodi dejanskemu stanju na objektu.</t>
  </si>
  <si>
    <t>2.2.1.2.6.37</t>
  </si>
  <si>
    <t>Izdelava, dobava in montaža kovinske lestve višine cca. 4,7m, širine 60cm (2. nadstropje -dostop na podstrešje):
-ogrodje lestve iz pohištvenih cevi 100/60 mm,'
-nastopne ploskve iz rebraste pločevine d= 5mm, r.š.14 cm
-ograja; ročaj fi 40 mm-enostranski.
Upoštevati vsa sidranja v steno.
Vsa konstrukcija je 2x antikorozijsko zaščitena in 2 finalno pleskana v dvokomponentnem oplesku, barva RAL 7012. Konstrukcijo se očisti, antikorozijsko zaščiti in pleska v delavnici, na objektu se popravi zvare in odrgnjena mesta.</t>
  </si>
  <si>
    <t>2.2.1.2.6.38</t>
  </si>
  <si>
    <t>Dobava in montaža vroče pocinkane železne konzole za polaganje zunanjih okenskih polic. Konzola je sestavljena iz pohištvenih cevi preska 30/30/3 mm in je v dimenziji 23/23cm, konzola je povezana s prečno ojačitvijo, ki je iz ploščatega železa preseka 30/3 mm. Montira se jo v rastru pri oknih, velikosti do 1 m1 - 2 kos, ter za okna ki so večja od 1m1 se za vsak dodatni 1m1 doda 2 kosa (pritrjuje se v zid). V ceni je potrebno upoštevati ves pritrdilni material in prenose.</t>
  </si>
  <si>
    <t>2.2.1.2.6.39</t>
  </si>
  <si>
    <t>Dobava in montaža vroče pocinkane železne konzole za polaganje polic na cokl. Konzola je sestavljena iz pohištvenih cevi preska 30/30/3 mm in je v dimenziji 23/23cm, konzola je povezana s prečno ojačitvijo, ki je iz ploščatega železa preseka 30/3 mm. Montira se jo v rastru 1 m (pritrjuje se v zid) in v ceni je potrebno upoštevati ves pritrdilni material in prenose.</t>
  </si>
  <si>
    <t>2.2.1.2.6.40</t>
  </si>
  <si>
    <t>Dobava in montaža vroče pocinkane železne konzole za polaganje polic na podstavku za cokl. Konzola je sestavljena iz pohištvenih cevi preska 30/30/3 mm in je v dimenziji 35/7cm. Montira se jo v rastru 1 m (pritrjuje se v zid) in  v ceni je potrebno upoštevati ves pritrdilni material in prenose.</t>
  </si>
  <si>
    <t>2.2.1.2.6.41</t>
  </si>
  <si>
    <t>Dobava in montaža vroče pocinkane železne podkonstrukcije za polaganje kamna, 
podkonstrucija je sestavljena iz kotnika v dim. 
5 x 5 cm in pohištvenih cevi v dimenzijah 
30/30/3 mm, 50/50/3 mm in ploščatega železa v dim. 30/3 mm. Pohištvene cevi so v rastru cca na 
50 cm, v ceni upoštevati ves pritrdilni material in prenose (po detajlu).</t>
  </si>
  <si>
    <t>2.2.1.2.6.42</t>
  </si>
  <si>
    <t>2.2.1.2.6.43</t>
  </si>
  <si>
    <t>Izdelava, dobava in montaža vročecinkane lestve z vsemi sidranji-lestev za dostop z ravne strehe na večkapnico. Lestev je izdelana iz pohištvenih cevi 40/40/4m, višine 54cm (3 klini)+100cm držala in se jo sidra v fasadno steno.</t>
  </si>
  <si>
    <t>2.2.1.2.6.44</t>
  </si>
  <si>
    <t>2.2.1.2.6.45</t>
  </si>
  <si>
    <t xml:space="preserve">Izdelava, dobava in montaža jeklene konstrukcije-jaškov in kupol za ODT (na podstrešju-prehod skozi streho).
Vsa konstrukcija je 2x antikorozijsko zaščitena in 2 finalno pleskana v dvokomponentnem oplesku, barva RAL 7012. Konstrukcijo se očisti, antikorozijsko zaščiti in pleska v delavnici, na objektu se popravi zvare in odrgnjena mesta.
Jeklo kvalitete S235 JR. Jeklena konstrukcija spada skladno s SIST EN 1090-2:2008 v izvedbeni razred EXC 2. 
Konstrukcija se izdela po delavniškem načrtu, v sestavi: jekleni profili HEA 180, cev 80/80/5mm, navojne palice, sidrne plošče komplet sidri (sidranje v AB ležišče). </t>
  </si>
  <si>
    <t>2.2.1.2.6.46</t>
  </si>
  <si>
    <t>Izdelava, dobava in montaža jeklenega podesta v kleti.
Vsa konstrukcija je 2x antikorozijsko zaščitena in 2 finalno pleskana v dvokomponentnem oplesku, barva RAL 7012. Konstrukcijo se očisti, antikorozijsko zaščiti in pleska v delavnici, na objektu se popravi zvare in odrgnjena mesta.
Jeklo kvalitete S235 JR. Jeklena konstrukcija spada skladno s SIST EN 1090-2:2008 v izvedbeni razred EXC 2. 
Nosilna kovinska konstrukcija podesta iz jeklenih profilov  NPU80 in cevi 50/50/4mm</t>
  </si>
  <si>
    <t>2.2.1.2.6.47</t>
  </si>
  <si>
    <t>-sidra kot na primer HILTI HIT-Z HY-200 M12x105 ali enakovredno (komplet z uvrtanjem v AB konstrukcijo).</t>
  </si>
  <si>
    <t>2.2.1.2.6.48</t>
  </si>
  <si>
    <t>-sidra kot na primer HILTI HIT-Z HY-70 M12x105 ali enakovredno (komplet z uvrtanjem v AB konstrukcijo).</t>
  </si>
  <si>
    <t>2.2.1.2.6.49</t>
  </si>
  <si>
    <t>-podest dim 118x90cm: rešetke o elektrovarjene- mreža z okenci 35/35mm, nosilne lamele 30/2mm, razdelilna rebra 20/2mm.</t>
  </si>
  <si>
    <t>2.2.1.2.6.50</t>
  </si>
  <si>
    <t>Izdelava, dobava in montaža jeklenih konstrukcij-ojačitve nad preboji skozi obstoječe konstrukcije. Vsa konstrukcija je antikokorozijsko zaščitena.
Jeklo kvalitete S235 JR. Jeklena konstrukcija spada skladno s SIST EN 1090-2:2008 v izvedbeni razred EXC 2. 
Ojačitve  se izdela po delavniškem načrtu, v sestavi: jekleni profili NPI240, komplet z jeklenimi zagozdami. (preboj za zasteklitev PNZ6)</t>
  </si>
  <si>
    <t>2.2.1.2.6.51</t>
  </si>
  <si>
    <t>Izdelava, dobava in montaža jeklenih konstrukcij-ojačitve nad preboji skozi obstoječe konstrukcije. Vsa konstrukcija je antikokorozijsko zaščitena.
Jeklo kvalitete S235 JR. Jeklena konstrukcija spada skladno s SIST EN 1090-2:2008 v izvedbeni razred EXC 2. 
Ojačitve  se izdela po delavniškem načrtu, v sestavi: jekleni profili NPU100, komplet z jeklenimi zagozdami. (ojačitev preboji nova okna telovadnica)</t>
  </si>
  <si>
    <t>2.2.1.2.7</t>
  </si>
  <si>
    <t>RF KLJUČAVNIČARSKA DELA in leseni ročaji</t>
  </si>
  <si>
    <t>2.2.1.2.7.1</t>
  </si>
  <si>
    <t>2.2.1.2.7.2</t>
  </si>
  <si>
    <t>2.2.1.2.7.3</t>
  </si>
  <si>
    <t>2.2.1.2.7.4</t>
  </si>
  <si>
    <t>- v cenah je vkalkulirati vsa pomožna dela (odri, prenosi, dvigi ipd.).</t>
  </si>
  <si>
    <t>2.2.1.2.7.5</t>
  </si>
  <si>
    <t>2.2.1.2.7.6</t>
  </si>
  <si>
    <t>Izdelava, dobava in montaža RF ograje na vrhu AB parapeta zunanje rampe za invalide. Višina ograje 30 cm, sestavljene iz: 
- stojke iz RF pravokotnih cevi 60/40mm na razmikih 79cm, varjene na sidrne plošče, ki so preko sidrnih vijakov sidrane v AB parapet, 
- ročaj iz RF pravokotne cevi 60/40mm.</t>
  </si>
  <si>
    <t>2.2.1.2.7.7</t>
  </si>
  <si>
    <t>Izdelava, dobava in montaža RF ročaja bočno na  AB parapet zunanje rampe za invalide:
- ročaj iz RF pravokotne cevi 60/40mm varjen na RF nosilce Ø10mm komplet s sidranjem v AB parapet (bočno).</t>
  </si>
  <si>
    <t>2.2.1.2.7.8</t>
  </si>
  <si>
    <t>Izdelava, dobava in montaža RF ročaja bočno na  AB zid-stopnišče servisni vhod:
- ročaj iz RF pravokotne cevi 60/40mm varjen na RF nosilce Ø10mm komplet s sidranjem v AB zid ali opečni zid skozi toplotno izolacijo fasade.</t>
  </si>
  <si>
    <t>2.2.1.2.7.9</t>
  </si>
  <si>
    <t xml:space="preserve">Izdelava, dobava in montaža RF ročajev bočno na kovinsko ograjo vhod sever:
</t>
  </si>
  <si>
    <t>2.2.1.2.7.10</t>
  </si>
  <si>
    <t xml:space="preserve">- spodnji ročaj iz RF pravokotne cevi 60/40mm preko nosilcev 40/20mm varjen na stojke kovinske ograje (ograja zajeta pri ključavničarkih delih). 
Opomba: Izdelava, dobava in montaža RF ročajev bočno na kovinsko ograjo vhod sever:
</t>
  </si>
  <si>
    <t>2.2.1.2.7.11</t>
  </si>
  <si>
    <t xml:space="preserve">-zgornji ročaj iz RF pravokotne cevi 60/40mm preko nosilcev 40/20mm varjen na stojke kovinske ograje (ograja zajeta pri ključavničarkih delih). 
Opomba: Izdelava, dobava in montaža RF ročajev bočno na kovinsko ograjo vhod sever:
</t>
  </si>
  <si>
    <t>2.2.1.2.7.12</t>
  </si>
  <si>
    <t>Izdelava, dobava in montaža RF ročajev bočno na fasadni zid (skozi toplotno izolacijo), kompletno z vsem sidrnim materialom; vhod sever in jug:</t>
  </si>
  <si>
    <t>2.2.1.2.7.13</t>
  </si>
  <si>
    <t>- spodnji ročaj iz RF pravokotne cevi 60/40mm preko nosilcev 40/20mm sidran v AB ali opečni zid: 
Opomba: Izdelava, dobava in montaža RF ročajev bočno na fasadni zid (skozi toplotno izolacijo), kompletno z vsem sidrnim materialom; vhod sever in jug:</t>
  </si>
  <si>
    <t>2.2.1.2.7.14</t>
  </si>
  <si>
    <t>-zgornji ročaj iz RF pravokotne cevi 60/40mm preko nosilcev 40/20mm varjen na stojke kovinske ograje (ograja zajeta pri ključavničarkih delih). 
Opomba: Izdelava, dobava in montaža RF ročajev bočno na fasadni zid (skozi toplotno izolacijo), kompletno z vsem sidrnim materialom; vhod sever in jug:</t>
  </si>
  <si>
    <t>2.2.1.2.7.15</t>
  </si>
  <si>
    <t>Izdelava, dobava in montaža lesenih ročajev (bukev) na notranjih stopniščih, ročaj je točkovno pritrjen z RF nosilcem Ø10mm (nosilec se vijači v AB zid, suhomontažni zid, zasteklitveni ALU profil ali na kovinske stojke zajete v predhodni postavki ). V  ceni zajeti finalno obdelan lesen ročaj komplet z RF nosilci, pritrdilni material, pokrivne rozete in povezavo ročajev na prelomih z RF elementi. Ročaji dimenzij:</t>
  </si>
  <si>
    <t>2.2.1.2.7.16</t>
  </si>
  <si>
    <t>-ročaj Ø 50 mm,
Opomba: Izdelava, dobava in montaža lesenih ročajev (bukev) na notranjih stopniščih, ročaj je točkovno pritrjen z RF nosilcem Ø10mm (nosilec se vijači v AB zid, suhomontažni zid, zasteklitveni ALU profil ali na kovinske stojke zajete v predhodni postavki ). V  ceni zajeti finalno obdelan lesen ročaj komplet z RF nosilci, pritrdilni material, pokrivne rozete in povezavo ročajev na prelomih z RF elementi. Ročaji dimenzij:</t>
  </si>
  <si>
    <t>2.2.1.2.7.17</t>
  </si>
  <si>
    <t>-ročaj Ø 30 mm.
Opomba: Izdelava, dobava in montaža lesenih ročajev (bukev) na notranjih stopniščih, ročaj je točkovno pritrjen z RF nosilcem Ø10mm (nosilec se vijači v AB zid, suhomontažni zid, zasteklitveni ALU profil ali na kovinske stojke zajete v predhodni postavki ). V  ceni zajeti finalno obdelan lesen ročaj komplet z RF nosilci, pritrdilni material, pokrivne rozete in povezavo ročajev na prelomih z RF elementi. Ročaji dimenzij:</t>
  </si>
  <si>
    <t>2.2.1.2.7.18</t>
  </si>
  <si>
    <t>Izdelava, dobava in montaža ograje na novem jeklenem dvoramnem jeklenem stopnišču (1.-2. nadstropje). Ograja sestoji: kovinske stojke (14 kos:12+2x vreteno vmesni podest), polnilo kovinsko deb.2mm, perforirano s krogi do fi 3cm, ročaj RF Ø50mm po detajlu. Ročaj povezan. Ograja višine 110cm nad finalnim tlakom. Vsi kovinski deli barva RAL 7012.</t>
  </si>
  <si>
    <t>2.2.1.2.7.19</t>
  </si>
  <si>
    <t>2.2.1.2.7.20</t>
  </si>
  <si>
    <t>Izdelava, dobava in montaža predpražnika, kompletno z RF okvirjem (kot na primer Emco ali enakovredno). Predpražnik dimenzij:</t>
  </si>
  <si>
    <t>2.2.1.2.7.21</t>
  </si>
  <si>
    <t>162 x 165 cm,
Opomba: Izdelava, dobava in montaža predpražnika, kompletno z RF okvirjem (kot na primer Emco ali enakovredno). Predpražnik dimenzij:</t>
  </si>
  <si>
    <t>2.2.1.2.7.22</t>
  </si>
  <si>
    <t>174 x 152 cm,
Opomba: Izdelava, dobava in montaža predpražnika, kompletno z RF okvirjem (kot na primer Emco ali enakovredno). Predpražnik dimenzij:</t>
  </si>
  <si>
    <t>2.2.1.2.7.23</t>
  </si>
  <si>
    <t>190 x 123 cm.
Opomba: Izdelava, dobava in montaža predpražnika, kompletno z RF okvirjem (kot na primer Emco ali enakovredno). Predpražnik dimenzij:</t>
  </si>
  <si>
    <t>2.2.1.2.7.24</t>
  </si>
  <si>
    <t>Dobava in vgraditev RF kotnika 35/35/3mm v AB ploščo terasa (obroba med tlakom iz keramike in takom iz gume na  terasah).</t>
  </si>
  <si>
    <t>2.2.1.2.8</t>
  </si>
  <si>
    <t>2.2.1.2.8.1</t>
  </si>
  <si>
    <t>2.2.1.2.8.2</t>
  </si>
  <si>
    <t>- V ceno izdelave sten iz mavčno kartonskih plošč so vštete tudi izdelave prebojev vsled instalacijskih vodov, ojačitve v podkonstrukcijah pri vratih in oknih,</t>
  </si>
  <si>
    <t>2.2.1.2.8.3</t>
  </si>
  <si>
    <t>- spuščeni strop se izvaja po shemah in detajlih v projektu, v cenah stropov morajo biti upoštevani vsi izrezi (za luči, prezračevanje, revizijske odprtine…)</t>
  </si>
  <si>
    <t>2.2.1.2.8.4</t>
  </si>
  <si>
    <t>2.2.1.2.8.5</t>
  </si>
  <si>
    <t>-vsi potrebni delovni odri morajo biti zajeti v ceni!</t>
  </si>
  <si>
    <t>2.2.1.2.8.6</t>
  </si>
  <si>
    <t>-mavčnokartonske stene se vgrajuje pred izvedbo estrihov</t>
  </si>
  <si>
    <t>2.2.1.2.8.7</t>
  </si>
  <si>
    <t>2.2.1.2.8.8</t>
  </si>
  <si>
    <t>Dobava in montaža predelnih sten npr: sistem KNAUF W 115 deb. 20,5 cm ali enakovredno, z dvojno kov. podkonstrukcijo in obojestransko dvoslojno oblogo iz mavčnokartonskih plošč (GKB) deb. 2x12,5 mm, z vmesnim izolacijskim slojem iz mineralne volne. Vsi stiki so dvakrat bandažirani v kvaliteti K2. Stene se montirajo na AB ploščo. Višine sten do 4,5m (upoštevati enakovredno kovinsko podkonstrukcijo!)</t>
  </si>
  <si>
    <t>2.2.1.2.8.9</t>
  </si>
  <si>
    <t>Dobava in montaža predelnih sten npr.: sistem KNAUF W 112 deb. 15,0 cm ali enakovredno, z enojno kov. podkonstrukcijo in obojestransko dvoslojno oblogo iz mavčnokartonskih plošč (GKB) deb. 2x12,5 mm, z vmesnim izolacijskim slojem iz min. volne. Vsi stiki so dvakrat bandažirani v kvaliteti K2. Stene se montirajo na AB ploščo. Višine sten do 4,5m (upoštevati enakovredno kovinsko podkonstrukcijo!)</t>
  </si>
  <si>
    <t>2.2.1.2.8.10</t>
  </si>
  <si>
    <t>Dobava in montaža protipožarnih predelnih sten sistem npr.: sistem KNAUF W 112 deb. 20,0 cm ali enokovredno, EI60, z dvojno kov. podkonstrukcijo in enostransko dvoslojno oblogo iz ognjevarnih mavčnih plošč (GKF) deb. 2x12,5 mm, ter vmesno ognjevarne mavčne plošče (GKF) deb. 2x12,5mm, z druge strani vlagoodporne plošče 2x1,25mm, z vmesnim izolacijskim slojem iz kamene volne 1x 5cm, 1x 7cm. Vsi stiki so dvakrat bandažirani v kvaliteti K2. Višine sten do 4,5m (upoštevati enakovredno kovinsko podkonstrukcijo!)</t>
  </si>
  <si>
    <t>2.2.1.2.8.11</t>
  </si>
  <si>
    <t>Dobava in montaža protipožarnih predelnih sten npr.: sistem KNAUF W 112 deb. 15,0 cm ali enakovredno, EI 60, z enojno kov. podkonstrukcijo in obojestransko dvoslojno oblogo iz ognjevarnih mavčnokartonskih plošč (GKF) deb. 2x12,5 mm, z vmesnim izolacijskim slojem iz kamene volne. Vsi stiki so dvakrat bandažirani v kvaliteti K2.</t>
  </si>
  <si>
    <t>2.2.1.2.8.12</t>
  </si>
  <si>
    <t>Dobava in montaža protipožarnih predelnih sten npr.: sistem KNAUF W 112 deb. 15,0 cm ali enakovredno, EI 60, z enojno kov. podkonstrukcijo in obojestransko dvoslojno oblogo iz ognjevarnih mavčnokartonskih plošč (GKF) deb. 2x12,5 mm, z vmesnim izolacijskim slojem iz kamene volne. Vsi stiki so dvakrat bandažirani v kvaliteti K2. (stene vertikalnega elektro jaška ob stopnišču</t>
  </si>
  <si>
    <t>2.2.1.2.8.13</t>
  </si>
  <si>
    <t>Dobava in montaža suhomontažnih preklad deb. 15 cm nad Alu steklenimi predelnimi stenami, kompletno s kovinsko podkonstrukcijo in tristransko dvoslojno oblogo iz  mavčnokartonskih plošč (GKB) deb. 2x12,5 mm, z vmesnim izolacijskim slojem iz min. volne. Vsi stiki so dvakrat bandažirani v kvaliteti K2. Preklade komplet z vso potrebno kovinsko konstrukcijo (ojačitev), višine preklad  do 200 cm.</t>
  </si>
  <si>
    <t>2.2.1.2.8.14</t>
  </si>
  <si>
    <t>Dobava in montaža suhomontažnih preklad deb. 15 cm nad Alu steklenimi predelnimi stenami, kompletno s kovinsko podkonstrukcijo in tristransko dvoslojno oblogo iz ognjevarnih mavčnokartonskih plošč (GKF) deb. 2x12,5 mm, z vmesnim izolacijskim slojem iz min. volne. Vsi stiki so dvakrat bandažirani. Preklade komplet z vso potrebno kovinsko konstrukcijo (ojačitev), višine preklad  do 200 cm.</t>
  </si>
  <si>
    <t>2.2.1.2.8.15</t>
  </si>
  <si>
    <t xml:space="preserve">Dobava in montaža obloge višine 120 cm na stene v sanitarijah, obloga iz mavčnokartonskih plošč z enojno kovinsko podkonstrukcijo in enostransko dvoslojno oblogo iz mavčno kartonski plošč (GKB ali enakovredno) deb. 2 x12,5 mm in horizontalno zaključno obrobo na parapetu, z vmesnim izolacijskim slojem iz mineralne volne, debelina obloge 20,0 cm. Vsi stiki so dvakrat bandažirani v kvaliteti K2. </t>
  </si>
  <si>
    <t>2.2.1.2.8.16</t>
  </si>
  <si>
    <t xml:space="preserve">Dobava in montaža obloge višine 120 cm na stene v sanitarijah, obloga iz mavčnokartonskih plošč z enojno kovinsko podkonstrukcijo in enostransko dvoslojno oblogo iz mavčnokartonskih plošč (GKB ali enakovredno) deb. 2 x12,5 mm in horizontalno zaključno obrobo na parapetu, z vmesnim izolacijskim slojem iz mineralne volne, debelina obloge 7,5cm in 10,0 cm. Vsi stiki so dvakrat bandažirani. </t>
  </si>
  <si>
    <t>2.2.1.2.8.17</t>
  </si>
  <si>
    <t>Dobava in montaža obloge (hidranti,dimnik, preboji), iz enojne kovinske podkonstrukcije in enostranske dvoslojne obloge iz mavčnokartonskih plošč (GKB ali enakovredno) 2x12,5 mm. Vsi stiki so dvakrat bandažirani v kvaliteti K2.</t>
  </si>
  <si>
    <t>2.2.1.2.8.18</t>
  </si>
  <si>
    <t>Dobava in montaža obloge notranjih vertikalnih odtokov in inštalacijskih vodov, iz enojne kovinske podkonstrukcije in enostranske dvoslojne obloge iz mavčnokartonskih plošč (GKB ali enakovredno) 2x12,5 mm, z vmesnim 5 cm slojem iz mineralne volne. Vsi stiki so dvakrat bandažirani v kvaliteti K2.</t>
  </si>
  <si>
    <t>2.2.1.2.8.19</t>
  </si>
  <si>
    <t>Dobava in montaža obloge notranjih vertikalnih inštalacijskih vodov, iz enojne kovinske podkonstrukcije in enostranske dvoslojne obloge iz ognjevarnih mavčnih plošč (GKF ali enakovredno) 2x12,5 mm, z vmesnim 5 cm slojem iz kamene volne, EI 60. Vsi stiki so dvakrat bandažirani v kvaliteti K2.</t>
  </si>
  <si>
    <t>2.2.1.2.8.20</t>
  </si>
  <si>
    <t>Doplačilo za izdelavo špalet širine do 20 cm.</t>
  </si>
  <si>
    <t>2.2.1.2.8.21</t>
  </si>
  <si>
    <t>2.2.1.2.8.22</t>
  </si>
  <si>
    <t>2.2.1.2.8.23</t>
  </si>
  <si>
    <t xml:space="preserve">-wc z kotličkom
Opomba: Dodatek za ojačitve v suhomontažni steni-oblogi za vgradnjo: </t>
  </si>
  <si>
    <t>2.2.1.2.8.24</t>
  </si>
  <si>
    <t>2.2.1.2.8.25</t>
  </si>
  <si>
    <t xml:space="preserve">-umivalnik, trokadero
Opomba: Dodatek za ojačitve v suhomontažni steni-oblogi za vgradnjo: </t>
  </si>
  <si>
    <t>2.2.1.2.8.26</t>
  </si>
  <si>
    <t xml:space="preserve">-radiator.
Opomba: Dodatek za ojačitve v suhomontažni steni-oblogi za vgradnjo: </t>
  </si>
  <si>
    <t>2.2.1.2.8.27</t>
  </si>
  <si>
    <t>Dobava in montaža kasete za drsna vrata, odpiranje v suhomontažno steno deb. 15,0 cm za vrata svetle mere 90 x 210 cm (mere okvirja 182 x 220 cm).</t>
  </si>
  <si>
    <t>2.2.1.2.8.28</t>
  </si>
  <si>
    <t>Dobava in montaža spuščenega stropa iz mavčnokartonskih plošč deb. 12,5 mm, kompletno s podkonstrukcijo z vešali, vogalniki. Strop spuščen cca. 40, 70, 75, 80, 115 in 120cm, delno tudi obloga rame jeklenga stopnišča. Vsi stiki dvakrat bandažirani v kvaliteti K2.</t>
  </si>
  <si>
    <t>2.2.1.2.8.29</t>
  </si>
  <si>
    <t>Dobava in montaža spuščenega stropa iz mavčnokartonskih plošč deb. 2x12,5 mm, kompletno s podkonstrukcijo z vešali, vogalniki; obloga rame jeklenga stopnišča. Vsi stiki dvakrat bandažirani v kvaliteti K2.</t>
  </si>
  <si>
    <t>2.2.1.2.8.30</t>
  </si>
  <si>
    <t>Dobava in montaža akustičnega spuščenega stropa iz perforiranih mineralnih plošč, kaširane z absorpcijsko tkanino, dimenzije plošč 60 x 60 cm in 60x 120cm. Gladke plošče v beli barvi, z ravnim robom (SK)  se položijo v belo kovinsko podkonstrukcijo širine 24mm, komplet s podkonstrukcijo. Robni profil je 19/24mm. Strop spuščen cca. 40, 70, 75, 80, 115 in 120cm.
Plošče imajo povprečno absorpcijo zvoka αw=0,65H po EN ISO 11654 in NRC =0,7 po ASTM C 423-01.
Vzdolžna zvočna izoliranost stropa je Dn,c,w=38dB po EN 20140-9.
Plošče so odporne na relativno zračno vlago do 95%.
Plošče so v razredu gradiva A2-s1,d0 po EN 13501-1 in stopnja požarne odpornosti REI po DIN 4102, 2.del 
Montaža stropa se izvrši po navodilih proizvajalca.
(npr.: strop AMF Thermatex Acoustic po sistemu C ali enakovredno).</t>
  </si>
  <si>
    <t>2.2.1.2.8.31</t>
  </si>
  <si>
    <t>Dobava in montaža spuščenega stropa iz mineralnih plošč v rastru 60 x 60 cm. Gladke plošče v beli barvi, z ravnim robom (SK) se položijo v belo kovinsko podkonstrukcijo širine 24mm, komplet s podkonstrukcijo. Robni profil je 19/24mm. Strop spuščen cca. 80cm. Plošče so v razredu gradiva 
A2-s1,d0 po EN 13501-1 in stopnja požarne odpornosti REI po DIN 4102, 2.del, EN 20140-9.
Plošče so odporne na relativno zračno vlago do 
100%.  Montaža stropa se izvrši po navodilih proizvajalca (npr.: strop AMF Thermatex Aquatec, Knauf AMF in Heradesign stropni sistemi)</t>
  </si>
  <si>
    <t>2.2.1.2.8.32</t>
  </si>
  <si>
    <t>Doplačilo za dobavo in montažo T profila (prehod med mavčnokartonskim stropom in rasterskim stropom).</t>
  </si>
  <si>
    <t>2.2.1.2.8.33</t>
  </si>
  <si>
    <t>Dobava in montaža vertikalnega zaključka spuščega stropa iz mavčnokartonskih plošč, kompletno s podkonstrukcijo in zaključnim profilom-kaskade med različnimi višinami spuščenega stropa (Vsi stiki dvakrat bandažirani.):</t>
  </si>
  <si>
    <t>2.2.1.2.8.34</t>
  </si>
  <si>
    <t>-kaskada višine 10 cm,
Opomba: Dobava in montaža vertikalnega zaključka spuščega stropa iz mavčnokartonskih plošč, kompletno s podkonstrukcijo in zaključnim profilom-kaskade med različnimi višinami spuščenega stropa (Vsi stiki dvakrat bandažirani.):</t>
  </si>
  <si>
    <t>2.2.1.2.8.35</t>
  </si>
  <si>
    <t>-kaskada višine 20 cm,
Opomba: Dobava in montaža vertikalnega zaključka spuščega stropa iz mavčnokartonskih plošč, kompletno s podkonstrukcijo in zaključnim profilom-kaskade med različnimi višinami spuščenega stropa (Vsi stiki dvakrat bandažirani.):</t>
  </si>
  <si>
    <t>2.2.1.2.8.36</t>
  </si>
  <si>
    <t>-kaskada višine 33 cm,
Opomba: Dobava in montaža vertikalnega zaključka spuščega stropa iz mavčnokartonskih plošč, kompletno s podkonstrukcijo in zaključnim profilom-kaskade med različnimi višinami spuščenega stropa (Vsi stiki dvakrat bandažirani.):</t>
  </si>
  <si>
    <t>2.2.1.2.8.37</t>
  </si>
  <si>
    <t>-kaskada višine 45 cm,
Opomba: Dobava in montaža vertikalnega zaključka spuščega stropa iz mavčnokartonskih plošč, kompletno s podkonstrukcijo in zaključnim profilom-kaskade med različnimi višinami spuščenega stropa (Vsi stiki dvakrat bandažirani.):</t>
  </si>
  <si>
    <t>2.2.1.2.8.38</t>
  </si>
  <si>
    <t>-kaskada višine 47 cm,
Opomba: Dobava in montaža vertikalnega zaključka spuščega stropa iz mavčnokartonskih plošč, kompletno s podkonstrukcijo in zaključnim profilom-kaskade med različnimi višinami spuščenega stropa (Vsi stiki dvakrat bandažirani.):</t>
  </si>
  <si>
    <t>2.2.1.2.8.39</t>
  </si>
  <si>
    <t>-kaskada višine 50-55 cm,
Opomba: Dobava in montaža vertikalnega zaključka spuščega stropa iz mavčnokartonskih plošč, kompletno s podkonstrukcijo in zaključnim profilom-kaskade med različnimi višinami spuščenega stropa (Vsi stiki dvakrat bandažirani.):</t>
  </si>
  <si>
    <t>2.2.1.2.8.40</t>
  </si>
  <si>
    <t>Dobava in montaža -obdelava odprtine v spuščenem stropu cca. dim. 120x 120cm višine do 60 cm pri svetlobni kupoli za dostop na streho:obdelava iz mavčnokartonskih plošč 2x 1,25cm komplet z vso potrebno podkonstrukcijo.Vsi stiki dvakrat bandažirani v kvaliteti K2.</t>
  </si>
  <si>
    <t>2.2.1.2.8.41</t>
  </si>
  <si>
    <t>Dobava in montaža revizijske lopute dim.60x60 cm v spuščenem stropu iz mavčnokartonskih plošč, v enaki sestavi kot strop (dostop do instalacij). Količina ocenjena.</t>
  </si>
  <si>
    <t>2.2.1.2.8.42</t>
  </si>
  <si>
    <t>Dobava in montaža revizijske lopute dim.40x40 cm v spuščenem stropu iz mavčnokartonskih plošč, v enaki sestavi kot strop (dostop do instalacij). Količina ocenjena.</t>
  </si>
  <si>
    <t>2.2.1.2.9</t>
  </si>
  <si>
    <t>2.2.1.2.9.1</t>
  </si>
  <si>
    <t>2.2.1.2.9.2</t>
  </si>
  <si>
    <t>-nabavna vrednost keramike 20 €/m2</t>
  </si>
  <si>
    <t>2.2.1.2.9.3</t>
  </si>
  <si>
    <t>-ploščice I. kvalitete,</t>
  </si>
  <si>
    <t>2.2.1.2.9.4</t>
  </si>
  <si>
    <t>-cena mora vključevati dobavo vsega potrebnega materila in vsa potrebna dela (transporti, rezanje, priprava lepila, polaganje, fugiranje..)</t>
  </si>
  <si>
    <t>2.2.1.2.9.5</t>
  </si>
  <si>
    <t>-vzorce pred izvedbo potrdi projektant in predstavnik investitorja,</t>
  </si>
  <si>
    <t>2.2.1.2.9.6</t>
  </si>
  <si>
    <t>2.2.1.2.9.7</t>
  </si>
  <si>
    <t>-pri polaganju talne keramike v mokrih prostorih je potrebno izvesti ustrezne padce proti talnim sifonom</t>
  </si>
  <si>
    <t>2.2.1.2.9.8</t>
  </si>
  <si>
    <t>-polaganje po shemah projektanta.</t>
  </si>
  <si>
    <t>2.2.1.2.9.9</t>
  </si>
  <si>
    <t>Dobava in polaganje obloge tlaka s talno granitogres keramiko dim. 30/30cm z vsemi pomožnimi deli in prenosi. (keramika kot na primer: TAURUS PORFYR: STROMBOLI A12/S črna mat ali enakovredno). Lepljenje keramike s fleksibilnim debeloslojnim lepilom.  Protizdrsnost R10.</t>
  </si>
  <si>
    <t>2.2.1.2.9.10</t>
  </si>
  <si>
    <t>Dobava in polaganje obloge tlaka s talno granitogres keramiko dim. 20/20cm (v mokrih prostorih) z vsemi pomožnimi deli in prenosi. (keramika kot na primer: TAURUS PORFYR: STROMBOLI A12/S črna mat ali enakovredno). Lepljenje keramike s fleksibilnim debeloslojnim lepilom.  Protizdrsnost R10.</t>
  </si>
  <si>
    <t>2.2.1.2.9.11</t>
  </si>
  <si>
    <t>Dobava in polaganje obloge tlaka s talno granitogres keramiko dim. 30/30cm-polaganje v diagonalo z vsemi pomožnimi deli in prenosi. (keramika kot na primer: TAURUS PORFYR: STROMBOLI A12/S siva ali enakovredno). Lepljenje keramike s fleksibilnim debeloslojnim lepilom.  Protizdrsnost R10.(sanitarije klet)</t>
  </si>
  <si>
    <t>2.2.1.2.9.12</t>
  </si>
  <si>
    <t>Dobava in vgraditev tipskih PVC zaokrožnih profilov na stiku talna-stenska keramika komplet z vogalnimi elementi, profili z radijem 18 mm, barva profilov v barvi keramike (črna).</t>
  </si>
  <si>
    <t>2.2.1.2.9.13</t>
  </si>
  <si>
    <t xml:space="preserve">Dobava in polaganje nizkostenske obloge viš. 10 cm z granitogress ploščicami, s polaganjem na lepilo na stene. </t>
  </si>
  <si>
    <t>2.2.1.2.9.14</t>
  </si>
  <si>
    <t>Dobava in polaganje obloge tlaka zunanjih teras s talno granitogres keramiko dim. 30/30cm z vsemi pomožnimi deli (keramika inlepilo za zunanjo uporabo!) in prenosi. (keramika kot na primer: TAURUS GRANIT  GOBI 74S  ali enakovredno)  Protizdrsnost R10.</t>
  </si>
  <si>
    <t>2.2.1.2.9.15</t>
  </si>
  <si>
    <t xml:space="preserve">Dobava in vgraditev tipskega dilatacijskega Alu profila v talni keramiki na terasah. </t>
  </si>
  <si>
    <t>2.2.1.2.9.16</t>
  </si>
  <si>
    <t xml:space="preserve">Dobava in vgraditev tipskega dilatacijskega Alu profila v talni keramiki v objektu. </t>
  </si>
  <si>
    <t>2.2.1.2.9.17</t>
  </si>
  <si>
    <t>Dobava in polaganje obloge tlaka s talno keramiko dim. 20/20cm z vsemi pomožnimi deli in prenosi, ter izvedbo hidroizolacije estriha pred polaganjem keramike. (keramika kot na primer: RAGNO UNITECH:
- NERO MATT
- LIME MATT
- GIALLO MATT
- ARANCIO MATT ali enakovredno) 
Lepljenje keramike s fleksibilnim debeloslojnim lepilom (nepodkleteni del pritličje).  Protizdrsnost R9.</t>
  </si>
  <si>
    <t>2.2.1.2.9.18</t>
  </si>
  <si>
    <t>Dobava in polaganje obloge tlaka s talno keramiko dim. 20/20cm z vsemi pomožnimi deli in prenosi, ter izvedbo hidroizolacije estriha pred polaganjem keramike. (keramika kot na primer: RAGNO UNITECH:
- NERO MATT
- LIME MATT
- GIALLO MATT
- ARANCIO MATT ali enakovredno) 
Lepljenje keramike s tankoslojnim lepilom (ostalo pritličje, 1. in 2. nadstropje).  Protizdrsnost R9.</t>
  </si>
  <si>
    <t>2.2.1.2.9.19</t>
  </si>
  <si>
    <t xml:space="preserve">Dobava in montaža elastomernega trajnoelastičnega tesnilnega dilatacijskega traku oblikovan v notranji vogal, montaža na stiku tlak- stena in stena-stena (višine 1m). </t>
  </si>
  <si>
    <t>2.2.1.2.9.20</t>
  </si>
  <si>
    <t>Dobava in vgraditev tipskih PVC zaokrožnih profilov na stiku talna-stenska keramika komplet z vogalnimi elementi, profili z radijem 18 mm, barva profilov bela.</t>
  </si>
  <si>
    <t>2.2.1.2.9.21</t>
  </si>
  <si>
    <t xml:space="preserve">Dobava in polaganje nizkostenske obloge viš. 10 cm (kjer ni stenske keramike) s talnimi keramičnimi ploščicami v enaki barvi kot tlak, s polaganjem na lepilo na stene. </t>
  </si>
  <si>
    <t>2.2.1.2.9.22</t>
  </si>
  <si>
    <t>Dobava in polaganje obloge enoramnih delno zavitih stopnic (klet) z granitogres ploščicami dim.30/30cm (kot na primer: TAURUS STROMBOLI ali enakovredno), s polaganjem na lepilo na pripravljeno betonsko podlago, komplet z vsem potrebnim prirezovanjem. Protizdrsnost R9.</t>
  </si>
  <si>
    <t>2.2.1.2.9.23</t>
  </si>
  <si>
    <t>- nastopne ploskve glob. do 34 cm - robna ploščica stopnic s protidrsnim trakom,
Opomba: Dobava in polaganje obloge enoramnih delno zavitih stopnic (klet) z granitogres ploščicami dim.30/30cm (kot na primer: TAURUS STROMBOLI ali enakovredno), s polaganjem na lepilo na pripravljeno betonsko podlago, komplet z vsem potrebnim prirezovanjem. Protizdrsnost R9.</t>
  </si>
  <si>
    <t>2.2.1.2.9.24</t>
  </si>
  <si>
    <t>- čela - zrcalne ploskve, viš. 15 cm,
Opomba: Dobava in polaganje obloge enoramnih delno zavitih stopnic (klet) z granitogres ploščicami dim.30/30cm (kot na primer: TAURUS STROMBOLI ali enakovredno), s polaganjem na lepilo na pripravljeno betonsko podlago, komplet z vsem potrebnim prirezovanjem. Protizdrsnost R9.</t>
  </si>
  <si>
    <t>2.2.1.2.9.25</t>
  </si>
  <si>
    <t>- žagasta obloga stopnic viš. 10 cm,
Opomba: Dobava in polaganje obloge enoramnih delno zavitih stopnic (klet) z granitogres ploščicami dim.30/30cm (kot na primer: TAURUS STROMBOLI ali enakovredno), s polaganjem na lepilo na pripravljeno betonsko podlago, komplet z vsem potrebnim prirezovanjem. Protizdrsnost R9.</t>
  </si>
  <si>
    <t>2.2.1.2.9.26</t>
  </si>
  <si>
    <t>Dobava in polaganje obloge sten s keramičnimi ploščicami dim. 20/20cm z vsemi pomožnimi deli in prenosi. (keramika kot na primer: RAGNO unitech  BIANCO, LUX ali enakovredno).Upoštevati tudi predhodno izvedbo hidroizolacije sten do višine 1m.</t>
  </si>
  <si>
    <t>2.2.1.2.9.27</t>
  </si>
  <si>
    <t>Dobava in vgraditev stenskih keramične ploščic 20/20cm z vzorcem, z vsemi pomožnimi deli in prenosi. (keramika kot na primer: RAGNO unitech:
- INCISO 2 LIME, LUX
- INCISO 2 ARANCIO, LUX ali 
  enakovredno).</t>
  </si>
  <si>
    <t>2.2.1.2.9.28</t>
  </si>
  <si>
    <t>2.2.1.2.9.29</t>
  </si>
  <si>
    <t>Dobava in montaža tipskih Inox zaokrožnih profilov na stiku talna-stenska keramika, komplet z vogalnimi elementi, radij profilov je 18 mm.(kletni prostori-kjer se vrši obdelava hrane)</t>
  </si>
  <si>
    <t>2.2.1.2.9.30</t>
  </si>
  <si>
    <t>Dobava in montaža Inox zaokrožnih zunanjih vogalnih profilov - zaščita stenskih zunanjih vogalov obloženih s keramiko.(kletni prostori-kjer se vrši obdelava hrane)</t>
  </si>
  <si>
    <t>2.2.1.2.9.31</t>
  </si>
  <si>
    <t>2.2.1.2.9.32</t>
  </si>
  <si>
    <t>2.2.1.2.9.33</t>
  </si>
  <si>
    <t>-dim. 60/80 cm,
Opomba: Dobava in vgraditev ogledal v sanitarijah-lepljeno na steno brez vmesne keramike, ogledala iz varnostnega stekla, robovi zaobljeni, točne mere vzeti na licu mesta. Ogledala dim.:</t>
  </si>
  <si>
    <t>2.2.1.2.9.34</t>
  </si>
  <si>
    <t>-dim. 135/60 cm,
Opomba: Dobava in vgraditev ogledal v sanitarijah-lepljeno na steno brez vmesne keramike, ogledala iz varnostnega stekla, robovi zaobljeni, točne mere vzeti na licu mesta. Ogledala dim.:</t>
  </si>
  <si>
    <t>2.2.1.2.9.35</t>
  </si>
  <si>
    <t>-dim. 74/60 cm,
Opomba: Dobava in vgraditev ogledal v sanitarijah-lepljeno na steno brez vmesne keramike, ogledala iz varnostnega stekla, robovi zaobljeni, točne mere vzeti na licu mesta. Ogledala dim.:</t>
  </si>
  <si>
    <t>2.2.1.2.9.36</t>
  </si>
  <si>
    <t>-dim. 70/60 cm,
Opomba: Dobava in vgraditev ogledal v sanitarijah-lepljeno na steno brez vmesne keramike, ogledala iz varnostnega stekla, robovi zaobljeni, točne mere vzeti na licu mesta. Ogledala dim.:</t>
  </si>
  <si>
    <t>2.2.1.2.9.37</t>
  </si>
  <si>
    <t>-dim. 60/60 cm,
Opomba: Dobava in vgraditev ogledal v sanitarijah-lepljeno na steno brez vmesne keramike, ogledala iz varnostnega stekla, robovi zaobljeni, točne mere vzeti na licu mesta. Ogledala dim.:</t>
  </si>
  <si>
    <t>2.2.1.2.9.38</t>
  </si>
  <si>
    <t>-dim. 180/60 cm.
Opomba: Dobava in vgraditev ogledal v sanitarijah-lepljeno na steno brez vmesne keramike, ogledala iz varnostnega stekla, robovi zaobljeni, točne mere vzeti na licu mesta. Ogledala dim.:</t>
  </si>
  <si>
    <t>2.2.1.2.10</t>
  </si>
  <si>
    <t>2.2.1.2.10.1</t>
  </si>
  <si>
    <t>2.2.1.2.10.1.1</t>
  </si>
  <si>
    <t>-v cenah mora biti zajeta tudi vsa zaščita tlakov po vgraditvi tlakov in odstranitev zaščite po končanih delih</t>
  </si>
  <si>
    <t>2.2.1.2.10.1.2</t>
  </si>
  <si>
    <t>2.2.1.2.10.1.3</t>
  </si>
  <si>
    <t>2.2.1.2.10.1.4</t>
  </si>
  <si>
    <t>2.2.1.2.10.1.5</t>
  </si>
  <si>
    <t>2.2.1.2.10.1.6</t>
  </si>
  <si>
    <t>2.2.1.2.10.1.7</t>
  </si>
  <si>
    <t>2.2.1.2.10.1.8</t>
  </si>
  <si>
    <t>- kamen se impregnira po montaži z ustreznimi namazi, ki omogočajo kasneje mokro čiščenje,</t>
  </si>
  <si>
    <t>2.2.1.2.10.1.9</t>
  </si>
  <si>
    <t>2.2.1.2.10.2</t>
  </si>
  <si>
    <t>Dvigalo</t>
  </si>
  <si>
    <t>2.2.1.2.10.2.1</t>
  </si>
  <si>
    <t>Izdelava, dobava in polaganje krtačenih in impregniranih plošč deb. 2 cm, kot obloga tlaka v dvigalu iz kamna (kot na primer BIANCO KRISTAL ali enakovredno), s polaganjem na dvokomponentno lepilo z vsemi pomožnimi deli. Protizdrsnost R10.</t>
  </si>
  <si>
    <t>2.2.1.2.10.3</t>
  </si>
  <si>
    <t>Police</t>
  </si>
  <si>
    <t>2.2.1.2.10.3.1</t>
  </si>
  <si>
    <t>Izdelava in montaža zunanjih polic iz poliranih plošč širine 50 cm. Polica je iz marmorja (kot na primer LESNO BRDO SIVI ali enakovredno) v debelini 3 cm s čelnim (pod polico v celotni dolžini) in stranskim (na polici po celotni širini za preprečitev medežev na fasadi) odkapnim robom, vidni robovi so minimalno posneti.</t>
  </si>
  <si>
    <t>2.2.1.2.10.3.2</t>
  </si>
  <si>
    <t>Izdelava in montaža zunanjih polic iz poliranih plošč širine 29 cm. Polica je iz marmorja (kot na primer LESNO BRDO SIVI ali enakovredno) v debelini 3 cm s čelnim (pod polico v celotni dolžini) in stranskim (na polici po celotni širini za preprečitev medežev na fasadi) odkapnim robom, vidni robovi so minimalno posneti.</t>
  </si>
  <si>
    <t>2.2.1.2.10.3.3</t>
  </si>
  <si>
    <t>Izdelava in montaža zunanjih polic iz poliranih plošč širine 33 cm. Polica je iz marmorja (kot na primer LESNO BRDO SIVI ali enakovredno) v debelini 3 cm s čelnim (pod polico v celotni dolžini) in stranskim (na polici po celotni širini za preprečitev medežev na fasadi) odkapnim robom, vidni robovi so minimalno posneti.</t>
  </si>
  <si>
    <t>2.2.1.2.10.3.4</t>
  </si>
  <si>
    <t>Izdelava in montaža zunanjih polic iz poliranih plošč širine 19 cm. Polica je iz marmorja (kot na primer LESNO BRDO SIVI ali enakovredno) v debelini 3 cm s čelnim (pod polico v celotni dolžini) in stranskim (na polici po celotni širini za preprečitev medežev na fasadi) odkapnim robom, vidni robovi so minimalno posneti.</t>
  </si>
  <si>
    <t>2.2.1.2.10.3.5</t>
  </si>
  <si>
    <t>Izdelava in montaža zunanjih polic na coklu iz poliranih plošč. Polica je iz marmorja (kot na primer LESNO BRDO SIVI ali enakovredno) s čelnim (pod polico v celotni dolžini) in stranskim (na polici po celotni širini za preprečitev medežev na fasadi) odkapnim robom, sprednji rob je poševno odrezan 1/1cm, vidni robovi so minimalno posneti. Montaža na kovinsko podkonstrukcijo, podkonstrukcija zajeta pri ključavničarskih delih.</t>
  </si>
  <si>
    <t>2.2.1.2.10.3.6</t>
  </si>
  <si>
    <t>-polica širine 37cm, deb. 3cm
Opomba: Izdelava in montaža zunanjih polic na coklu iz poliranih plošč. Polica je iz marmorja (kot na primer LESNO BRDO SIVI ali enakovredno) s čelnim (pod polico v celotni dolžini) in stranskim (na polici po celotni širini za preprečitev medežev na fasadi) odkapnim robom, sprednji rob je poševno odrezan 1/1cm, vidni robovi so minimalno posneti. Montaža na kovinsko podkonstrukcijo, podkonstrukcija zajeta pri ključavničarskih delih.</t>
  </si>
  <si>
    <t>2.2.1.2.10.3.7</t>
  </si>
  <si>
    <t>-polica širine 23cm, deb. 3cm
Opomba: Izdelava in montaža zunanjih polic na coklu iz poliranih plošč. Polica je iz marmorja (kot na primer LESNO BRDO SIVI ali enakovredno) s čelnim (pod polico v celotni dolžini) in stranskim (na polici po celotni širini za preprečitev medežev na fasadi) odkapnim robom, sprednji rob je poševno odrezan 1/1cm, vidni robovi so minimalno posneti. Montaža na kovinsko podkonstrukcijo, podkonstrukcija zajeta pri ključavničarskih delih.</t>
  </si>
  <si>
    <t>2.2.1.2.10.3.8</t>
  </si>
  <si>
    <t>-polica širine 23cm, deb. 4cm
Opomba: Izdelava in montaža zunanjih polic na coklu iz poliranih plošč. Polica je iz marmorja (kot na primer LESNO BRDO SIVI ali enakovredno) s čelnim (pod polico v celotni dolžini) in stranskim (na polici po celotni širini za preprečitev medežev na fasadi) odkapnim robom, sprednji rob je poševno odrezan 1/1cm, vidni robovi so minimalno posneti. Montaža na kovinsko podkonstrukcijo, podkonstrukcija zajeta pri ključavničarskih delih.</t>
  </si>
  <si>
    <t>2.2.1.2.10.3.9</t>
  </si>
  <si>
    <t>Izdelava in montaža zunanjih polic pod coklom (vhod v klet) iz poliranih plošč širine 22 cm. Polica je iz marmorja (kot na primer LESNO BRDO SIVI ali enakovredno) v  debelini 3 cm s čelnim (pod polico v celotni dolžini) in stranskim (na polici po celotni širini za preprečitev medežev na fasadi) odkapnim robom, vidni robovi so minimalno posneti.</t>
  </si>
  <si>
    <t>2.2.1.2.10.3.10</t>
  </si>
  <si>
    <t>Izdelava in montaža zunanjih okenskih polic iz poliranih plošč širine 31 cm. Polica je iz marmorja (kot na primer LESNO BRDO SIVI ali enakovredno) v debelini 3 cm s čelnim (pod polico v celotni dolžini) in stranskim (na polici po celotni širini za preprečitev medežev na fasadi) odkapnim robom, vidni robovi so minimalno posneti.</t>
  </si>
  <si>
    <t>2.2.1.2.10.4</t>
  </si>
  <si>
    <t>Cokel</t>
  </si>
  <si>
    <t>2.2.1.2.10.4.1</t>
  </si>
  <si>
    <t>Dobava kamnite grobo špičene obloge in obloga fasadnega podstavka v deb. 3cm na fugo - 0,5 cm (v osi A: 7-14 in stebri na južni fasadi) na zunanjih terasah in vhodih. Obloga je iz marmorja (kot na primer LESNO BRDO SIVI ali enakovredno), večjega formata. Višina obloge je od 75-160 cm ter širine 40,15,24'5 cm - oziroma na vogalih prilagojene širine. Format obloge na stebrih južnega vhoda je v širini od 13 - 35 cm ter višine od 140 - 160 cm. Oblogo se lepi na betonsko podlago in se jo dodatno sidra , v ceni upoštevati; premaze, vsa pomožna dela, vsa sidra in prenose. Izgled prilagoditi obstoječemu coklu.</t>
  </si>
  <si>
    <t>2.2.1.2.10.4.2</t>
  </si>
  <si>
    <t>Čiščenje obstoječega demontiranega kamna deb. 12cm, odstranjevanje lepila (fug), ter ponovna montaža na fasadni podstavek (zidanje in fugiranje), ter dobavo in montažo toplotne izolacije XPS debeline 20 cm (pod kamnito oblogo) - dodatno sidrana zaradi lepljenje kamna, v debelini 20 cm. Obloga se lepi na fasadno steno in dodatno sidra ter nalega delno na  pocinkano železno podkonstrucijo - kotniki 5 x 5 cm v rastru cca na 50 cm (zajeto v postavki pri ključavničarskih delih), delno pa se jo položi direktno na temelj. V ceni upoštevati; vsa pomožna dela, vsa sidra in prenose. Izgled obloge enak kot pred rušenjem.</t>
  </si>
  <si>
    <t>2.2.1.2.10.5</t>
  </si>
  <si>
    <t>Zunanje stopnišče 1 - sever:</t>
  </si>
  <si>
    <t>2.2.1.2.10.5.1</t>
  </si>
  <si>
    <t>Dobava in polaganje žganih granitnih plošč iz kamna (kot na primer BIANCO KRISTAL ali enakovredno) v deb. 2cm (fuge velikosti 3mm), kot obloga tlaka, s polaganjem v pusti beton, z vsemi pomožnimi deli in prenosi. 
Vsi robovi so minimalno ročno posneti (tlak pred stopniščem in podesti). Priotizdrsnost R10.</t>
  </si>
  <si>
    <t>2.2.1.2.10.5.2</t>
  </si>
  <si>
    <t>Dobava in polaganje žganih plošč na stik iz kamna (kot na primer BIANCO KRISTAL ali enakovredno), kot obloga stopnic, s polaganjem na pust beton z vsemi pomožnimi deli in prenosi. Protizdrsnost R10. Vidni robovi so minimalno posneti:</t>
  </si>
  <si>
    <t>2.2.1.2.10.5.3</t>
  </si>
  <si>
    <t>- nastopne ploskve, globine  32 cm, širina rame 
416 cm, plošče v dimenzijah 102/32,123/32, 
95/32 cm, deb. plošč 3 cm,
Opomba: Dobava in polaganje žganih plošč na stik iz kamna (kot na primer BIANCO KRISTAL ali enakovredno), kot obloga stopnic, s polaganjem na pust beton z vsemi pomožnimi deli in prenosi. Protizdrsnost R10. Vidni robovi so minimalno posneti:</t>
  </si>
  <si>
    <t>2.2.1.2.10.5.4</t>
  </si>
  <si>
    <t>- čela stopnic, viš. 14,40cm, deb. 3 cm, obdelane tudi stranske glave,
Opomba: Dobava in polaganje žganih plošč na stik iz kamna (kot na primer BIANCO KRISTAL ali enakovredno), kot obloga stopnic, s polaganjem na pust beton z vsemi pomožnimi deli in prenosi. Protizdrsnost R10. Vidni robovi so minimalno posneti:</t>
  </si>
  <si>
    <t>2.2.1.2.10.5.5</t>
  </si>
  <si>
    <t>Dodatek za vgradnjo okvirja (dobava pri ključ.delih) EMCO predpražnika:</t>
  </si>
  <si>
    <t>2.2.1.2.10.5.6</t>
  </si>
  <si>
    <t>- dim.190/123 cm, 
Opomba: Dodatek za vgradnjo okvirja (dobava pri ključ.delih) EMCO predpražnika:</t>
  </si>
  <si>
    <t>2.2.1.2.10.6</t>
  </si>
  <si>
    <t>Zunanje stopnišče 2 jug:</t>
  </si>
  <si>
    <t>2.2.1.2.10.6.1</t>
  </si>
  <si>
    <t>Dobava in polaganje žganih granitnih plošč (kot na primer BIANCO KRISTAL ali enakovredno) v deb. 2cm (fuge velikosti 3mm), kot obloga tlaka, s polaganjem v pusti beton, z vsemi pomožnimi deli in prenosi. 
Vsi robovi so minimalno ročno posneti.(tlak pred stopniščem in podesti).  Protizdrsnost R10.</t>
  </si>
  <si>
    <t>2.2.1.2.10.6.2</t>
  </si>
  <si>
    <t>2.2.1.2.10.6.3</t>
  </si>
  <si>
    <t>- nastopne ploskve, globine  32 cm, širina rame 
240 cm, plošče v dimenzijah 120/32 cm, deb. plošč 3 cm,
Opomba: Dobava in polaganje žganih plošč na stik iz kamna (kot na primer BIANCO KRISTAL ali enakovredno), kot obloga stopnic, s polaganjem na pust beton z vsemi pomožnimi deli in prenosi. Protizdrsnost R10. Vidni robovi so minimalno posneti:</t>
  </si>
  <si>
    <t>2.2.1.2.10.6.4</t>
  </si>
  <si>
    <t>- čela stopnic, viš. 14,15cm, deb. 2 cm, obdelane tudi stranske glave,
Opomba: Dobava in polaganje žganih plošč na stik iz kamna (kot na primer BIANCO KRISTAL ali enakovredno), kot obloga stopnic, s polaganjem na pust beton z vsemi pomožnimi deli in prenosi. Protizdrsnost R10. Vidni robovi so minimalno posneti:</t>
  </si>
  <si>
    <t>2.2.1.2.10.6.5</t>
  </si>
  <si>
    <t>- nizkostenska žagasta obloga stopnic, dim. 10/1cm; obroba poravnana z ometom.
Opomba: Dobava in polaganje žganih plošč na stik iz kamna (kot na primer BIANCO KRISTAL ali enakovredno), kot obloga stopnic, s polaganjem na pust beton z vsemi pomožnimi deli in prenosi. Protizdrsnost R10. Vidni robovi so minimalno posneti:</t>
  </si>
  <si>
    <t>2.2.1.2.10.6.6</t>
  </si>
  <si>
    <t xml:space="preserve">Izdelava, dobava in polaganje žganih granitnih plošč kot nizkostenska obloga iz kamna (kot na primer BIANCO KRISTAL ali enakovredno) v viš. 10 cm, deb. 1 cm, obroba poravnana z ometom. Vsi vidni robovi so minimalno posneti. </t>
  </si>
  <si>
    <t>2.2.1.2.10.6.7</t>
  </si>
  <si>
    <t>2.2.1.2.10.6.8</t>
  </si>
  <si>
    <t>- dim.162/165 cm, 
Opomba: Dodatek za vgradnjo okvirja (dobava pri ključ.delih) EMCO predpražnika:</t>
  </si>
  <si>
    <t>2.2.1.2.10.6.9</t>
  </si>
  <si>
    <t>- dim.174/152 cm, 
Opomba: Dodatek za vgradnjo okvirja (dobava pri ključ.delih) EMCO predpražnika:</t>
  </si>
  <si>
    <t>2.2.1.2.10.7</t>
  </si>
  <si>
    <t>Zunanje stopnišče 3 - požarno:</t>
  </si>
  <si>
    <t>2.2.1.2.10.7.1</t>
  </si>
  <si>
    <t>Dobava in polaganje žganih granitnih plošč iz kamna (kot na primer BIANCO KRISTAL ali enakovredno) v deb. 3 cm (fuge velikosti 3mm), kot obloga tlaka, s polaganjem v pusti beton, z vsemi pomožnimi deli in prenosi. 
Vsi robovi so minimalno ročno posneti.(tlak pred stopniščem in podesti).  Protizdrsnost R10.</t>
  </si>
  <si>
    <t>2.2.1.2.10.7.2</t>
  </si>
  <si>
    <t>Dobava in polaganje žganih granitnih plošč na stik iz kamna (kot na primer BIANCO KRISTAL ali enakovredno), kot obloga stopnic, s polaganjem na pust beton z vsemi pomožnimi deli in prenosi. Protizdrsnost R10. Vidni robovi so minimalno posneti:</t>
  </si>
  <si>
    <t>2.2.1.2.10.7.3</t>
  </si>
  <si>
    <t>- nastopne ploskve, globine  34 cm, širina rame 
120 cm, plošče v dimenzijah 120/34 cm, deb. plošč 3 cm,
Opomba: Dobava in polaganje žganih granitnih plošč na stik iz kamna (kot na primer BIANCO KRISTAL ali enakovredno), kot obloga stopnic, s polaganjem na pust beton z vsemi pomožnimi deli in prenosi. Protizdrsnost R10. Vidni robovi so minimalno posneti:</t>
  </si>
  <si>
    <t>2.2.1.2.10.7.4</t>
  </si>
  <si>
    <t>- čela stopnic, viš. 14 cm, deb. 3 cm, obdelane tudi stranske glave.
Opomba: Dobava in polaganje žganih granitnih plošč na stik iz kamna (kot na primer BIANCO KRISTAL ali enakovredno), kot obloga stopnic, s polaganjem na pust beton z vsemi pomožnimi deli in prenosi. Protizdrsnost R10. Vidni robovi so minimalno posneti:</t>
  </si>
  <si>
    <t>2.2.1.2.10.8</t>
  </si>
  <si>
    <t>Zunanje stopnišče 4 - gospodarski vhod:</t>
  </si>
  <si>
    <t>2.2.1.2.10.8.1</t>
  </si>
  <si>
    <t xml:space="preserve">Dobava in polaganje žganih granitnih plošč iz kamna (kot na primer BIANCO KRISTAL ali enakovredno) v deb. 2cm (fuge velikosti 3mm), kot obloga tlaka, s polaganjem v pusti beton, z vsemi pomožnimi deli in prenosi. 
Vsi robovi so minimalno ročno posneti.(tlak pred stopniščem in podesti). Protizdrsnost R10.  </t>
  </si>
  <si>
    <t>2.2.1.2.10.8.2</t>
  </si>
  <si>
    <t>Dobava in polaganje žganih granitnih plošč na stik iz kamna (kot na primer BIANCO KRISTAL ali enakovredno), kot obloga stopnic, s polaganjem na pust beton z vsemi pomožnimi deli in prenosi. Protizdrsnost R10.  Vidni robovi so minimalno posneti:</t>
  </si>
  <si>
    <t>2.2.1.2.10.8.3</t>
  </si>
  <si>
    <t>- nastopne ploskve, globine  27 cm, širina rame 
162 cm, plošče v dimenzijah 162/27 cm, deb. plošč 3 cm,
Opomba: Dobava in polaganje žganih granitnih plošč na stik iz kamna (kot na primer BIANCO KRISTAL ali enakovredno), kot obloga stopnic, s polaganjem na pust beton z vsemi pomožnimi deli in prenosi. Protizdrsnost R10.  Vidni robovi so minimalno posneti:</t>
  </si>
  <si>
    <t>2.2.1.2.10.8.4</t>
  </si>
  <si>
    <t>- čela stopnic, viš. 17,1 cm, deb. 2 cm, obdelane tudi stranske glave,
Opomba: Dobava in polaganje žganih granitnih plošč na stik iz kamna (kot na primer BIANCO KRISTAL ali enakovredno), kot obloga stopnic, s polaganjem na pust beton z vsemi pomožnimi deli in prenosi. Protizdrsnost R10.  Vidni robovi so minimalno posneti:</t>
  </si>
  <si>
    <t>2.2.1.2.10.8.5</t>
  </si>
  <si>
    <t>- nizkostenska žagasta obloga stopnic, dim. 10/1cm; obroba poravnana z ometom.
Opomba: Dobava in polaganje žganih granitnih plošč na stik iz kamna (kot na primer BIANCO KRISTAL ali enakovredno), kot obloga stopnic, s polaganjem na pust beton z vsemi pomožnimi deli in prenosi. Protizdrsnost R10.  Vidni robovi so minimalno posneti:</t>
  </si>
  <si>
    <t>2.2.1.2.10.8.6</t>
  </si>
  <si>
    <t>2.2.1.2.10.9</t>
  </si>
  <si>
    <t>Notranje stopnišče 1 - novo stopnišče:</t>
  </si>
  <si>
    <t>2.2.1.2.10.9.1</t>
  </si>
  <si>
    <t xml:space="preserve">Dobava in polaganje krtačenih in impregniranih granitnih plošč iz kamna (kot na primer BIANCO KRISTAL ali enakovredno) v deb. 2cm (fuge velikosti 3mm),  kot obloga tlaka, s polaganjem v pusti beton, z vsemi pomožnimi deli in prenosi. Vsi robovi so minimalno ročno posneti.(tlak pred stopniščem in podesti).  Protizdrsnost R10. </t>
  </si>
  <si>
    <t>2.2.1.2.10.9.2</t>
  </si>
  <si>
    <t>Dobava in polaganje krtačenih in impregniranih granitnih plošč na stik iz kamna (kot na primer BIANCO KRISTAL ali enakovredno), kot obloga stopnic, s polaganjem na pust beton z vsemi pomožnimi deli in prenosi. Priotizdrsnost R10. Vidni robovi so minimalno posneti:</t>
  </si>
  <si>
    <t>2.2.1.2.10.9.3</t>
  </si>
  <si>
    <t>- nastopne ploskve, globine  32 cm, širina rame 
160 cm, plošče v dimenzijah 160/32 cm, deb. plošč 3 cm, z 1 x protidrsnim trakom, vdelanim v kamen, 
Opomba: Dobava in polaganje krtačenih in impregniranih granitnih plošč na stik iz kamna (kot na primer BIANCO KRISTAL ali enakovredno), kot obloga stopnic, s polaganjem na pust beton z vsemi pomožnimi deli in prenosi. Priotizdrsnost R10. Vidni robovi so minimalno posneti:</t>
  </si>
  <si>
    <t>2.2.1.2.10.9.4</t>
  </si>
  <si>
    <t>- čela stopnic, viš. 14,30 cm, deb. 2 cm, obdelane tudi stranske glave,
Opomba: Dobava in polaganje krtačenih in impregniranih granitnih plošč na stik iz kamna (kot na primer BIANCO KRISTAL ali enakovredno), kot obloga stopnic, s polaganjem na pust beton z vsemi pomožnimi deli in prenosi. Priotizdrsnost R10. Vidni robovi so minimalno posneti:</t>
  </si>
  <si>
    <t>2.2.1.2.10.9.5</t>
  </si>
  <si>
    <t>- nizkostenska žagasta obloga stopnic, dim. 10/1cm,
Opomba: Dobava in polaganje krtačenih in impregniranih granitnih plošč na stik iz kamna (kot na primer BIANCO KRISTAL ali enakovredno), kot obloga stopnic, s polaganjem na pust beton z vsemi pomožnimi deli in prenosi. Priotizdrsnost R10. Vidni robovi so minimalno posneti:</t>
  </si>
  <si>
    <t>2.2.1.2.10.9.6</t>
  </si>
  <si>
    <t xml:space="preserve">Izdelava, dobava in polaganje krtačenih in impregniranih granitnih plošč iz kamna (kot na primer BIANCO KRISTAL ali enakovredno) kot nizkostenska obloga, viš. 10 cm, v deb. 1 cm. Vsi vidni robovi so minimalno posneti. </t>
  </si>
  <si>
    <t>2.2.1.2.10.10</t>
  </si>
  <si>
    <t>Notranje stopnišče 2 - stopnišče v I. nad., nižji del:</t>
  </si>
  <si>
    <t>2.2.1.2.10.10.1</t>
  </si>
  <si>
    <t xml:space="preserve">Dobava in polaganje krtačenih in impregniranih granitnih plošč iz kamna (kot na primer BIANCO KRISTAL ali enakovredno) v deb. 2cm (fuge velikosti 3mm), kot obloga tlaka, s polaganjem v pusti beton, z vsemi pomožnimi deli in prenosi. Vsi robovi so minimalno ročno posneti.(tlak pred stopniščem in podesti).  Protizdrsnost R10. </t>
  </si>
  <si>
    <t>2.2.1.2.10.10.2</t>
  </si>
  <si>
    <t>Dobava in polaganje krtačenih in impregniranih granitnih plošč na stik iz kamna (kot na primer BIANCO KRISTAL ali enakovredno), kot obloga stopnic, s polaganjem na pust beton z vsemi pomožnimi deli in prenosi. Protizdrsnost R10. Vidni robovi so minimalno posneti:</t>
  </si>
  <si>
    <t>2.2.1.2.10.10.3</t>
  </si>
  <si>
    <t>- nastopne ploskve, globine  31 cm, širina rame 
125 cm, plošče v dimenzijah 125/31 cm, deb. plošč 3 cm, z 1 x protidrsnim trakom, vdelanim v kamen, 
Opomba: Dobava in polaganje krtačenih in impregniranih granitnih plošč na stik iz kamna (kot na primer BIANCO KRISTAL ali enakovredno), kot obloga stopnic, s polaganjem na pust beton z vsemi pomožnimi deli in prenosi. Protizdrsnost R10. Vidni robovi so minimalno posneti:</t>
  </si>
  <si>
    <t>2.2.1.2.10.10.4</t>
  </si>
  <si>
    <t>2.2.1.2.10.11</t>
  </si>
  <si>
    <t>Notranje stopnišče 3 - jeklena konstrukcija:</t>
  </si>
  <si>
    <t>2.2.1.2.10.11.1</t>
  </si>
  <si>
    <t xml:space="preserve">Dobava in polaganje krtačenih in impregniranih granitnih plošč iz kamna (kot na primer BIANCO KRISTAL ali enakovredno) v deb. 2cm, kot obloga tlaka, s polaganjem na jekleno konstrukcijo, v ceni je potrebno upoštevati tudi vgradnjo traku (npr.:geficel ali enakovredno) med kamen in jekleno kontrukcijo, posebno lepilo ter vsa pomožna dela in prenose (tlak pred stopniščem in podesti). Protizdrsnost R10.  </t>
  </si>
  <si>
    <t>2.2.1.2.10.11.2</t>
  </si>
  <si>
    <t xml:space="preserve">Dobava in polaganje krtačenih in impregniranih granitnih plošč iz kamna (kot na primer BIANCO KRISTAL ali enakovredno) v deb. 3cm, kot obloga tlaka, s polaganjem na jekleno konstrukcijo, v ceni je potrebno upoštevati tudi vgradnjo geficel traku med kamen in jekleno kontrukcijo, posebno lepilo ter vsa pomožna dela in prenose (stopnice).  Protizdrsnost R10. </t>
  </si>
  <si>
    <t>2.2.1.2.10.11.3</t>
  </si>
  <si>
    <t xml:space="preserve">- nastopne ploskve, globine  33 cm, širina rame 
130 cm, plošče v dimenzijah 130/33 cm, deb. plošč 3 cm, z 1 x protidrsnim trakom, vdelanim v kamen, 
Opomba: Dobava in polaganje krtačenih in impregniranih granitnih plošč iz kamna (kot na primer BIANCO KRISTAL ali enakovredno) v deb. 3cm, kot obloga tlaka, s polaganjem na jekleno konstrukcijo, v ceni je potrebno upoštevati tudi vgradnjo geficel traku med kamen in jekleno kontrukcijo, posebno lepilo ter vsa pomožna dela in prenose (stopnice).  Protizdrsnost R10. </t>
  </si>
  <si>
    <t>2.2.1.2.10.11.4</t>
  </si>
  <si>
    <t>2.2.1.2.10.11.5</t>
  </si>
  <si>
    <t>Izdelava in montaža notranje police iz poliranih plošč širine 19 cm. Polica je iz marmorja (kot na primer LESNO BRDO SIVI ali enakovredno) v debelini 2cm s čelnim (pod polico v celotni dolžini) in stranskim (na polici po celotni širini za preprečitev medežev na fasadi) odkapnim robom, vidni robovi so minimalno posneti. (zaključek na suhomontažni steni stopnišče.)</t>
  </si>
  <si>
    <t>2.2.1.2.10.12</t>
  </si>
  <si>
    <t>Notranji tlak</t>
  </si>
  <si>
    <t>2.2.1.2.10.12.1</t>
  </si>
  <si>
    <t xml:space="preserve">Dobava in polaganje krtačenih in impregniranih granitnih plošč iz kamna (kot na primer BIANCO KRISTAL ali enakovredno) v deb. 2cm (fuge velikosti 3mm),  kot obloga tlaka, s polaganjem v pusti beton, z vsemi pomožnimi deli in prenosi. Vsi robovi so minimalno ročno posneti.(tlak pred jeklenim stopniščem).   Protizdrsnost R10. </t>
  </si>
  <si>
    <t>2.2.1.2.10.12.2</t>
  </si>
  <si>
    <t xml:space="preserve">Dobava in polaganje krtačenih in impregniranih granitnih plošč iz kamna (kot na primer BIANCO KRISTAL ali enakovredno) v deb. 1cm (fuge velikosti 3mm),  kot obloga tlaka, s polaganjem v pusti beton, z vsemi pomožnimi deli in prenosi. Vsi robovi so minimalno ročno posneti.(tlak na podestu obstoječih stopnic).   Protizdrsnost R10. </t>
  </si>
  <si>
    <t>2.2.1.2.10.12.3</t>
  </si>
  <si>
    <t>2.2.1.2.10.12.4</t>
  </si>
  <si>
    <t xml:space="preserve">Brušenje obstoječega tlaka na stopnicah TERACO, kompletno nastopna ploskev + čelo, z vso impregnacijo, kitanjem in poliranjem (upoštevati vse premaze).  Protizdrsnost R10. </t>
  </si>
  <si>
    <t>2.2.1.2.10.12.5</t>
  </si>
  <si>
    <t>Zaščita vseh stopnišč in tlakov po končni vgraditvi kamna s filcem in ivernimi ploščami, ter odstranjevanje zaščite po končanih delih.</t>
  </si>
  <si>
    <t>2.2.1.2.11</t>
  </si>
  <si>
    <t>XI.</t>
  </si>
  <si>
    <t>2.2.1.2.11.1</t>
  </si>
  <si>
    <t>2.2.1.2.11.2</t>
  </si>
  <si>
    <t>- izvajalec pred izvedbo dostavi vzorce, ki jih potrdi projektant in investitor.</t>
  </si>
  <si>
    <t>2.2.1.2.11.3</t>
  </si>
  <si>
    <t>2.2.1.2.11.4</t>
  </si>
  <si>
    <t>Dobava in polaganje vinilne talne obloge v rolah, z lepljenjem z lepilom, varjenjem stikov, vključno s polaganjem izravnalne mase in stenskim zaključkom-zaokrožnico do višine 10 cm. Vertikalna zaokrožnica se izvede iz enake obloge kot tlak (neprekinjeno) do višine 10cm, radij 25mm, komplet s podložno polkrožno letvijo in zaključnim protiprašnim profilom; (talna obloga kot na primer  Tarkett-Tapiflex Excellence 65 ali enakovredno). Barve talne obloge:zelena, rumena in oranžna z drobnimi kvadratki. Protizdesnost R10. Obračun po neto tlorisni površini.</t>
  </si>
  <si>
    <t>2.2.1.2.11.5</t>
  </si>
  <si>
    <t>Dobava in polaganje tekstilne obloge v roli, na pripravljene estrihe, vključno s polaganjem izravnalne mase (teksitlna obloga kot naprimer CARPET CONCEPT EKO 2 6794 ali enakovredno) v črni barvi, komplet s stensko obrobo iz enake tekstilne obloge kot tlak s sistemskim nosilnim  PVC profilom. (obračun po neto tlorisni površini prostorov)</t>
  </si>
  <si>
    <t>2.2.1.2.11.6</t>
  </si>
  <si>
    <t>Dobava in polaganje gumijastih plošč 50x50cm deb. 30mm v sivi barvi, lepljenje na betonsko podlago (na terasah) z enokomponentno PU peno. Pologati po navodilih proizvajalca komplet s čiščenjem podlage. (gumijaste plošče kot na primer: Euroflex standardne  gumijaste plošče ali enakovredno). Protizdrsnost R10</t>
  </si>
  <si>
    <t>2.2.1.2.12</t>
  </si>
  <si>
    <t>XII.</t>
  </si>
  <si>
    <t>PARKETARSKA DELA</t>
  </si>
  <si>
    <t>2.2.1.2.12.1</t>
  </si>
  <si>
    <t>2.2.1.2.12.2</t>
  </si>
  <si>
    <t>2.2.1.2.12.3</t>
  </si>
  <si>
    <t>2.2.1.2.12.4</t>
  </si>
  <si>
    <t>-lepilo in parket morajo ustrezati zahtevam talnega gretja</t>
  </si>
  <si>
    <t>2.2.1.2.12.5</t>
  </si>
  <si>
    <t>Dobava in polaganje dvoslojnega gotovega parketa deb.11mm, bukev, 1. kvalitete, paneli dim 500/ 65mm, tovarniško lakiran z visokoodpornim lakom, priprava podlage (čiščenje in izravnava z izravnalno maso), polaganje z lepeljenjem.  Polaganje panelov z 1/3 zamikom. Parket in lepilo morata ustrezati zahtevam talnega gretja. V ceni ključiti tudi dobavo in montažo visokih zaključnih obstenskih letvic, višine 6cm, rahlo zaokrožene.</t>
  </si>
  <si>
    <t>2.2.1.2.13</t>
  </si>
  <si>
    <t>XIII.</t>
  </si>
  <si>
    <t>2.2.1.2.13.1</t>
  </si>
  <si>
    <t>2.2.1.2.13.1.1</t>
  </si>
  <si>
    <t>2.2.1.2.13.1.2</t>
  </si>
  <si>
    <t>2.2.1.2.13.1.3</t>
  </si>
  <si>
    <t>2.2.1.2.13.1.4</t>
  </si>
  <si>
    <t>-rešetke za vrata dobavi izvajalec instalacij</t>
  </si>
  <si>
    <t>2.2.1.2.13.1.5</t>
  </si>
  <si>
    <t>2.2.1.2.13.1.6</t>
  </si>
  <si>
    <t>- izvajalec mora upoštevati Soft izvedbo podboja in vratnega krila,</t>
  </si>
  <si>
    <t>2.2.1.2.13.1.7</t>
  </si>
  <si>
    <t>-sistemski ključ opredeli investitor z izvajalcem pred izvedbo!</t>
  </si>
  <si>
    <t>2.2.1.2.13.2</t>
  </si>
  <si>
    <t>2.2.1.2.13.2.1</t>
  </si>
  <si>
    <t xml:space="preserve">Dobava in montaža notranjih lesenih vrat komplet s kovinskimi suhomontažnimi podboji, barva bela RAL 9003. Krilo leseno-ultrapas bele barve, opremljeno z vsem okovjem, cilindrična ključavnica, RF kljuko (kot na primer tip Marseille ali enakovredno), ščiti, RF zaustavljalec vrat z gumo. Vrata so prehodnih dimenzij: </t>
  </si>
  <si>
    <t>2.2.1.2.13.2.2</t>
  </si>
  <si>
    <t xml:space="preserve">V1- dim. 70 x 210 cm, širina podboja 15 cm,
Opomba: Dobava in montaža notranjih lesenih vrat komplet s kovinskimi suhomontažnimi podboji, barva bela RAL 9003. Krilo leseno-ultrapas bele barve, opremljeno z vsem okovjem, cilindrična ključavnica, RF kljuko (kot na primer tip Marseille ali enakovredno), ščiti, RF zaustavljalec vrat z gumo. Vrata so prehodnih dimenzij: </t>
  </si>
  <si>
    <t>2.2.1.2.13.2.3</t>
  </si>
  <si>
    <t xml:space="preserve">-doplačilo za dobavo in montažo samozapirala,
Opomba: Dobava in montaža notranjih lesenih vrat komplet s kovinskimi suhomontažnimi podboji, barva bela RAL 9003. Krilo leseno-ultrapas bele barve, opremljeno z vsem okovjem, cilindrična ključavnica, RF kljuko (kot na primer tip Marseille ali enakovredno), ščiti, RF zaustavljalec vrat z gumo. Vrata so prehodnih dimenzij: </t>
  </si>
  <si>
    <t>2.2.1.2.13.2.4</t>
  </si>
  <si>
    <t xml:space="preserve">-doplačilo za vgraditev rešetke 425x125mm,
Opomba: Dobava in montaža notranjih lesenih vrat komplet s kovinskimi suhomontažnimi podboji, barva bela RAL 9003. Krilo leseno-ultrapas bele barve, opremljeno z vsem okovjem, cilindrična ključavnica, RF kljuko (kot na primer tip Marseille ali enakovredno), ščiti, RF zaustavljalec vrat z gumo. Vrata so prehodnih dimenzij: </t>
  </si>
  <si>
    <t>2.2.1.2.13.2.5</t>
  </si>
  <si>
    <t xml:space="preserve">V2a- dim. 80 x 210 cm, širina podboja 15 cm, varovala za prste obojestransko.
Opomba: Dobava in montaža notranjih lesenih vrat komplet s kovinskimi suhomontažnimi podboji, barva bela RAL 9003. Krilo leseno-ultrapas bele barve, opremljeno z vsem okovjem, cilindrična ključavnica, RF kljuko (kot na primer tip Marseille ali enakovredno), ščiti, RF zaustavljalec vrat z gumo. Vrata so prehodnih dimenzij: </t>
  </si>
  <si>
    <t>2.2.1.2.13.2.6</t>
  </si>
  <si>
    <t>2.2.1.2.13.2.7</t>
  </si>
  <si>
    <t xml:space="preserve">-doplačilo za vgraditev rešetke 525x325mm,
Opomba: Dobava in montaža notranjih lesenih vrat komplet s kovinskimi suhomontažnimi podboji, barva bela RAL 9003. Krilo leseno-ultrapas bele barve, opremljeno z vsem okovjem, cilindrična ključavnica, RF kljuko (kot na primer tip Marseille ali enakovredno), ščiti, RF zaustavljalec vrat z gumo. Vrata so prehodnih dimenzij: </t>
  </si>
  <si>
    <t>2.2.1.2.13.2.8</t>
  </si>
  <si>
    <t xml:space="preserve">-doplačilo za dobavo in montažo samozapirala.
Opomba: Dobava in montaža notranjih lesenih vrat komplet s kovinskimi suhomontažnimi podboji, barva bela RAL 9003. Krilo leseno-ultrapas bele barve, opremljeno z vsem okovjem, cilindrična ključavnica, RF kljuko (kot na primer tip Marseille ali enakovredno), ščiti, RF zaustavljalec vrat z gumo. Vrata so prehodnih dimenzij: </t>
  </si>
  <si>
    <t>2.2.1.2.13.2.9</t>
  </si>
  <si>
    <t xml:space="preserve">V3a- dim. 90 x 210 cm, širina podboja 15 cm,
Opomba: Dobava in montaža notranjih lesenih vrat komplet s kovinskimi suhomontažnimi podboji, barva bela RAL 9003. Krilo leseno-ultrapas bele barve, opremljeno z vsem okovjem, cilindrična ključavnica, RF kljuko (kot na primer tip Marseille ali enakovredno), ščiti, RF zaustavljalec vrat z gumo. Vrata so prehodnih dimenzij: </t>
  </si>
  <si>
    <t>2.2.1.2.13.2.10</t>
  </si>
  <si>
    <t xml:space="preserve">V5- dim. 90 x 170 cm, širina podboja 15 cm,
Opomba: Dobava in montaža notranjih lesenih vrat komplet s kovinskimi suhomontažnimi podboji, barva bela RAL 9003. Krilo leseno-ultrapas bele barve, opremljeno z vsem okovjem, cilindrična ključavnica, RF kljuko (kot na primer tip Marseille ali enakovredno), ščiti, RF zaustavljalec vrat z gumo. Vrata so prehodnih dimenzij: </t>
  </si>
  <si>
    <t>2.2.1.2.13.2.11</t>
  </si>
  <si>
    <t xml:space="preserve">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</si>
  <si>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2.2.1.2.13.2.12</t>
  </si>
  <si>
    <t xml:space="preserve">V2 - dim. 80 x 210 cm, širina podboja 40 cm,
Opomba: 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</si>
  <si>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2.2.1.2.13.2.13</t>
  </si>
  <si>
    <t xml:space="preserve">V2 - dim. 80 x 210 cm, širina podboja 25 cm,
Opomba: 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</si>
  <si>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2.2.1.2.13.2.14</t>
  </si>
  <si>
    <t xml:space="preserve">V2 - dim. 80 x 210 cm, širina podboja 20 cm,
Opomba: 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</si>
  <si>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2.2.1.2.13.2.15</t>
  </si>
  <si>
    <t xml:space="preserve">V2 - dim. 80 x 210 cm, širina podboja 15 cm,
Opomba: 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</si>
  <si>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2.2.1.2.13.2.16</t>
  </si>
  <si>
    <t xml:space="preserve">-doplačilo za vgraditev rešetke 425x125mm,
Opomba: 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</si>
  <si>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2.2.1.2.13.2.17</t>
  </si>
  <si>
    <t xml:space="preserve">V3 - dim. 90 x 210 cm, širina podboja 26 cm,
Opomba: 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</si>
  <si>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2.2.1.2.13.2.18</t>
  </si>
  <si>
    <t xml:space="preserve">V3 - dim. 90 x 210 cm, širina podboja 20 cm,
Opomba: 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</si>
  <si>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2.2.1.2.13.2.19</t>
  </si>
  <si>
    <t xml:space="preserve">V3 - dim. 90 x 210 cm, širina podboja 15 cm,
Opomba: 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</si>
  <si>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2.2.1.2.13.2.20</t>
  </si>
  <si>
    <t xml:space="preserve">-doplačilo za dobavo in montažo samozapirala,
Opomba: 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</si>
  <si>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2.2.1.2.13.2.21</t>
  </si>
  <si>
    <t xml:space="preserve">-doplačilo za vgraditev rešetke 425x125mm.
Opomba: 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</si>
  <si>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2.2.1.2.13.2.22</t>
  </si>
  <si>
    <t xml:space="preserve">V7- dim. 90 x 225 cm, širina podboja 20 cm, varovala za prste obojestransko. Zvočna izolativnost vgrajenih vrat  večja od 27dB.
Opomba: 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</si>
  <si>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2.2.1.2.13.2.23</t>
  </si>
  <si>
    <t xml:space="preserve">V7a- dim. 100 x 225 cm, širina podboja 20 cm, varovala za prste obojestransko. Zvočna izolativnost vgrajenih vrat  večja od 27dB.
Opomba: 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</si>
  <si>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2.2.1.2.13.2.24</t>
  </si>
  <si>
    <t xml:space="preserve">V8- dim. 100 x 210 cm, širina podboja 20 cm, varovala za prste obojestransko. Zvočna izolativnost vgrajenih vrat večja od 27dB.
Opomba: Dobava in montaža notranjih lesenih vrat komplet z lesenimi suhomontažnimi podboji-ultrapas bele barve RAL 9003. Krilo leseno-ultrapas bele barve RAL 9003, opremljeno z vsem okovjem, cilindrična ključavnica, RF kljuko  (kot na primer tip Marseille ali enakovredno) ščiti, RF zaustavljalec vrat z gumo. Vrata so prehodnih dimenzij: </t>
  </si>
  <si>
    <t>2.2.1.2.13.2.25</t>
  </si>
  <si>
    <t xml:space="preserve">Dobava in montaža notranjih lesenih simetričnih dvokrilnih vrat komplet z lesenimi suhomontažnimi podboji -ultrapas barva bela RAL 9003. Eno krilo je opremljeno z vsem okovjem, cilindrična ključavnica, RF kljuko (kot na primer tip Marseille ali enakovredno), ščiti in RF zaustavljalec vrat z gumo, drugo krilo z zatičem, obojestransko varovala za prste. Vrata so prehodnih dimenzij: </t>
  </si>
  <si>
    <t>2.2.1.2.13.2.26</t>
  </si>
  <si>
    <t xml:space="preserve">V4 - dim. 150 x 210 cm, širina podboja 72 cm.
Opomba: Dobava in montaža notranjih lesenih simetričnih dvokrilnih vrat komplet z lesenimi suhomontažnimi podboji -ultrapas barva bela RAL 9003. Eno krilo je opremljeno z vsem okovjem, cilindrična ključavnica, RF kljuko (kot na primer tip Marseille ali enakovredno), ščiti in RF zaustavljalec vrat z gumo, drugo krilo z zatičem, obojestransko varovala za prste. Vrata so prehodnih dimenzij: </t>
  </si>
  <si>
    <t>2.2.1.2.13.2.27</t>
  </si>
  <si>
    <t>Dobava in montaža notranjih drsnih vrat na vgrajeno kovinsko kaseto za odpiranje v steno, komplet s kovinskim podbojem v barvi RAL 9003 z vsemi vodili. Krilo je leseno-ultrapas bela barva RAL 9003, z RF vtopno rozeto. Vrata so enokrilna, svetlih dimenzij:</t>
  </si>
  <si>
    <t>2.2.1.2.13.2.28</t>
  </si>
  <si>
    <t>V6 - dim. 90 x 210 cm.
Opomba: Dobava in montaža notranjih drsnih vrat na vgrajeno kovinsko kaseto za odpiranje v steno, komplet s kovinskim podbojem v barvi RAL 9003 z vsemi vodili. Krilo je leseno-ultrapas bela barva RAL 9003, z RF vtopno rozeto. Vrata so enokrilna, svetlih dimenzij:</t>
  </si>
  <si>
    <t>2.2.1.2.13.2.29</t>
  </si>
  <si>
    <t>-doplačilo za vgraditev rešetke 425x225mm.
Opomba: Dobava in montaža notranjih drsnih vrat na vgrajeno kovinsko kaseto za odpiranje v steno, komplet s kovinskim podbojem v barvi RAL 9003 z vsemi vodili. Krilo je leseno-ultrapas bela barva RAL 9003, z RF vtopno rozeto. Vrata so enokrilna, svetlih dimenzij:</t>
  </si>
  <si>
    <t>2.2.1.2.13.3</t>
  </si>
  <si>
    <t>2.2.1.2.13.3.1</t>
  </si>
  <si>
    <t>Dobava in montaža notranjih protipožarnih vrat, komplet s protipožarnim podbojem: kovinski podboj RAL 9003 in leseno krilo, EI 30 C2 (vsi sestavni deli morajo imeti ustrezne ateste v skladu s ŠPV). Krilo leseno-ultrapas,  barva bela RAL 9003, z vsem okovjem, RF kljuko, cilindrična ključavnica, samozapiralom in RF zaustavljalec vrat z gumo. Vrata so prehodnih dimenzij:</t>
  </si>
  <si>
    <t>2.2.1.2.13.3.2</t>
  </si>
  <si>
    <t>PV1a - dim. 90 x 210 cm (širina podboja 15cm),
Opomba: Dobava in montaža notranjih protipožarnih vrat, komplet s protipožarnim podbojem: kovinski podboj RAL 9003 in leseno krilo, EI 30 C2 (vsi sestavni deli morajo imeti ustrezne ateste v skladu s ŠPV). Krilo leseno-ultrapas,  barva bela RAL 9003, z vsem okovjem, RF kljuko, cilindrična ključavnica, samozapiralom in RF zaustavljalec vrat z gumo. Vrata so prehodnih dimenzij:</t>
  </si>
  <si>
    <t>2.2.1.2.13.3.3</t>
  </si>
  <si>
    <t>PV2 - dim. 80 x 210 cm (širina podboja 20cm).
Opomba: Dobava in montaža notranjih protipožarnih vrat, komplet s protipožarnim podbojem: kovinski podboj RAL 9003 in leseno krilo, EI 30 C2 (vsi sestavni deli morajo imeti ustrezne ateste v skladu s ŠPV). Krilo leseno-ultrapas,  barva bela RAL 9003, z vsem okovjem, RF kljuko, cilindrična ključavnica, samozapiralom in RF zaustavljalec vrat z gumo. Vrata so prehodnih dimenzij:</t>
  </si>
  <si>
    <t>2.2.1.2.13.3.4</t>
  </si>
  <si>
    <t>Dobava in montaža notranjih protipožarnih vrat, komplet s protipožarnim podbojem: lesen podboj-ultrapas beli in  krilo leseno- ultrapas beli RAL9003, EI 30 C3 oziroma EI30C1-inštalacijski jašek, (vsi sestavni deli morajo imeti ustrezne ateste v skladu s ŠPV). Krilo opremljeno z vsem okovjem, RF kljuko, cilindrično ključavnico, samozapiralom  RF zaustavljalec vrat z gumo. Vrata so prehodnih dimenzij:</t>
  </si>
  <si>
    <t>2.2.1.2.13.3.5</t>
  </si>
  <si>
    <t>PV1b - dim. 90 x 210 cm (širina podboja 20cm), 2kom evakuacijski izhod
Opomba: Dobava in montaža notranjih protipožarnih vrat, komplet s protipožarnim podbojem: lesen podboj-ultrapas beli in  krilo leseno- ultrapas beli RAL9003, EI 30 C3 oziroma EI30C1-inštalacijski jašek, (vsi sestavni deli morajo imeti ustrezne ateste v skladu s ŠPV). Krilo opremljeno z vsem okovjem, RF kljuko, cilindrično ključavnico, samozapiralom  RF zaustavljalec vrat z gumo. Vrata so prehodnih dimenzij:</t>
  </si>
  <si>
    <t>2.2.1.2.13.3.6</t>
  </si>
  <si>
    <t>PV1b - dim. 90 x 210 cm (širina podboja 15cm),
Opomba: Dobava in montaža notranjih protipožarnih vrat, komplet s protipožarnim podbojem: lesen podboj-ultrapas beli in  krilo leseno- ultrapas beli RAL9003, EI 30 C3 oziroma EI30C1-inštalacijski jašek, (vsi sestavni deli morajo imeti ustrezne ateste v skladu s ŠPV). Krilo opremljeno z vsem okovjem, RF kljuko, cilindrično ključavnico, samozapiralom  RF zaustavljalec vrat z gumo. Vrata so prehodnih dimenzij:</t>
  </si>
  <si>
    <t>2.2.1.2.13.3.7</t>
  </si>
  <si>
    <t>PV2b - dim. 80 x 210 cm (širina podboja 20cm),
Opomba: Dobava in montaža notranjih protipožarnih vrat, komplet s protipožarnim podbojem: lesen podboj-ultrapas beli in  krilo leseno- ultrapas beli RAL9003, EI 30 C3 oziroma EI30C1-inštalacijski jašek, (vsi sestavni deli morajo imeti ustrezne ateste v skladu s ŠPV). Krilo opremljeno z vsem okovjem, RF kljuko, cilindrično ključavnico, samozapiralom  RF zaustavljalec vrat z gumo. Vrata so prehodnih dimenzij:</t>
  </si>
  <si>
    <t>2.2.1.2.13.3.8</t>
  </si>
  <si>
    <t>Dobava in montaža notranjih protipožarnih vrat, komplet s protipožarnim podbojem: kovinski podboj RAL 9003 in  krilo leseno- ultrapas beli RAL9003, EI30 C3, (vsi sestavni deli morajo imeti ustrezne ateste v skladu s ŠPV). Krilo opremljeno z vsem okovjem, RF kljuko, cilindrično ključavnico, evakuacijski izhod, magnet za kontrolo pristopa (samo montaža), električni terminal za odpiranje v sili, samozapiralo in RF zaustavljalec vrat z gumo. Vrata so prehodnih dimenzij:</t>
  </si>
  <si>
    <t>2.2.1.2.13.3.9</t>
  </si>
  <si>
    <t>PV6 - dim. 100 x 210 cm (širina podboja 15cm).
Opomba: Dobava in montaža notranjih protipožarnih vrat, komplet s protipožarnim podbojem: kovinski podboj RAL 9003 in  krilo leseno- ultrapas beli RAL9003, EI30 C3, (vsi sestavni deli morajo imeti ustrezne ateste v skladu s ŠPV). Krilo opremljeno z vsem okovjem, RF kljuko, cilindrično ključavnico, evakuacijski izhod, magnet za kontrolo pristopa (samo montaža), električni terminal za odpiranje v sili, samozapiralo in RF zaustavljalec vrat z gumo. Vrata so prehodnih dimenzij:</t>
  </si>
  <si>
    <t>2.2.1.2.13.3.10</t>
  </si>
  <si>
    <t>Dobava in montaža notranjih protipožarnih vrat, komplet s protipožarnim podbojem: kovinski podboj RAL 9003 in  krilo leseno- ultrapas beli RAL9003, EI30 C3, (vsi sestavni deli morajo imeti ustrezne ateste v skladu s ŠPV). Krilo opremljeno z vsem okovjem, RF kljuko, cilindrično ključavnico, samozapiralom in RF zaustavljalec vrat z gumo. Vrata so prehodnih dimenzij:</t>
  </si>
  <si>
    <t>2.2.1.2.13.3.11</t>
  </si>
  <si>
    <t>PV7 - dim. 100 x 210 cm (širina podboja 20cm).
Opomba: Dobava in montaža notranjih protipožarnih vrat, komplet s protipožarnim podbojem: kovinski podboj RAL 9003 in  krilo leseno- ultrapas beli RAL9003, EI30 C3, (vsi sestavni deli morajo imeti ustrezne ateste v skladu s ŠPV). Krilo opremljeno z vsem okovjem, RF kljuko, cilindrično ključavnico, samozapiralom in RF zaustavljalec vrat z gumo. Vrata so prehodnih dimenzij:</t>
  </si>
  <si>
    <t>2.2.1.2.13.4</t>
  </si>
  <si>
    <t>2.2.1.2.13.4.1</t>
  </si>
  <si>
    <t>Dobava in montaža tipskih sanitarnih pregradnih sten iz kompaktnih laminatnih plošč (barva W1001) komplet s podkonstrukcijo, tečaji, okovjem, PVC kljuko, ključavnico metuljček, nogicami. Stene dimenzij (skupaj z nogicami):</t>
  </si>
  <si>
    <t>2.2.1.2.13.4.2</t>
  </si>
  <si>
    <t>- stena SS1, vel. (95+120)x215 cm, z vgrajenimi vrati (60x205cm-1 kos),
Opomba: Dobava in montaža tipskih sanitarnih pregradnih sten iz kompaktnih laminatnih plošč (barva W1001) komplet s podkonstrukcijo, tečaji, okovjem, PVC kljuko, ključavnico metuljček, nogicami. Stene dimenzij (skupaj z nogicami):</t>
  </si>
  <si>
    <t>2.2.1.2.13.4.3</t>
  </si>
  <si>
    <t>- stena SS4, vel. 142x215 cm, z vgrajenimi vrati (80x 205cm-1kos),
Opomba: Dobava in montaža tipskih sanitarnih pregradnih sten iz kompaktnih laminatnih plošč (barva W1001) komplet s podkonstrukcijo, tečaji, okovjem, PVC kljuko, ključavnico metuljček, nogicami. Stene dimenzij (skupaj z nogicami):</t>
  </si>
  <si>
    <t>2.2.1.2.13.4.4</t>
  </si>
  <si>
    <t>- stena SS5, vel. (240+2x120)x215 cm, z vgrajenimi vrati (75X205-3kos),
Opomba: Dobava in montaža tipskih sanitarnih pregradnih sten iz kompaktnih laminatnih plošč (barva W1001) komplet s podkonstrukcijo, tečaji, okovjem, PVC kljuko, ključavnico metuljček, nogicami. Stene dimenzij (skupaj z nogicami):</t>
  </si>
  <si>
    <t>2.2.1.2.13.4.5</t>
  </si>
  <si>
    <t>- stena SS6, vel. 179x215 cm, z vgrajenimi vrati (70x205 cm-2kos),
Opomba: Dobava in montaža tipskih sanitarnih pregradnih sten iz kompaktnih laminatnih plošč (barva W1001) komplet s podkonstrukcijo, tečaji, okovjem, PVC kljuko, ključavnico metuljček, nogicami. Stene dimenzij (skupaj z nogicami):</t>
  </si>
  <si>
    <t>2.2.1.2.13.4.6</t>
  </si>
  <si>
    <t>- stena SS7, vel. (195+120)x215 cm, z vgrajenimi vrati (75X205-2kos),
Opomba: Dobava in montaža tipskih sanitarnih pregradnih sten iz kompaktnih laminatnih plošč (barva W1001) komplet s podkonstrukcijo, tečaji, okovjem, PVC kljuko, ključavnico metuljček, nogicami. Stene dimenzij (skupaj z nogicami):</t>
  </si>
  <si>
    <t>2.2.1.2.13.4.7</t>
  </si>
  <si>
    <t>Dobava in montaža tipskih sanitarnih pregradnih (sten v otroških sanitarijah) iz kompaktnih laminatnih plošč (barva W1001)  komplet s podkonstrukcijo, tečaji, okovjem, PVC kljuko-bunko, nogicami. Stene dimenzij (skupaj z nogicami):</t>
  </si>
  <si>
    <t>2.2.1.2.13.4.8</t>
  </si>
  <si>
    <t>- stena SS2, vel. (173+2x110)x120 cm, z vgrajenimi vrati (70x110cm-2 kos),
Opomba: Dobava in montaža tipskih sanitarnih pregradnih (sten v otroških sanitarijah) iz kompaktnih laminatnih plošč (barva W1001)  komplet s podkonstrukcijo, tečaji, okovjem, PVC kljuko-bunko, nogicami. Stene dimenzij (skupaj z nogicami):</t>
  </si>
  <si>
    <t>2.2.1.2.13.4.9</t>
  </si>
  <si>
    <t>- stena SS3, vel. (173+2x110)x120 cm, z vgrajenimi vrati (70x110cm-2 kos),
Opomba: Dobava in montaža tipskih sanitarnih pregradnih (sten v otroških sanitarijah) iz kompaktnih laminatnih plošč (barva W1001)  komplet s podkonstrukcijo, tečaji, okovjem, PVC kljuko-bunko, nogicami. Stene dimenzij (skupaj z nogicami):</t>
  </si>
  <si>
    <t>2.2.1.2.13.5</t>
  </si>
  <si>
    <t>2.2.1.2.13.5.1</t>
  </si>
  <si>
    <t>Izdelava, dobava in montaža notranjih okenskih polic iz iverala oplaščene z ultrapasom, deb. 2 cm in širine 67 cm, s postforming zaključkom.</t>
  </si>
  <si>
    <t>2.2.1.2.13.5.2</t>
  </si>
  <si>
    <t xml:space="preserve">Izdelava, dobava in montaža lesenega stopnišča v arhiv, stopnišče širine 80cm (6 stopnic), komplet s podkonstrukcijo, oblogo stopnic in čel, ter stanskih zapor in obojestransko ograjo. </t>
  </si>
  <si>
    <t>2.2.1.2.13.5.3</t>
  </si>
  <si>
    <t>Izdelava, dobava in montaža potezne lestve s pokrovom (dostop na podstrešje), izolacijo pokrova, komplet z ohišjem in vsemi obdelavami, teleskopski ročaj, zapiralni mehanizem, tesnejnje stikov.</t>
  </si>
  <si>
    <t>2.2.1.2.13.5.4</t>
  </si>
  <si>
    <t>Izdelava, dobava in montaža lesenega pokrova (dostop na podstrešje 2. nadstropje), izolacijo pokrova, komplet z ohišjem in vsemi obdelavami, okovjem in ročajem, tesnejnje stikov.</t>
  </si>
  <si>
    <t>2.2.1.2.14</t>
  </si>
  <si>
    <t>XIV.</t>
  </si>
  <si>
    <t>2.2.1.2.14.1</t>
  </si>
  <si>
    <t>2.2.1.2.14.2</t>
  </si>
  <si>
    <t>2.2.1.2.14.3</t>
  </si>
  <si>
    <t>2.2.1.2.14.4</t>
  </si>
  <si>
    <t>2.2.1.2.14.5</t>
  </si>
  <si>
    <t>2.2.1.2.14.6</t>
  </si>
  <si>
    <t>2.2.1.2.14.7</t>
  </si>
  <si>
    <t xml:space="preserve">-vodotesnost oken: 4A po SIST EN 11208 (okna v pritličju in 1. nadstropju), 7A po SIST EN 11208 (2. nadstropje)                    </t>
  </si>
  <si>
    <t>2.2.1.2.14.8</t>
  </si>
  <si>
    <t>2.2.1.2.14.9</t>
  </si>
  <si>
    <t>2.2.1.2.14.10</t>
  </si>
  <si>
    <t>2.2.1.2.14.11</t>
  </si>
  <si>
    <t>Dobava in montaža  zunanjih zasteklitev  ALu okvirjih trojna zasteklitev, oziroma dodatno še varnostno lepjeno kot je navedeno pri posameznih pozicijah, Uw=0,78W/m2K, Ug=0,6W/m2K, tesnila, kljuka Alu eloksiran, okovje. Okna v beli barvi RAL 9003 oziroma standardna bela barva dobavitelja.</t>
  </si>
  <si>
    <t>2.2.1.2.14.12</t>
  </si>
  <si>
    <t>2.2.1.2.14.13</t>
  </si>
  <si>
    <t>Zasteklitev dimenzij:</t>
  </si>
  <si>
    <t>2.2.1.2.14.14</t>
  </si>
  <si>
    <t>ZZ1 - 182 x 327 cm, tri polja: eno krilo (90 x 250cm) se odpira po vertikalni osi opremljeno s kljuko in ključavnico, samozapiralo, drugo polje (ob strani) je fiksno, tretje polje 182/77cm (nadsvetloba) se odpira po horizontalni osi, opremljeno z ročico za odpiranje. Profil na pragu vgrajen brez višinske razlike.V ceni upoštevati tudi slepi profil 80/40mm (zgoraj). Na zasteklitvi folija po načrtu notranje opreme.Spodnji  profil širši. Vgrajen profil na pragu.(terase)
Opomba: Zasteklitev dimenzij:</t>
  </si>
  <si>
    <t>2.2.1.2.14.15</t>
  </si>
  <si>
    <t xml:space="preserve">Dobava in montaža oken iz PVC profilov, z ojačanim kovinskim jedrom, slepi podboji dobavitelja, odkapni profili na okvirju in krilu, trojna zasteklitev, oziroma dodatno še varnostno lepjeno kot je navedeno pri posameznih pozicijah, Uw=1,1W/m2K, Ug=0,6W/m2K, tesnila, kljuka Alu eloksiran, okovje. Okvirji v beli barvi RAL 9003 oziroma standardni beli barvi dobavitelja. </t>
  </si>
  <si>
    <t>2.2.1.2.14.16</t>
  </si>
  <si>
    <t>2.2.1.2.14.17</t>
  </si>
  <si>
    <t>Za montažo vzvoda za žaluzije se montira dodatni vertikalni slepi profil (na obeh straneh okna) širine 3cm (upoštevati v ceni oken)</t>
  </si>
  <si>
    <t>2.2.1.2.14.18</t>
  </si>
  <si>
    <t>2.2.1.2.14.19</t>
  </si>
  <si>
    <t>O1 - 57 x 153 cm, enokrilno, odpiranje po obeh oseh.
Opomba: Okna dimenzij:</t>
  </si>
  <si>
    <t>2.2.1.2.14.20</t>
  </si>
  <si>
    <t>O2 - 196 x 153 cm, trikrilno, srednje krilo se odpira po obeh oseh, krajni krili fiksni.
Opomba: Okna dimenzij:</t>
  </si>
  <si>
    <t>2.2.1.2.14.21</t>
  </si>
  <si>
    <t>O2 - 196 x 153 cm, trikrilno, srednje krilo se odpira po obeh oseh, krajni krili fiksni; z notranje strani varnostno lepljeno steklo, kljuka s ključavnico.
Opomba: Okna dimenzij:</t>
  </si>
  <si>
    <t>2.2.1.2.14.22</t>
  </si>
  <si>
    <t>O3 - 108 x 268 cm, dvokrilno, krili simetrični, spodnje krilo fiksno (varnostna lepljeno steklo na notranji strani), zgornje krilo se odpira po horizontalni osi, opremljeno z ročico za odpiranje ventusa (razširjen okvir za ročico).Dodatni slepi profil zgoraj.
Opomba: Okna dimenzij:</t>
  </si>
  <si>
    <t>2.2.1.2.14.23</t>
  </si>
  <si>
    <t>O4 - 72 x 112 cm, enokrilno, odpiranje po obeh oseh.
Opomba: Okna dimenzij:</t>
  </si>
  <si>
    <t>2.2.1.2.14.24</t>
  </si>
  <si>
    <t>O5 - 182 x 238 cm, štirikrilno, krila simetrična, spodnji dve krili fiksni (varnostno lepljeno steklo na notranji strani spodnje krilo), zgornji krili se odpirata po horizontalni osi, opremljeno z ročico za odpiranje ventusa (razširjen okvir za ročico).
Opomba: Okna dimenzij:</t>
  </si>
  <si>
    <t>2.2.1.2.14.25</t>
  </si>
  <si>
    <t>O6 - 182 x 268 cm, štirikrilno, krila simetrična, spodnji dve krili sta fiksni (varnostno lepljeno steklo na notranji strani), zgornji krili se odpirata po horizontalni osi, opremljeno z ročico za odpiranje ventusa (razširjen okvir za ročico), zgoraj dodatni slepi profil.
Opomba: Okna dimenzij:</t>
  </si>
  <si>
    <t>2.2.1.2.14.26</t>
  </si>
  <si>
    <t>O6' - 182 x 268 cm, štirikrilno, krila so simetrična, spodnji krili sta fiksni (varnostna lepljeno steklo na notranji in zunanji strani), zgornji krili se odpirata po horizontalni osi, opremljeno z ročico za odpiranje ventusa (razširjen okvir za ročico), zgoraj dodatni slepi profil.
Opomba: Okna dimenzij:</t>
  </si>
  <si>
    <t>2.2.1.2.14.27</t>
  </si>
  <si>
    <t>O7 - 108 x 238 cm, dvokrilno, krili simetrični, spodnje krilo fiksno (varnostna lepljeno steklo na notranji strani spodnje krilo), zgornje krilo se odpira po horizontalni osi, opremljeno z ročico za odpiranje ventusa (razširjen okvir za ročico). 
Opomba: Okna dimenzij:</t>
  </si>
  <si>
    <t>2.2.1.2.14.28</t>
  </si>
  <si>
    <t>O8 - 62 x 124 cm, enokrilno, odpiranje po obeh oseh, varnostno lepljeno steklo na notranji strani, notranje steklo mat (gladko), kljuka opremljena s ključavnico.
Opomba: Okna dimenzij:</t>
  </si>
  <si>
    <t>2.2.1.2.14.29</t>
  </si>
  <si>
    <t>O9 - 158 x 270 cm, štirikrilno, krila simetrična, spodnji dve krili fiksni (varnostno lepljeno steklo na notranji strani spodnje krilo), zgornji krili se odpirata po horizontalni osi, opremljeno z ročico za odpiranje ventusa (razširjen okvir za ročico). dvokrilno, krili simetrični, spodnje krilo fiksno (varnostno lepljeno steklo na notranji strani spodnje krilo), zgornje krilo se odpira po horizontalni osi, opremljeno z ročico za odpiranje ventusa (razširjen okvir za ročico). 
Opomba: Okna dimenzij:</t>
  </si>
  <si>
    <t>2.2.1.2.14.30</t>
  </si>
  <si>
    <t>O10 - 62 x 153 cm, enokrilno, odpiranje po obeh oseh, notranje steklo mat (gladko).
Opomba: Okna dimenzij:</t>
  </si>
  <si>
    <t>2.2.1.2.14.31</t>
  </si>
  <si>
    <t>O11 - 158 x 251 cm, dvokrilno, krili simetrični, spodnje krilo fiksno (varnostno lepljeno steklo na notranji strani spodnje krilo, zgornje krilo se odpira po horizontalni osi, opremljeno z ročico za odpiranje ventusa (razširjen okvir za ročico). 
Opomba: Okna dimenzij:</t>
  </si>
  <si>
    <t>2.2.1.2.14.32</t>
  </si>
  <si>
    <t>O12 - 196 x 112 cm, trikrilno,  srednje krilo se odpira po obeh oseh, krajni krili fiksni.
Opomba: Okna dimenzij:</t>
  </si>
  <si>
    <t>2.2.1.2.14.33</t>
  </si>
  <si>
    <t>O13 - 52 x 112 cm, enokrilno, odpiranje po obeh oseh.
Opomba: Okna dimenzij:</t>
  </si>
  <si>
    <t>2.2.1.2.14.34</t>
  </si>
  <si>
    <t>O16 - 196 x 153 cm, dvokrilno, obkrili se odpirata po horizontalni osi, ročica za odpiranje ventusa 2x (razširjen okvir za ročici). parapet višine 434cm. Na notranji strani varnostno lepljena zasteklitev. V ceni upoštevati  tudi dobavo in montažo varnostnih mrež na vsako krilo (telovadnica). 
Opomba: Okna dimenzij:</t>
  </si>
  <si>
    <t>2.2.1.2.14.35</t>
  </si>
  <si>
    <t>VV1 - vhodna zasteklitev  zidarska dimenzija 174x340cm: 
Fiksna zasteklitev iz dveh fiksnih polj. Celotna zasteklitev iz Alu profilov, spodnji profil širši, barva  RAL 9003 oziroma standardna dela barva dobavitelja in varnostnega lepljenega stekla znotraj in zunaj, Uw=1,1W/m2K, steklo refleksno (npr.:Stopsol supersilver clear ali enakovredno).  V ceni zajeti tudi vse obdelave stikov in tesnitve med konstrukcijo in zasteklitvijo. Na zasteklitvi folija po načrtu notranje opreme.
Opomba: Okna dimenzij:</t>
  </si>
  <si>
    <t>2.2.1.2.14.36</t>
  </si>
  <si>
    <t>VV1a - vhodna zasteklitev,  zidarska dimenzija 174x340cm: 
Zasteklitev iz treh polj (vrata+obsvetloba+nasvetloba). Celotna vhodna zasteklitev iz alu profilov, spodnji profil širši, barva RAL 9003  oziroma standardna dela barva dobavitelja  in varnostnega lepljenega stekla znotraj in zunaj, Uw=1,1W/m2K, steklo refleksno (npr.:Stopsol supersilver clear ali enakovredno). Vratno krilo svetle dim.120/225, opremljeno z okovjem, RF kljuko zunaj, panik letvijo znotraj, električno ključavnico (kartični pristop). V ceni zajeti tudi vse obdelave stikov in tesnitve med konstrukcijo in zasteklitvijo. Na zasteklitvi folija po načrtu notranje opreme.
Opomba: Okna dimenzij:</t>
  </si>
  <si>
    <t>2.2.1.2.14.37</t>
  </si>
  <si>
    <t>Izdelava, dobava in montaža zunanjih okenskih polic iz alu barvane pločevine širine do 25 cm (s čelnim in strasnkim odkapnim robom), s postforming zaključkom in pripravo podlage za montažo polic- kovinska podkonstrukcija zajeta pri ključavničarskih delih.</t>
  </si>
  <si>
    <t>2.2.1.2.15</t>
  </si>
  <si>
    <t>XV.</t>
  </si>
  <si>
    <t>ALU ZASTEKLITVE (zunanje in notranje)</t>
  </si>
  <si>
    <t>2.2.1.2.15.1</t>
  </si>
  <si>
    <t>2.2.1.2.15.2</t>
  </si>
  <si>
    <t>Montaža zunanjih zasteklitev  se mora izvajati po "RAL standardu", ki ustreza za energetsko varčne objekte in pasivne objekte. V ceni zajeti ves pripadajoči tesnilni material in pripravo podlage za RAL montažo po navodilih proizvajalca.</t>
  </si>
  <si>
    <t>2.2.1.2.15.3</t>
  </si>
  <si>
    <t>- izdelki so izdelani po shemah iz projekta, po detajlih in po dogovoru s projektantom,</t>
  </si>
  <si>
    <t>2.2.1.2.15.4</t>
  </si>
  <si>
    <t>-se stike med stenami in priključki sten izdelati po detajlih proizvajalca.</t>
  </si>
  <si>
    <t>2.2.1.2.15.5</t>
  </si>
  <si>
    <t>2.2.1.2.15.6</t>
  </si>
  <si>
    <t>2.2.1.2.15.7</t>
  </si>
  <si>
    <t>2.2.1.2.15.8</t>
  </si>
  <si>
    <t>2.2.1.2.15.9</t>
  </si>
  <si>
    <t>2.2.1.2.15.10</t>
  </si>
  <si>
    <t>Izdelava, dobava in montaža vhodnih zasteklitev z avtomatskimi vrati;</t>
  </si>
  <si>
    <t>2.2.1.2.15.11</t>
  </si>
  <si>
    <t>VV2 -vhodna avtomatska drsna dvokrilna vrata svetlih dim. 135x230cm vgrajena v stekleni fasadni steni ZZ4 (ločen popis). Avtomatska dvokrilna drsna vrata iz Alu profilov RAL 7012 in varnostnega lepljenega stekla, Uw=1,3W/m2K, steklo refleksno (npr.:Stopsol supersilver clear ali enakovredno). Avtomatska drsna dvokrilna vrata so opremljena pogonom, mikroprocesorjem, obesi za vrata, vozički za tiho delovanje, elektroskim krmiljenjem, varnostnimi fotocelicami, tesnilne gume, možnost ročnega odpiranja ob izpadu električne energije, elektro-mehanično ključavnico (kartični pristop), vodili za pogon in vsemi pokrivnimi maskami. Dobava in montaža dodatnih stekel , kot zaščita drsnih kril: dodatni stekli 117/225cm in 124/225cm iz kaljenega stekla deb.8mm.  V ceni zajeti tudi vse obdelave in tesnitve stikov med fasadno zasteklitvijo in drsnimi vrati. 
Opomba: Izdelava, dobava in montaža vhodnih zasteklitev z avtomatskimi vrati;</t>
  </si>
  <si>
    <t>2.2.1.2.15.12</t>
  </si>
  <si>
    <t>Izdelava, dobava in montaža protipožarnih notranjih zasteklitev, izdelanih iz ALU požarno odpornih profilov in požarna varnostna zasteklitev; EI30, atest (vsi sestavni deli morajo imeti ustrezne ateste v skladu s ŠPV):</t>
  </si>
  <si>
    <t>2.2.1.2.15.13</t>
  </si>
  <si>
    <t>PNZ2 - notranja požarna stena, zidarska mera 222 x 230 cm, EI 30C, atest, Alu protipožarni profili RAL 7012, protipožarno, varnostno steklo. Steno sestavljata 2 polji:
-1 polje: vrata  dim. 90 x 230 cm, EI 30C, protipožarni okvir in protipožarnim, varnostnim steklom (atest), RF kljuka z zunanje strani, z notranje strani  panik letev, cilindrična ključavnica, električna tipka za odpiranje v sili na višini 180cm, samozapiralo, magnet kontrola pristopa, električni terminal za odpiranje v sili, obojestransko varovala za prste,
- 1 polje: fiksna protipožarna, varnostna zasteklitev v Alu protipožarnih profilih. Spodnji profil širši.
Folija po načrtu notranje opreme.
Opomba: Izdelava, dobava in montaža protipožarnih notranjih zasteklitev, izdelanih iz ALU požarno odpornih profilov in požarna varnostna zasteklitev; EI30, atest (vsi sestavni deli morajo imeti ustrezne ateste v skladu s ŠPV):</t>
  </si>
  <si>
    <t>2.2.1.2.15.14</t>
  </si>
  <si>
    <t>PNZ3 - notranja požarna stena, zidarska mera 170 x 238 cm, EI 30, atest, Alu protipožarni profili, protipožarno, varnostno steklo. Steno sestavljata 2 polji:
- 2 polji po vertikali:fiksna protipožarna, varnostna zasteklitev v Alu protipožarnih profilih.
Folija po načrtu notranje opreme.
Opomba: Izdelava, dobava in montaža protipožarnih notranjih zasteklitev, izdelanih iz ALU požarno odpornih profilov in požarna varnostna zasteklitev; EI30, atest (vsi sestavni deli morajo imeti ustrezne ateste v skladu s ŠPV):</t>
  </si>
  <si>
    <t>2.2.1.2.15.15</t>
  </si>
  <si>
    <t>PNZ4- notranja požarna stena, zidarska mera 160 x 330 cm, EI 30C, atest, Alu protipožarni profili RAL 7012, protipožarno varnostno steklo. Steno sestavljajo 3 polja:
- 1 polje: vrata  dim. 120 x 230 cm, EI 30C, protipožarni okvir in protipožarnim, varnostnim steklom (vsi sestavni deli morajo imeti ustrezne ateste v skladu atest), RF kljuka z zunanje strani, z notranje strani  panik letev, cilindrična ključavnica, električna tipka za odpiranje v sili, samozapiralo, magnet kontrola pristopa, električni terminal za odpiranje v sili (1kos pritličje), varovala za prste,
- 2 polji: fiksna protipožarna, varnostna zasteklitev v Alu protipožarnih profilih (obsvetloba in nadsvetloba).
Zgoraj dodatni slepi profil 50/40mm. Spodnji profil širši.
Folija po načrtu notranje opreme.
Opomba: Izdelava, dobava in montaža protipožarnih notranjih zasteklitev, izdelanih iz ALU požarno odpornih profilov in požarna varnostna zasteklitev; EI30, atest (vsi sestavni deli morajo imeti ustrezne ateste v skladu s ŠPV):</t>
  </si>
  <si>
    <t>2.2.1.2.15.16</t>
  </si>
  <si>
    <t>PNZ5- notranja požarna stena, zidarska mera 170 x 241 cm, EI 30C, atest, Alu protipožarni profili RAL 7012, protipožarno varnostno steklo. Steno sestavljata 2 polji:
- 1 polje: dvokrilna asimetrična vrata, EI 30C, protipožarni okvir in protipožarnim, varnostnim steklom (atest), eno krilo svetle širine 100cm opremljeno RF kljuka obojestransko, cilindrično ključavnico, samozapiralom, vrata so stalno odprta na znak AJP se zaprejo-elektromagnet, drugo krilo zatič.
Spodnji profil širši.
Folija po načrtu notranje opreme.
Opomba: Izdelava, dobava in montaža protipožarnih notranjih zasteklitev, izdelanih iz ALU požarno odpornih profilov in požarna varnostna zasteklitev; EI30, atest (vsi sestavni deli morajo imeti ustrezne ateste v skladu s ŠPV):</t>
  </si>
  <si>
    <t>2.2.1.2.15.17</t>
  </si>
  <si>
    <t>PNZ6- notranja požarna stena, zidarska mera 204 x 241 cm, EI 30C, atest, Alu protipožarni profili RAL 7012, protipožarno varnostno steklo. Steno sestavljata 2 polji:
- 1 polje: dvokrilna asimetrična vrata, eno krilo svetle širine 100cm, EI 30C,  RF kljuka z zunanje strani, z notranje strani  panik letev, cilindrična ključavnica, samozapiralo, drugo krilo z zatičem.
Spodnji profil širši.
Folija po načrtu notranje opreme.
Opomba: Izdelava, dobava in montaža protipožarnih notranjih zasteklitev, izdelanih iz ALU požarno odpornih profilov in požarna varnostna zasteklitev; EI30, atest (vsi sestavni deli morajo imeti ustrezne ateste v skladu s ŠPV):</t>
  </si>
  <si>
    <t>2.2.1.2.15.18</t>
  </si>
  <si>
    <t>PNZ7- notranja požarna stena, zidarska mera 184 x 241 cm, EI 30C, atest, Alu protipožarni profili RAL 7012, protipožarno varnostno steklo. Steno sestavljata 2 polji:
- 1 polje: dvokrilna asimetrična vrata, eno krilo svetle širine 100cm, EI 30C,  RF kljuka z zunanje strani, z notranje strani  panik letev, cilindrična ključavnica, samozapiralo, drugo krilo z zatičem.
Spodnji profil širši.
Folija po načrtu notranje opreme.
Opomba: Izdelava, dobava in montaža protipožarnih notranjih zasteklitev, izdelanih iz ALU požarno odpornih profilov in požarna varnostna zasteklitev; EI30, atest (vsi sestavni deli morajo imeti ustrezne ateste v skladu s ŠPV):</t>
  </si>
  <si>
    <t>2.2.1.2.15.19</t>
  </si>
  <si>
    <t>Izdelava, dobava in montaža protipožarnih zunanjih zasteklitev, izdelanih iz ALU požarno odpornih profilov in požarna, varnostna lepljena zasteklitev; EI30, atest. Barva profilov RAL 9003. Montaža oken se mora izvajati po " RAL standardu", ki ustreza za energetsko varčne objekte in pasivne objekte. V ceni zajeti ves pripadajoči tesnilni material.</t>
  </si>
  <si>
    <t>2.2.1.2.15.20</t>
  </si>
  <si>
    <t>PZ1- zunanja požarna zasteklitev, zidarska dim. 196 x 153 cm, EI 30, atest, Alu protipožarni profili, protipožarno varnostno lepljeno steklo, alu kljuka. Zasteklitev sestavljajo 3 polja:
- 1 polje: okno odpiranje po horizontali in vertikali,
- 2 polji krajni fiksna zasteklitev.
Opomba: Izdelava, dobava in montaža protipožarnih zunanjih zasteklitev, izdelanih iz ALU požarno odpornih profilov in požarna, varnostna lepljena zasteklitev; EI30, atest. Barva profilov RAL 9003. Montaža oken se mora izvajati po " RAL standardu", ki ustreza za energetsko varčne objekte in pasivne objekte. V ceni zajeti ves pripadajoči tesnilni material.</t>
  </si>
  <si>
    <t>2.2.1.2.15.21</t>
  </si>
  <si>
    <t>Samo doplačilo za dobavo in vgraditev ključavnice (pritličje).
Opomba: Izdelava, dobava in montaža protipožarnih zunanjih zasteklitev, izdelanih iz ALU požarno odpornih profilov in požarna, varnostna lepljena zasteklitev; EI30, atest. Barva profilov RAL 9003. Montaža oken se mora izvajati po " RAL standardu", ki ustreza za energetsko varčne objekte in pasivne objekte. V ceni zajeti ves pripadajoči tesnilni material.</t>
  </si>
  <si>
    <t>2.2.1.2.15.22</t>
  </si>
  <si>
    <t xml:space="preserve"> Izdelava, dobava in montaža steklene kritine nadstreškov. Steklo nadstreškov s potiskom (drobni kvadratki) v sivi barvi-sitotisk:</t>
  </si>
  <si>
    <t>2.2.1.2.15.23</t>
  </si>
  <si>
    <t>Izdelava, dobava in pokrivanje nadstrešnic na terasami ( v naklonu 4% od objekta) s kaljenim lepljenim steklom deb. 12mm (2x6mm) komplet s podložnimi Alu profili 60/55mm, pokrivnimi Alu profili, ležišči iz gume in tesnenjem stikov stekel s trajnoelastičnim kitom. Alu profile se montira na nosilno kovinsko konstrukcijo, ki je zajeta pri ključavničarskih delih.
Opomba:  Izdelava, dobava in montaža steklene kritine nadstreškov. Steklo nadstreškov s potiskom (drobni kvadratki) v sivi barvi-sitotisk:</t>
  </si>
  <si>
    <t>2.2.1.2.15.24</t>
  </si>
  <si>
    <t>Izdelava, dobava in pokrivanje nadstrešnice nad vhodom klet-dostava (v naklonu 4% proti objektu) s kaljenim lepljenim steklom deb. 12mm (2x6mm). Steklo se montira se montira na nosilno kovinsko konstrukcijo, ki je zajeta pri ključavničarskih delih. V ceni upoštevati ves pritrdilni material (vijaki, pokrivne maske, ležišča iz gume, profili za pritrditev stekla) in tesnenje s trajnoelastičnim kitom.
Opomba:  Izdelava, dobava in montaža steklene kritine nadstreškov. Steklo nadstreškov s potiskom (drobni kvadratki) v sivi barvi-sitotisk:</t>
  </si>
  <si>
    <t>2.2.1.2.15.25</t>
  </si>
  <si>
    <t>Izdelava, dobava in montaža zunanjih - vhodnih Alu vrat;</t>
  </si>
  <si>
    <t>2.2.1.2.15.26</t>
  </si>
  <si>
    <t>VV3 (gospodarski vhod)- vhodna enokrilna Alu vrata svetle dim. 100 x 210 cm komplet z Alu podbojem. Vratno krilo iz alu pločevine z vmesnim izolativnim polinilom (Uw=1,3W/m2K), opremljeno s RF mat kljuko, in cilindrično ključavnico. Barva krila in podboja RAL 7012. (evakuacijski izhod)
Opomba: Izdelava, dobava in montaža zunanjih - vhodnih Alu vrat;</t>
  </si>
  <si>
    <t>2.2.1.2.15.27</t>
  </si>
  <si>
    <t>Izdelava, dobava in montaža fasadnih zastekljenih sten:</t>
  </si>
  <si>
    <t>2.2.1.2.15.28</t>
  </si>
  <si>
    <t>ZZ4- fasadna Alu zasteklitve stena dim. (586+869) x 1228 cm.
Stena je izdelana iz samonosnih Alu profilov v barvi RAL 7012, zasteklitev izolacijsko varnostno lepljeno (na notranji strani) steklo, refleksno steklo (npr.:Stopsol supersilver clear ali enakovredno), Uw= 1,3W/m2K . 
Steno sestavljajo fiksna polja, stiki med posameznimi polji izvedeni brez vidnega profila (nevidni stiki) na zunanji strani (strukturno). Dve polji dim. 132x225 cm sta iz varnostnega lepljenega stekla z notranje in zunanje strani, vsa ostala varnostno lepljeno na notranji strani, dve polji dim. 200x100cm sta fiksno izolativno alu polnilo. V ceni zajeti vse nosilne profile (vertikalni 155/50mm, horizontalni 100/50mm, ter vse dodatne ojačitve) sidrni material, izvedbo vogala (profil 80/80 mm in alu maska), izvedbo in tesnenje stikov na z obstoječimi konstrukcijami. V steni so vgrajena avtomatska drsna vrata (VV2-ločen popis).
Opomba: Izdelava, dobava in montaža fasadnih zastekljenih sten:</t>
  </si>
  <si>
    <t>2.2.1.2.15.29</t>
  </si>
  <si>
    <t>Izdelava, dobava in montaža notranjih steklenih sten. Stekleni elementi z Alu okvirjem in zasteklitev varnostno lepljeno steklo. Stene vključujejo vso nosilno podkonstrukcijo po normativu proizvajalca. Upoštevani so vsi zaključki, izrezi in pritrdilni material. V ceni sten upošteveti tudi nosilno konstrukcijo do AB nosilne stropne konstrukcije (v spuščenem stropu).</t>
  </si>
  <si>
    <t>2.2.1.2.15.30</t>
  </si>
  <si>
    <t>NZ1-notranja Alu zasteklena stena 299x 260 cm.Okvirji Alu RAL 7012. Steno sestavljata 2 polji: 
-1 polje: enokrilna vrata 90/260 cm, zasteklitev v Alu okvirju, opremljena z vsem okovjem, RF kljuko obojestransko in cilindrično ključavnico,
-1 polje: fiksna zasteklitev v alu okvirju. Folija po načrtu notranje opreme. Spodnji profil širši.
Opomba: Izdelava, dobava in montaža notranjih steklenih sten. Stekleni elementi z Alu okvirjem in zasteklitev varnostno lepljeno steklo. Stene vključujejo vso nosilno podkonstrukcijo po normativu proizvajalca. Upoštevani so vsi zaključki, izrezi in pritrdilni material. V ceni sten upošteveti tudi nosilno konstrukcijo do AB nosilne stropne konstrukcije (v spuščenem stropu).</t>
  </si>
  <si>
    <t>2.2.1.2.15.31</t>
  </si>
  <si>
    <t>NZ3-notranja Alu zasteklena stena 305 x 230 cm.Okvirji Alu RAL 7012. Steno sestavljato 3 polja: 
-1 polje: enokrilna vrata 90/260 cm, zasteklitev v Alu okvirju, opremljena z vsem okovjem, RF kljuko in cilindrično ključavnico,
-2 krajni polji: fiksna zasteklitev v alu okvirju. 
Folija po načrtu notranje opreme. Spodnji profil širši. 
Opomba: Izdelava, dobava in montaža notranjih steklenih sten. Stekleni elementi z Alu okvirjem in zasteklitev varnostno lepljeno steklo. Stene vključujejo vso nosilno podkonstrukcijo po normativu proizvajalca. Upoštevani so vsi zaključki, izrezi in pritrdilni material. V ceni sten upošteveti tudi nosilno konstrukcijo do AB nosilne stropne konstrukcije (v spuščenem stropu).</t>
  </si>
  <si>
    <t>2.2.1.2.15.32</t>
  </si>
  <si>
    <t>NZ4-notranja Alu zasteklena stena 287 x 230 cm.Okvirji Alu RAL 7012. Steno sestavljato 3 polja: 
-1 polje: enokrilna vrata 90/260 cm, zasteklitev v Alu okvirju, opremljena z vsem okovjem, RF kljuko in cilindrično ključavnico, obojestransko varovala za prste,
-2 krajni polji: fiksna zasteklitev v alu okvirju.
Folija po načrtu notranje opreme. Spodnji profil širši.
Opomba: Izdelava, dobava in montaža notranjih steklenih sten. Stekleni elementi z Alu okvirjem in zasteklitev varnostno lepljeno steklo. Stene vključujejo vso nosilno podkonstrukcijo po normativu proizvajalca. Upoštevani so vsi zaključki, izrezi in pritrdilni material. V ceni sten upošteveti tudi nosilno konstrukcijo do AB nosilne stropne konstrukcije (v spuščenem stropu).</t>
  </si>
  <si>
    <t>2.2.1.2.15.33</t>
  </si>
  <si>
    <t>NZ5 - notranja zasteklena Alu stena (115+210) x 160 cm. Okvirji Alu RAL 9003. Steno sestavljata 2 polji pod kotom 90°s fiksno zasteklitvijo v alu okvirju.
Folija po načrtu notranje opreme.
Opomba: Izdelava, dobava in montaža notranjih steklenih sten. Stekleni elementi z Alu okvirjem in zasteklitev varnostno lepljeno steklo. Stene vključujejo vso nosilno podkonstrukcijo po normativu proizvajalca. Upoštevani so vsi zaključki, izrezi in pritrdilni material. V ceni sten upošteveti tudi nosilno konstrukcijo do AB nosilne stropne konstrukcije (v spuščenem stropu).</t>
  </si>
  <si>
    <t>2.2.1.2.15.34</t>
  </si>
  <si>
    <t>NZ6 - notranja zasteklena Alu stena (210+115) x 160 cm. Okvirji Alu RAL 9003.Steno sestavljata 2 polji pod kotom 90°s fiksno zasteklitvijo v alu okvirju.
Folija po načrtu notranje opreme.
Opomba: Izdelava, dobava in montaža notranjih steklenih sten. Stekleni elementi z Alu okvirjem in zasteklitev varnostno lepljeno steklo. Stene vključujejo vso nosilno podkonstrukcijo po normativu proizvajalca. Upoštevani so vsi zaključki, izrezi in pritrdilni material. V ceni sten upošteveti tudi nosilno konstrukcijo do AB nosilne stropne konstrukcije (v spuščenem stropu).</t>
  </si>
  <si>
    <t>2.2.1.2.15.35</t>
  </si>
  <si>
    <t>NZ7 - notranja zasteklena Alu stena 228 x 140 cm. Okvirji Alu RAL 9003.Steno sestavljata 2 polja s fiksno zasteklitvijo v alu okvirju.
Folija po načrtu notranje opreme.
Opomba: Izdelava, dobava in montaža notranjih steklenih sten. Stekleni elementi z Alu okvirjem in zasteklitev varnostno lepljeno steklo. Stene vključujejo vso nosilno podkonstrukcijo po normativu proizvajalca. Upoštevani so vsi zaključki, izrezi in pritrdilni material. V ceni sten upošteveti tudi nosilno konstrukcijo do AB nosilne stropne konstrukcije (v spuščenem stropu).</t>
  </si>
  <si>
    <t>2.2.1.2.16</t>
  </si>
  <si>
    <t>XVI.</t>
  </si>
  <si>
    <t>KOVINSKA in POŽARNA KOVINSKA VRATA</t>
  </si>
  <si>
    <t>2.2.1.2.16.1</t>
  </si>
  <si>
    <t>2.2.1.2.16.1.1</t>
  </si>
  <si>
    <t>2.2.1.2.16.1.2</t>
  </si>
  <si>
    <t>2.2.1.2.16.1.3</t>
  </si>
  <si>
    <t xml:space="preserve"> - v cenah je vkalkulirati vsa pomožna dela (odri, prenosi, dvigi ipd.).</t>
  </si>
  <si>
    <t>2.2.1.2.16.1.4</t>
  </si>
  <si>
    <t>- izdelki iz Fe profilov pripeljani na objekt so očiščeni, 2x minizirani in finalno opleskani,</t>
  </si>
  <si>
    <t>2.2.1.2.16.1.5</t>
  </si>
  <si>
    <t>-v cenah upoštevati ateste, poročilo o brezhibnem delovanju vgrajenih elementov električnih vrat,</t>
  </si>
  <si>
    <t>2.2.1.2.16.1.6</t>
  </si>
  <si>
    <t>2.2.1.2.16.1.7</t>
  </si>
  <si>
    <t>2.2.1.2.16.2</t>
  </si>
  <si>
    <t>KOVINSKA VRATA</t>
  </si>
  <si>
    <t>2.2.1.2.16.2.1</t>
  </si>
  <si>
    <t>Izdelava, dobava in montaža kovinskih dvokrilnih simetričnih vrat z izolativnim polnilom, kompletno s kovinskim podbojem z vso standardno opremo, eno krilo z RF kljuko in cilindrično ključavnico brez cilindra, drugo krilo z zatičem. Barva kril in podboja RAL  7012. Vrata svetlih dimenzij:</t>
  </si>
  <si>
    <t>2.2.1.2.16.2.2</t>
  </si>
  <si>
    <t>VV4- 180 x 175 cm.(servisni jašek)
Opomba: Izdelava, dobava in montaža kovinskih dvokrilnih simetričnih vrat z izolativnim polnilom, kompletno s kovinskim podbojem z vso standardno opremo, eno krilo z RF kljuko in cilindrično ključavnico brez cilindra, drugo krilo z zatičem. Barva kril in podboja RAL  7012. Vrata svetlih dimenzij:</t>
  </si>
  <si>
    <t>2.2.1.2.16.3</t>
  </si>
  <si>
    <t>KOVINSKA PROTIPOŽARNA VRATA</t>
  </si>
  <si>
    <t>2.2.1.2.16.3.1</t>
  </si>
  <si>
    <t>Vsi sestavni deli protipožarnih vrat morajo imeti ustrezne ateste v skladu s ŠPV</t>
  </si>
  <si>
    <t>2.2.1.2.16.3.2</t>
  </si>
  <si>
    <t>Izdelava, dobava in montaža kovinskih enokrilnih protipožarnih, kompletno s kovinskim protipožarnim podbojem, EI 30C2 (EI 30C1: 1x vhod plinska kotlovnica), z vso standardno opremo in samozapiralom, RF kljuko in cilindrično ključavnico. Krilo in podboj antikorozijsko zaščitena in finalno pleskana RAL 9003. Priloženi A testi in certifikati. Vrata svetlih dimenzij:</t>
  </si>
  <si>
    <t>2.2.1.2.16.3.3</t>
  </si>
  <si>
    <t>PV1- 90 x 210 cm (širina podboja 20cm)
Opomba: Izdelava, dobava in montaža kovinskih enokrilnih protipožarnih, kompletno s kovinskim protipožarnim podbojem, EI 30C2 (EI 30C1: 1x vhod plinska kotlovnica), z vso standardno opremo in samozapiralom, RF kljuko in cilindrično ključavnico. Krilo in podboj antikorozijsko zaščitena in finalno pleskana RAL 9003. Priloženi A testi in certifikati. Vrata svetlih dimenzij:</t>
  </si>
  <si>
    <t>2.2.1.2.16.3.4</t>
  </si>
  <si>
    <t>PV1- 90 x 210 cm (širina podboja 15cm)
Opomba: Izdelava, dobava in montaža kovinskih enokrilnih protipožarnih, kompletno s kovinskim protipožarnim podbojem, EI 30C2 (EI 30C1: 1x vhod plinska kotlovnica), z vso standardno opremo in samozapiralom, RF kljuko in cilindrično ključavnico. Krilo in podboj antikorozijsko zaščitena in finalno pleskana RAL 9003. Priloženi A testi in certifikati. Vrata svetlih dimenzij:</t>
  </si>
  <si>
    <t>2.2.1.2.16.3.5</t>
  </si>
  <si>
    <t>PV2- 80 x 210 cm (širina podboja 20cm)
Opomba: Izdelava, dobava in montaža kovinskih enokrilnih protipožarnih, kompletno s kovinskim protipožarnim podbojem, EI 30C2 (EI 30C1: 1x vhod plinska kotlovnica), z vso standardno opremo in samozapiralom, RF kljuko in cilindrično ključavnico. Krilo in podboj antikorozijsko zaščitena in finalno pleskana RAL 9003. Priloženi A testi in certifikati. Vrata svetlih dimenzij:</t>
  </si>
  <si>
    <t>2.2.1.2.16.3.6</t>
  </si>
  <si>
    <t>2.2.1.2.16.3.7</t>
  </si>
  <si>
    <t>PV3- 100 x 210 cm (širina podboja 20cm), vrata so stalno odprta na znak AJP se zaprejo (elektromagnet)
Opomba: Izdelava, dobava in montaža kovinskih enokrilnih protipožarnih, kompletno s kovinskim protipožarnim podbojem, EI 30C2 (EI 30C1: 1x vhod plinska kotlovnica), z vso standardno opremo in samozapiralom, RF kljuko in cilindrično ključavnico. Krilo in podboj antikorozijsko zaščitena in finalno pleskana RAL 9003. Priloženi A testi in certifikati. Vrata svetlih dimenzij:</t>
  </si>
  <si>
    <t>2.2.1.2.16.3.8</t>
  </si>
  <si>
    <t>Dobava in montaža notranjih dvokrilnih asimetričnih protipožarnih vrat komplet s protipožarnim podbojem: kovinski podboj in kovinski krili vse RAL 9003, EI 30C3 (atest krilo in podboj). Krili opremljeni z vsem okovjem, eno krilo z RF kljuko in cilindrično ključavnico, samozapiralom, drugo krilo z zatičem; evakucijski izhod. Vrata so prehodnih dimenzij:</t>
  </si>
  <si>
    <t>2.2.1.2.16.3.9</t>
  </si>
  <si>
    <t>PV4- dim. 150 x 210 cm (širina podboja 20cm), obojestransko varovala za prste.
Opomba: Dobava in montaža notranjih dvokrilnih asimetričnih protipožarnih vrat komplet s protipožarnim podbojem: kovinski podboj in kovinski krili vse RAL 9003, EI 30C3 (atest krilo in podboj). Krili opremljeni z vsem okovjem, eno krilo z RF kljuko in cilindrično ključavnico, samozapiralom, drugo krilo z zatičem; evakucijski izhod. Vrata so prehodnih dimenzij:</t>
  </si>
  <si>
    <t>2.2.1.2.16.3.10</t>
  </si>
  <si>
    <t>Dobava in montaža notranjih dvokrilnih asimetričnih protipožarnih vrat komplet s protipožarnim podbojem: kovinski podboj in kovinski krili vse RAL 9003, EI30C3 (atest krilo in podboj). Krili opremljeni z vsem okovjem, eno krilo z RF kljuko zunaj, panik letvijo znotraj in cilindrično ključavnico, samozapiralom, drugo krilo z zatičem; evakucijski izhod. Vrata so prehodnih dimenzij:</t>
  </si>
  <si>
    <t>2.2.1.2.16.3.11</t>
  </si>
  <si>
    <t>PV4a - dim. 150 x 210 cm (širina podboja 20cm) obojestransko varovala za prste..
Opomba: Dobava in montaža notranjih dvokrilnih asimetričnih protipožarnih vrat komplet s protipožarnim podbojem: kovinski podboj in kovinski krili vse RAL 9003, EI30C3 (atest krilo in podboj). Krili opremljeni z vsem okovjem, eno krilo z RF kljuko zunaj, panik letvijo znotraj in cilindrično ključavnico, samozapiralom, drugo krilo z zatičem; evakucijski izhod. Vrata so prehodnih dimenzij:</t>
  </si>
  <si>
    <t>2.2.1.2.16.3.12</t>
  </si>
  <si>
    <t>Dobava in montaža notranjih dvokrilnih asimetričnih protipožarnih vrat komplet s protipožarnim podbojem: kovinski podboj in kovinski krili vse RAL 9003, EI30C2 (atest krilo in podboj). Krili opremljeni z vsem okovjem, eno krilo (90/210cm) z RF kljuko in cilindrično ključavnico, samozapiralom, drugo krilo z zatičem. Vrata so prehodnih dimenzij:</t>
  </si>
  <si>
    <t>2.2.1.2.16.3.13</t>
  </si>
  <si>
    <t>PV5 - dim. 120 x 210 cm (širina podboja 20cm).
Opomba: Dobava in montaža notranjih dvokrilnih asimetričnih protipožarnih vrat komplet s protipožarnim podbojem: kovinski podboj in kovinski krili vse RAL 9003, EI30C2 (atest krilo in podboj). Krili opremljeni z vsem okovjem, eno krilo (90/210cm) z RF kljuko in cilindrično ključavnico, samozapiralom, drugo krilo z zatičem. Vrata so prehodnih dimenzij:</t>
  </si>
  <si>
    <t>2.2.1.2.17</t>
  </si>
  <si>
    <t>XVII.</t>
  </si>
  <si>
    <t>2.2.1.2.17.1</t>
  </si>
  <si>
    <t>2.2.1.2.17.2</t>
  </si>
  <si>
    <t>2.2.1.2.17.3</t>
  </si>
  <si>
    <t>-točne mere za izdelke je vzeti na objektu,</t>
  </si>
  <si>
    <t>2.2.1.2.17.4</t>
  </si>
  <si>
    <t>2.2.1.2.17.5</t>
  </si>
  <si>
    <t>- v cenah je vkalkulirati vsa pomožna dela ( prenosi, dvigi ipd.),</t>
  </si>
  <si>
    <t>2.2.1.2.17.6</t>
  </si>
  <si>
    <t>2.2.1.2.17.7</t>
  </si>
  <si>
    <t>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</si>
  <si>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2.2.1.2.17.8</t>
  </si>
  <si>
    <t xml:space="preserve"> 57 x 175 cm (O1)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</si>
  <si>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2.2.1.2.17.9</t>
  </si>
  <si>
    <t>196 x 175 cm (O2)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</si>
  <si>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2.2.1.2.17.10</t>
  </si>
  <si>
    <t>108 x 290 cm (O3)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</si>
  <si>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2.2.1.2.17.11</t>
  </si>
  <si>
    <t xml:space="preserve"> 72 x 134 cm (O4)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</si>
  <si>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2.2.1.2.17.12</t>
  </si>
  <si>
    <t xml:space="preserve"> 182 x 260 cm (O5)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</si>
  <si>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2.2.1.2.17.13</t>
  </si>
  <si>
    <t xml:space="preserve"> 182 x 301 cm (O6)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</si>
  <si>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2.2.1.2.17.14</t>
  </si>
  <si>
    <t xml:space="preserve"> 108 x 269 cm (O7)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</si>
  <si>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2.2.1.2.17.15</t>
  </si>
  <si>
    <t>158 x 319 cm (O9)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</si>
  <si>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2.2.1.2.17.16</t>
  </si>
  <si>
    <t xml:space="preserve"> 62 x 175 cm (O10)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</si>
  <si>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2.2.1.2.17.17</t>
  </si>
  <si>
    <t>158 x 282 cm (O11)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</si>
  <si>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2.2.1.2.17.18</t>
  </si>
  <si>
    <t>196 x 175 cm (O16)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</si>
  <si>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2.2.1.2.17.19</t>
  </si>
  <si>
    <t>182 x 366 cm (ZZ1)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</si>
  <si>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2.2.1.2.17.20</t>
  </si>
  <si>
    <t>196 x 271 cm (ZZ2)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</si>
  <si>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2.2.1.2.17.21</t>
  </si>
  <si>
    <t>196 x 163 cm (PZ1)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</si>
  <si>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2.2.1.2.17.22</t>
  </si>
  <si>
    <t>158 x 282 cm (PZ2)
Opomba: Dobava in montaža zunanjih Alu žaluzij širine lamel 90 mm - žaluzije z "Z "profilom  (kot na primer ATON Z 90mm ali enakovredno).Upravljanje na elektro pogon, cene komplet z elektromotorji. Žaluzije so elektrostatično barvane (RAL 7037), Alu vodila, kompletno s pritrditvenim materialom. Žaluzije dimenzij:</t>
  </si>
  <si>
    <t>2.2.1.2.17.23</t>
  </si>
  <si>
    <t>Dobava in montaža Alu mask RAL 7037 za zunanje žaluzije, maske so iz ALU pločevine deb. 1,5 mm, r.š. 65 -85 cm, stranski zaključki mask. Maske niso vidne, montirane na preklade, komplet z vsem pritrdilnim in tesnilnim materialom. Med masko in zidom je potrebno upoštevati tudi izvedbo toplotne izolacije XPS deb. 4cm.</t>
  </si>
  <si>
    <t>2.2.1.2.17.24</t>
  </si>
  <si>
    <t>Dobava in montaža strešnih gubanih screen senčil pod stekleno streho nadstreškov teras: screen gubana tkanina (kot naprimer SCP5-SAT_AO1-249 ali enakovredno), barva bela bež komplet z vsemi Alu vodili, regulirnimi palicami (2 kosa) in vsem montažnim materialom (montaža na kovinsko konstrukcijo nadstreškov). Senčila so širine 120cm , razvite dolžine 4,5m (5 gub x 90cm). Ročno upravljanje.</t>
  </si>
  <si>
    <t>2.2.1.2.18</t>
  </si>
  <si>
    <t>XVIII.</t>
  </si>
  <si>
    <t>2.2.1.2.18.1</t>
  </si>
  <si>
    <t>2.2.1.2.18.2</t>
  </si>
  <si>
    <t>2.2.1.2.18.3</t>
  </si>
  <si>
    <t>2.2.1.2.18.4</t>
  </si>
  <si>
    <t>2.2.1.2.18.5</t>
  </si>
  <si>
    <t>- izdelavo delavniških izvedbenih načrtov, ki
   jih je pred dokončno izdelavo dvigala dati
   v potrditev projektantu in nadzorniku,</t>
  </si>
  <si>
    <t>2.2.1.2.18.6</t>
  </si>
  <si>
    <t>2.2.1.2.18.7</t>
  </si>
  <si>
    <t>2.2.1.2.18.8</t>
  </si>
  <si>
    <t>- izvajalec mora odvažati vse odpadke, ki nastajajo pri izvedbi, odvoz v pooblaščeno deponijo; odvoz zajeti v cenah po enoti.</t>
  </si>
  <si>
    <t>2.2.1.2.18.9</t>
  </si>
  <si>
    <t>Izdelava, dobava in montaža električnega tovorno osebnega dvigala:
dimenzije jaška:
-vrsta: brezstrojnično vrvno osebno
-hitrost: 1,00 m/s,
-nosilnost: 1000kg/13 oseb,
-višina dviga: 11,8 m,
-št. postaj in dostopov: 4/4, neprehodna kabina
-krmiljenje: mikroprocesorsko, simplex, zbirni sistem DCL. Ob signalu iz naročnikove požarne centrale se dvigalo preusmeri 
  v glavno postajo, odpre vrata in se izklopi.  Krmilna omara je nameščena v najvišji postaji poleg vrat.
  Krmiljenje mora biti pripravljeno za priklop naročnikovega elektronskega sistema za blokado zunanjih pozivov. Dvigalo 
  sprejema vse pozive le v določenem časovnem obdobju, izven njega pa le z uporabo ustrezne magnetne kartice. 
-pogon: digitalno frekvenčno regulirani sinhroni brezreduktorski motor s permanentnimi magneti in z regenerativnim pogonom, 
 ki med zaviranjem v omrežje stavbe vrača električno energijo. Nosilna sredstva so patentirani ploščati poliuretanski trakovi.
-dimenzije kabine: 1100 x 2100 x 2200 mm
-vrata kabine: avtomatska, frekvenčno regulirani pogon, krila in okvir brušeno nerjaveče jeklo, zaščita potnikov pred 
 ukleščenjem z infrardečo  svetlobno zaveso.
-vrata jaška: avtomatska, dvodelna teleskopska, 900 x 2000 mm, brušeno nerjaveče jeklo s širokim okvirjem 1610 mm.
-oprema kabine: raven bel strop, vse tri stene so v rumeni barvi »sand«, tla pripravljena za vgradnjo kamna (kamen v popisu 
 kamnoseških del), na eni bočni steni je po vsej višini nameščeno obokano belo kabinsko tipkalo (modri LCD pokazatelj, 
 okrogle tipke z ovalnimi pokrovčki in Braillovo pisavo), razsvetljava okrog kabinskega tipkala, tipka za zapiranje vrat in alarm.
- dvigalo mora biti povezano na infra net sistem (varnost v primeru okvare)
-zunanja tipkala in pokazatelji: v vseh postajah nadometno pozivno tipkalo v brušenem nerjavečem jeklu z vgrajenim 
 pokazateljem položaja kabine in smeri vožnje v LED tehnologiji z rdečimi znaki na črnem ozadju.</t>
  </si>
  <si>
    <t>2.2.1.2.18.10</t>
  </si>
  <si>
    <t>Izdelava, dobava in montaža dvižne ploščadi (hidravlični dvižni plato) z jaškom:
-nosilnost: 500kg
-dimenzija platoja: 1100x1700mm
-višina dviga: 2200mm
-število postaj:  2
-način dviga: škarjasti mehanizem
-jašek iz kovinske mreže komplet kovinsko konstrukcijo, višina 4400mm, barva RAL 7012
-vrata jaška: iz kovinski profilov in mrež, barva RAL 7012, opremljena s kljuko in ključavnico; dim. vrat  1700 x 2200 mm-zložlijva (zgibna) 1kos, 1000 x 2200 mm-enokrilna 1kos
-prehodnost: kotno prehoden
-dostop: z dveh strani.</t>
  </si>
  <si>
    <t>2.2.1.2.19</t>
  </si>
  <si>
    <t>IXX.</t>
  </si>
  <si>
    <t>2.2.1.2.19.1</t>
  </si>
  <si>
    <t>2.2.1.2.19.2</t>
  </si>
  <si>
    <t>- v cenah slikoplesk. del so zajeti vsi premični odri višine 2m in 4-5m. Fasadni oder je zajet pri tesarskih delih.</t>
  </si>
  <si>
    <t>2.2.1.2.19.3</t>
  </si>
  <si>
    <t>-zaščite ter čiščenje prostorov med in po končanih delih,</t>
  </si>
  <si>
    <t>2.2.1.2.19.4</t>
  </si>
  <si>
    <t>2.2.1.2.19.5</t>
  </si>
  <si>
    <t>- za izbrane barve potrebno pred izvedbo izdelati vzorec dim. 1,0 m2, ki ga potrjuje projektant,</t>
  </si>
  <si>
    <t>2.2.1.2.19.6</t>
  </si>
  <si>
    <t>2.2.1.2.19.7</t>
  </si>
  <si>
    <t xml:space="preserve"> - tip barve in vzorec se izdela po načrtu grafične opreme,</t>
  </si>
  <si>
    <t>2.2.1.2.19.8</t>
  </si>
  <si>
    <t>2.2.1.2.19.9</t>
  </si>
  <si>
    <t>2.2.1.2.19.10</t>
  </si>
  <si>
    <t>2.2.1.2.19.11</t>
  </si>
  <si>
    <t>2.2.1.2.19.12</t>
  </si>
  <si>
    <t>2.2.1.2.19.13</t>
  </si>
  <si>
    <t>2.2.1.2.19.14</t>
  </si>
  <si>
    <t>2.2.1.2.19.15</t>
  </si>
  <si>
    <t>Naprava dekorativne stene v Malancana barvi, stena se barva s tremi barvami, ki so oljne mat po NCS lestvici po pasovih različnih širin; 
NCS S4040 R30B - temna, NCS S2020 R20B - svetla, NCS S3030 R20B - srednja , v ceni je 
potrebno upoštevati zaščito, vse premaze in pripravo stene (glej načrt grafične opreme).</t>
  </si>
  <si>
    <t>2.2.1.2.19.16</t>
  </si>
  <si>
    <t>Naprava dekorativne stene v oranžni barvi, stena se barva s tremi barvami, ki so oljne mat po NCS lestvici po pasovih različnih širin; 
NCS S1070 Y30R - svetla, NCS S2060 Y40R - srednja, NCS S5040 Y50R - temna , v ceni je potrebno upoštevati zaščito, vse premaze in pripravo stene (glej načrt grafične opreme).</t>
  </si>
  <si>
    <t>2.2.1.2.19.17</t>
  </si>
  <si>
    <t>Naprava dekorativne stene v rumeni barvi, stena se barva s tremi barvami, ki so oljne mat po NCS lestvici po pasovih različnih širin; 
NCS S0560Y - svetla, NCS S1070 Y20R - srednja, NCS S1080 Y40R - temna, v ceni je potrebno upoštevati zaščito, vse premaze in pripravo stene 
(glej načrt grafične opreme).</t>
  </si>
  <si>
    <t>2.2.1.2.19.18</t>
  </si>
  <si>
    <t>Naprava dekorativne stene v zeleni barvi, stena se barva s tremi barvami, ki so oljne mat po NCS lestvici po pasovih različnih širin; 
NCS S0575 G40Y - svetla, NCS S1080 G30Y - srednja, NCS S4050 G20Y - temna , v ceni je potrebno upoštevati zaščito, vse premaze in pripravo stene (glej načrt grafične opreme).</t>
  </si>
  <si>
    <t>2.2.1.2.19.19</t>
  </si>
  <si>
    <t>Naprava stene v Malancana barvi, stena se barva z oljno mat barvo po NCS lestvici; NCS S4040 R30B - temna, v ceni je potrebno upoštevati zaščito, 
vse premaze in pripravo stene.</t>
  </si>
  <si>
    <t>2.2.1.2.19.20</t>
  </si>
  <si>
    <t>Naprava stene v oranžni barvi, stena se barva z oljno mat barvo po NCS lestvici; NCS S5040 Y50R - temna, v ceni je potrebno upoštevati zaščito, 
vse premaze in pripravo stene.</t>
  </si>
  <si>
    <t>2.2.1.2.19.21</t>
  </si>
  <si>
    <t>Naprava stene v rumeni barvi, stena se barva z oljno mat barvo po NCS lestvici; NCS S1080 Y40R - temna, v ceni je potrebno upoštevati zaščito, 
vse premaze in pripravo stene.</t>
  </si>
  <si>
    <t>2.2.1.2.19.22</t>
  </si>
  <si>
    <t>Naprava stene v zeleni barvi, stena se barva z oljno mat barvo po NCS lestvici; NCS S4050 G20Y - temna, v ceni je potrebno upoštevati zaščito, 
vse premaze in pripravo stene.</t>
  </si>
  <si>
    <t>2.2.1.2.19.23</t>
  </si>
  <si>
    <t>Dvakratni oplesk sten dvigalnega jaška s protiprašno barvo brez kitanja.</t>
  </si>
  <si>
    <t>2.2.1.2.19.24</t>
  </si>
  <si>
    <t>Oder v dvigalnem in inštalacijskem jašku do višine 12m.</t>
  </si>
  <si>
    <t>2.2.1.2.19.25</t>
  </si>
  <si>
    <t>Dvakratni premaz sten s prozornim lakom na steni kjer se bodo lepile folije, čez oljne barve.</t>
  </si>
  <si>
    <t>2.2.1.2.20</t>
  </si>
  <si>
    <t>XX.</t>
  </si>
  <si>
    <t>2.2.1.2.20.1</t>
  </si>
  <si>
    <t>2.2.1.2.20.2</t>
  </si>
  <si>
    <t>2.2.1.2.20.3</t>
  </si>
  <si>
    <t>Požarna zaščita lesenih stropnikov REI 60 po SIST EN 13 501-2. Dobava in strokovna montaža silikatnih plošč neobčutljivih na vlago, negorljivih A1 po SIST EN 13501-1, z volumsko maso ca. 850 Kg/m3. (kot na primer: Promatect 100 ali enakovredno) Debelina plošč (dvoslojna izvedba) 2x10mm ali ustrezna debelina glede na izračun po Evrokod. Obračun po razviti površini stropnikov. V ceni zajeti tudi predhodno čiščenje površine in vse potrebne delovne odre.</t>
  </si>
  <si>
    <t>2.2.1.2.20.4</t>
  </si>
  <si>
    <t>Požarna zaščita stropa-nove AB plošče (območje med stropniki) REI 60 po SIST EN 13 501-2. Dobava in strokovna montaža silikatnih plošč neobčutljivih na vlago, negorljivih A1 po SIST EN 13501-1, z volumsko maso ca. 850 Kg/m3. (kot na primer: Promatect 100 ali enakovredno) Debelina plošč (enoslojna izvedba) 1x12mm ali ustrezna debelina glede na izračun po Evrokod. V ceni zajeti tudi predhodno čiščenje površine in vse potrebne delovne odre.</t>
  </si>
  <si>
    <t>2.2.1.2.20.5</t>
  </si>
  <si>
    <t>Požarna zaščita stropa-obstoječe rebričaste AB plošče REI 60 po SIST EN 13 501-2. Dobava in strokovna montaža silikatnih plošč neobčutljivih na vlago, negorljivih A1 po SIST EN 13501-1, z volumsko maso ca. 850 Kg/m3. (kot na primer Promatect 100 ali enakovredno) Debelina plošč (enoslojna izvedba) 1x12mm ali ustrezna debelina glede na izračun po Evrokod. V ceni zajeti tudi predhodno čiščenje površine in vse potrebne delovne odre.</t>
  </si>
  <si>
    <t>2.2.1.2.20.6</t>
  </si>
  <si>
    <t>Požarna zaščita  obstoječega stopnišča (prostor pod stopnicami) : Dobava in strokovna montaža silikatnih plošč neobčutljivih na vlago, negorljivih A1 po SIST EN 13501-1, z volumsko maso ca. 850 Kg/m3. (kot na primer: Promatect 100 ali enakovredno) Debelina plošč (trislojna izvedba) 3x10mm ali ustrezna debelina glede na izračun po Evrokod. V ceni zajeti tudi predhodno čiščenje površine.</t>
  </si>
  <si>
    <t>2.2.1.2.20.7</t>
  </si>
  <si>
    <t>Dobava in montaža obloge jaškov kupol za ODT in delno obloga stropa, obloga s samonosnimi protipožarnimi ploščami debeline 4cm, silikatnih plošč neobčutljivih na vlago, negorljivih A1 po SIST EN 13501-1, (kot na primer: Promatect ali enakovredno). V ceni zajeti tudi predhodno čiščenje površine in vse potrebne delovne odre, ves potrebni pritrdilni in tesnilni material.</t>
  </si>
  <si>
    <t>2.2.1.2.20.8</t>
  </si>
  <si>
    <t>2.2.1.2.20.9</t>
  </si>
  <si>
    <t>aparati ročni na prah -12 EG.
Opomba: Dobava in montaža gasilnih aparatov po požarnem redu :</t>
  </si>
  <si>
    <t>2.2.1.2.20.10</t>
  </si>
  <si>
    <t>Dobava in montaža sistemskega zaklepanja vrat (generalni ključi cca. 10kos+ ostali ključi cca 350 kos) z vsemi potrebnimi cilindri.</t>
  </si>
  <si>
    <t>2.2.1.2.20.11</t>
  </si>
  <si>
    <t>2.2.2</t>
  </si>
  <si>
    <t>2.2.2.1</t>
  </si>
  <si>
    <t>VRETEC, ŠOLA</t>
  </si>
  <si>
    <t>2.2.2.1.1</t>
  </si>
  <si>
    <t>2.2.2.1.1.1</t>
  </si>
  <si>
    <t>2.2.2.1.1.2</t>
  </si>
  <si>
    <t>2.2.2.1.1.3</t>
  </si>
  <si>
    <t>Odstranitev - posek žive meje ob žični ograji, nalaganje ruševin na transportno sredstvo, odvoz na stalno deponijo vključno s plačilom vseh komunalnih pristojbin in taks (pooblaščenim zbiralcem gradbenih odpadkov s strani agencije RS za okolje), deponijo pridobi izvajalec.</t>
  </si>
  <si>
    <t>2.2.2.1.1.4</t>
  </si>
  <si>
    <t>Čiščenje terena, posek grmičevja in dreves s premerom debla do 20 cm, kompletno z izkopom panjev, nalaganje ruševin na transportno sredstvo, odvoz na stalno deponijo vključno s plačilom vseh komunalnih pristojbin in taks (pooblaščenim zbiralcem gradbenih odpadkov s strani agencije RS za okolje), deponijo pridobi izvajalec (celotna površina predvidene ureditve).</t>
  </si>
  <si>
    <t>2.2.2.1.1.5</t>
  </si>
  <si>
    <t>Posek dreves s premerom debla od 20 do 50 cm, kompletno z izkopom panjev, nalaganje ruševin na transportno sredstvo, odvoz na stalno deponijo vključno s plačilom vseh komunalnih pristojbin in taks (pooblaščenim zbiralcem gradbenih odpadkov s strani agencije RS za okolje), deponijo pridobi izvajalec.</t>
  </si>
  <si>
    <t>2.2.2.1.1.6</t>
  </si>
  <si>
    <t>Posek dreves s premerom debla nad 50 cm, kompletno z izkopom panjev, nalaganje ruševin na transportno sredstvo, odvoz na stalno deponijo vključno s plačilom vseh komunalnih pristojbin in taks (pooblaščenim zbiralcem gradbenih odpadkov s strani agencije RS za okolje), deponijo pridobi izvajalec.</t>
  </si>
  <si>
    <t>2.2.2.1.1.7</t>
  </si>
  <si>
    <t>Zaščita drevja območja drevesnih korenin pri gradbenih izkopih s koreninsko zaveso do globine 2m.</t>
  </si>
  <si>
    <t>2.2.2.1.1.8</t>
  </si>
  <si>
    <t>Varovalna ograja za zaščito drevja (nadzemnega dela in območja korenin) iz desk.</t>
  </si>
  <si>
    <t>2.2.2.1.1.9</t>
  </si>
  <si>
    <t>Odstranitev prometnih znakov, ogledal, napisnih tabel, nalaganje ruševin na transportno sredstvo, odvoz na stalno deponijo vključno s plačilom vseh komunalnih pristojbin in taks (pooblaščenim zbiralcem gradbenih odpadkov s strani agencije RS za okolje), deponijo pridobi izvajalec.</t>
  </si>
  <si>
    <t>2.2.2.1.1.10</t>
  </si>
  <si>
    <t>Odstranitev prometnih znakov, ogledal, napisnih tabel, skladiščenje ter ponovna montaža po končani gradnji.</t>
  </si>
  <si>
    <t>2.2.2.1.1.11</t>
  </si>
  <si>
    <t>Rušenje žične ograje komplet s kovinskimi vrati in prehodi, betonskimi stebri in betonskim parapetom, nalaganje ruševin na transportno sredstvo, odvoz na stalno deponijo vključno s plačilom vseh komunalnih pristojbin in taks (pooblaščenim zbiralcem gradbenih odpadkov s strani agencije RS za okolje), deponijo pridobi izvajalec.</t>
  </si>
  <si>
    <t>2.2.2.1.1.12</t>
  </si>
  <si>
    <t>Rušenje obstoječega betonskega zidu-ograje (višina cca 3 m) na delu, kjer je predviden nov plato za odpadke; betonski zid z betonskimi stebri in kovinskim polnilom, nalaganje ruševin na transportno sredstvo, odvoz na stalno deponijo vključno s plačilom vseh komunalnih pristojbin in taks (pooblaščenim zbiralcem gradbenih odpadkov s strani agencije RS za okolje), deponijo pridobi izvajalec.</t>
  </si>
  <si>
    <t>2.2.2.1.1.13</t>
  </si>
  <si>
    <t xml:space="preserve">Zarez - odrez asfalta debeline cca 10 cm, na delih kjer se novopredvidena parkirišča navezujejo na obstoječe asfaltne površine in kjer novopredvideni komunalni in inštalacijski vodi potekajo po obstoječih cestiščih izven parcele (navezave na obstoječe vode). </t>
  </si>
  <si>
    <t>2.2.2.1.1.14</t>
  </si>
  <si>
    <t>Rušenje obstoječega asfalta v debelini cca 10 cm, nalaganje ruševin na transportno sredstvo, odvoz na stalno deponijo vključno s plačilom vseh komunalnih pristojbin in taks (pooblaščenim zbiralcem gradbenih odpadkov s strani agencije RS za okolje), deponijo pridobi izvajalec.</t>
  </si>
  <si>
    <t>2.2.2.1.1.15</t>
  </si>
  <si>
    <t>Rušenje obstoječe granitne mulde in pasu iz granitnih kock na območju posegov v obstoječo cestno infrastrukturo, vzpostavitev obstoječega stanja, z dobavo novih granitnih kock in polaganje na betonsko podlago (C 20/25) in fugiranje stikov s cementno malto.</t>
  </si>
  <si>
    <t>2.2.2.1.1.16</t>
  </si>
  <si>
    <t>Rušenje obstoječih betonskih robnikov in lamel, skupaj z betonsko podlago, nalaganje ruševin na transportno sredstvo, odvoz na stalno deponijo vključno s plačilom vseh komunalnih pristojbin in taks (pooblaščenim zbiralcem gradbenih odpadkov s strani agencije RS za okolje), deponijo pridobi izvajalec.</t>
  </si>
  <si>
    <t>2.2.2.1.1.17</t>
  </si>
  <si>
    <t>Rušenje betonskih plošč in tlakovcev v peščeni ali betonski podlagi, nalaganje ruševin na transportno sredstvo, odvoz na stalno deponijo vključno s plačilom vseh komunalnih pristojbin in taks (pooblaščenim zbiralcem gradbenih odpadkov s strani agencije RS za okolje), deponijo pridobi izvajalec.</t>
  </si>
  <si>
    <t>2.2.2.1.1.18</t>
  </si>
  <si>
    <t>Rušenje elementov obstoječih komunalnih in inštalacijskih elementov, komplet z nalaganjem ruševin in odvozom na stalno deponijo vključno s plačilom vseh komunalnih pristojbin in taks (pooblaščenim zbiralcem gradbenih odpadkov s strani agencije RS za okolje), deponijo pridobi izvajalec.</t>
  </si>
  <si>
    <t>2.2.2.1.1.19</t>
  </si>
  <si>
    <t>-peskolovi (BC)
Opomba: Rušenje elementov obstoječih komunalnih in inštalacijskih elementov, komplet z nalaganjem ruševin in odvozom na stalno deponijo vključno s plačilom vseh komunalnih pristojbin in taks (pooblaščenim zbiralcem gradbenih odpadkov s strani agencije RS za okolje), deponijo pridobi izvajalec.</t>
  </si>
  <si>
    <t>2.2.2.1.1.20</t>
  </si>
  <si>
    <t>-jaški (BC)
Opomba: Rušenje elementov obstoječih komunalnih in inštalacijskih elementov, komplet z nalaganjem ruševin in odvozom na stalno deponijo vključno s plačilom vseh komunalnih pristojbin in taks (pooblaščenim zbiralcem gradbenih odpadkov s strani agencije RS za okolje), deponijo pridobi izvajalec.</t>
  </si>
  <si>
    <t>2.2.2.1.1.21</t>
  </si>
  <si>
    <t>-cevovodi
Opomba: Rušenje elementov obstoječih komunalnih in inštalacijskih elementov, komplet z nalaganjem ruševin in odvozom na stalno deponijo vključno s plačilom vseh komunalnih pristojbin in taks (pooblaščenim zbiralcem gradbenih odpadkov s strani agencije RS za okolje), deponijo pridobi izvajalec.</t>
  </si>
  <si>
    <t>2.2.2.1.1.22</t>
  </si>
  <si>
    <t>Rušenje obstoječe vrtne lope v kompletu, lopa dim. cca 4,0 x 2,5 x 2,0 m, nalaganje in odvoz ruševin na stalno deponijo vključno s plačilom vseh komunalnih pristojbin in taks (pooblaščenim zbiralcem gradbenih odpadkov s strani agencije RS za okolje), deponijo pridobi izvajalec.</t>
  </si>
  <si>
    <t>2.2.2.1.1.23</t>
  </si>
  <si>
    <t>Kompletna odstranitev vkopane kovinske cisterne za olje, s pokrovi in vsemi pripadajočimi deli, odvozom na stalno deponijo vključno s plačilom vseh komunalnih pristojbin in taks (pooblaščenim zbiralcem gradbenih odpadkov s strani agencije RS za okolje), deponijo pridobi izvajalec. Velikost cisterne cca 20 m3.</t>
  </si>
  <si>
    <t>2.2.2.1.1.24</t>
  </si>
  <si>
    <t>Rušenje raznih obstoječih AB elementov na območju zunanje ureditve, nalaganje in odvoz ruševin na stalno deponijo vključno s plačilom vseh komunalnih pristojbin in taks (pooblaščenim zbiralcem gradbenih odpadkov s strani agencije RS za okolje), deponijo pridobi izvajalec.</t>
  </si>
  <si>
    <t>2.2.2.1.2</t>
  </si>
  <si>
    <t>2.2.2.1.2.1</t>
  </si>
  <si>
    <t>2.2.2.1.2.2</t>
  </si>
  <si>
    <t>2.2.2.1.2.3</t>
  </si>
  <si>
    <t>2.2.2.1.2.4</t>
  </si>
  <si>
    <t>2.2.2.1.2.5</t>
  </si>
  <si>
    <t>2.2.2.1.2.6</t>
  </si>
  <si>
    <t>2.2.2.1.2.7</t>
  </si>
  <si>
    <t>2.2.2.1.2.8</t>
  </si>
  <si>
    <t xml:space="preserve">-v primeru da obstoječa zemljina-podlaga ni dovolj kvalitetna in ne odgovarja potrebam novopredvidene hortikulturne ureditve je potrebno le to nadomestiti z novim materialom predvidenim za posamezne zasaditve </t>
  </si>
  <si>
    <t>2.2.2.1.2.9</t>
  </si>
  <si>
    <t>2.2.2.1.2.10</t>
  </si>
  <si>
    <t>2.2.2.1.2.11</t>
  </si>
  <si>
    <t>Odriv humusa v deb. do 15 cm z direktnim nakladanjem na kamion in odvozom na gradbiščno deponijo (odriv na celotnem območju gradbiščne parcele).</t>
  </si>
  <si>
    <t>2.2.2.1.2.12</t>
  </si>
  <si>
    <t>Kombiniran izkop zemljine (90%strojno-10%ročno), v povprečni globini 30 cm, s potrebnimi poglobitvami za izdelavo tamponskih slojev pod posameznimi površinami, kompletno z direktnim nakladanjem na kamion in odvozom materiala na stalno deponijo vključno s plačilom vseh komunalnih pristojbin in taks (pooblaščenim zbiralcem gradbenih odpadkov s strani Agencije RS za okolje), razgrinjanji, planiranji na deponiji.  Deponijo pridobi izvajalec;</t>
  </si>
  <si>
    <t>2.2.2.1.2.13</t>
  </si>
  <si>
    <t>-izkop v III. kategoriji
Opomba: Kombiniran izkop zemljine (90%strojno-10%ročno), v povprečni globini 30 cm, s potrebnimi poglobitvami za izdelavo tamponskih slojev pod posameznimi površinami, kompletno z direktnim nakladanjem na kamion in odvozom materiala na stalno deponijo vključno s plačilom vseh komunalnih pristojbin in taks (pooblaščenim zbiralcem gradbenih odpadkov s strani Agencije RS za okolje), razgrinjanji, planiranji na deponiji.  Deponijo pridobi izvajalec;</t>
  </si>
  <si>
    <t>2.2.2.1.2.14</t>
  </si>
  <si>
    <t>-izkop v IV. Kategoriji (ocena količine)
Opomba: Kombiniran izkop zemljine (90%strojno-10%ročno), v povprečni globini 30 cm, s potrebnimi poglobitvami za izdelavo tamponskih slojev pod posameznimi površinami, kompletno z direktnim nakladanjem na kamion in odvozom materiala na stalno deponijo vključno s plačilom vseh komunalnih pristojbin in taks (pooblaščenim zbiralcem gradbenih odpadkov s strani Agencije RS za okolje), razgrinjanji, planiranji na deponiji.  Deponijo pridobi izvajalec;</t>
  </si>
  <si>
    <t>2.2.2.1.2.15</t>
  </si>
  <si>
    <t>-izkop v V. kategoriji (ocena količine)
Opomba: Kombiniran izkop zemljine (90%strojno-10%ročno), v povprečni globini 30 cm, s potrebnimi poglobitvami za izdelavo tamponskih slojev pod posameznimi površinami, kompletno z direktnim nakladanjem na kamion in odvozom materiala na stalno deponijo vključno s plačilom vseh komunalnih pristojbin in taks (pooblaščenim zbiralcem gradbenih odpadkov s strani Agencije RS za okolje), razgrinjanji, planiranji na deponiji.  Deponijo pridobi izvajalec;</t>
  </si>
  <si>
    <t>2.2.2.1.2.16</t>
  </si>
  <si>
    <t>Strojni široki odriv tamponskega nasutja in zemljine III. ktg. v skupni globini do 50 cm, kompletno z direktnim nakladanjem na kamion in odvozom materiala na stalno deponijo vključno s plačilom vseh komunalnih pristojbin in taks (pooblaščenim zbiralcem gradbenih odpadkov s strani Agencije RS za okolje), razgrinjanji, planiranji na deponiji.  Deponijo pridobi izvajalec; (intervencijska pot).</t>
  </si>
  <si>
    <t>2.2.2.1.2.17</t>
  </si>
  <si>
    <t>Dobava in vgrajevanje gramoznega materiala 0/100 mm - izdelava nasipov, kjer je kota obstoječega terena nižja od kote novopredvidene ureditve (parkirišče na severu objekta), komplet s potrebnim utrjevanjem v slojih največ do 30 cm</t>
  </si>
  <si>
    <t>2.2.2.1.2.18</t>
  </si>
  <si>
    <t>Izdelava nasipov, potrebnih za izdelavo hribin iz primerne zemljine, v primeru dovolj kvalitetne zemljine se uporabi zemljina od izkopa, v nasprotnem primeru je potrebno dobaviti novo, ustrezno.</t>
  </si>
  <si>
    <t>2.2.2.1.2.19</t>
  </si>
  <si>
    <t>2.2.2.1.3</t>
  </si>
  <si>
    <t>2.2.2.1.3.1</t>
  </si>
  <si>
    <t>2.2.2.1.3.1.1</t>
  </si>
  <si>
    <t>2.2.2.1.3.1.2</t>
  </si>
  <si>
    <t>2.2.2.1.3.1.3</t>
  </si>
  <si>
    <t>2.2.2.1.3.1.4</t>
  </si>
  <si>
    <t>-talne podlage pod igrali skladno s slovenskimi nacionalnimi standardi SIST-EN 1177</t>
  </si>
  <si>
    <t>2.2.2.1.3.2</t>
  </si>
  <si>
    <t>MANIPULATIVNE POVRŠINE</t>
  </si>
  <si>
    <t>2.2.2.1.3.2.1</t>
  </si>
  <si>
    <t>Dobava, razgrinjanje in planiranje drobljenega, kamnitega, nasipnega materiala, granulacije 0-100 ter utrjevanje do potrebne trdnosti (Ev2 ≥ 80 MPa). Vgrajevanje v slojih največ do 30 cm (ocena - debelina po geomehanskih zahtevah).</t>
  </si>
  <si>
    <t>2.2.2.1.3.2.2</t>
  </si>
  <si>
    <t>Dobava, razgrinjanje, planiranje in utrjevanje tamponskega drobljenca granulacije 0 - 32 mm v debelini minimalno 25 cm, utrjevanje do potrebne zbitosti Ev2 ≥ 120 MPa (povozne površine).</t>
  </si>
  <si>
    <t>2.2.2.1.3.2.3</t>
  </si>
  <si>
    <t>Dobava, razgrinjanje, planiranje in utrjevanje tamponskega drobljenca granulacije 0 - 32 mm v debelini minimalno 30 cm (hodnik za pešce), utrjevanje do potrebne zbitosti (Ev2 ≥ 100 MPa).</t>
  </si>
  <si>
    <t>2.2.2.1.3.2.4</t>
  </si>
  <si>
    <t>Fino planiranje tampona v predpisanih padcih po projektu, dobava sejanega peska granulacije 0-8 mm v debelini cca 5 cm, planiranje in utrjevanje - priprava na asfaltiranje.</t>
  </si>
  <si>
    <t>2.2.2.1.3.2.5</t>
  </si>
  <si>
    <t>2.2.2.1.3.2.6</t>
  </si>
  <si>
    <t>Hladni obrizg asfalta pri stikovanju obstoječega z novim.</t>
  </si>
  <si>
    <t>2.2.2.1.3.2.7</t>
  </si>
  <si>
    <t>2.2.2.1.3.2.8</t>
  </si>
  <si>
    <t>- nosilni sloj - AC 22 base B 50/70 A4 v deb. 7 cm
Opomba: Dobava in vgrajevanje asfalta:</t>
  </si>
  <si>
    <t>2.2.2.1.3.2.9</t>
  </si>
  <si>
    <t>- obrabni sloj - AC 8 surf B 50/70 A3 v deb. 4 cm
Opomba: Dobava in vgrajevanje asfalta:</t>
  </si>
  <si>
    <t>2.2.2.1.3.2.10</t>
  </si>
  <si>
    <t>- obrabno nosilni sloj (hodnik za pešce) - 
  - AC 8 surf B70/100 A5 v deb. 4 cm
Opomba: Dobava in vgrajevanje asfalta:</t>
  </si>
  <si>
    <t>2.2.2.1.3.2.11</t>
  </si>
  <si>
    <t>Dobava in vgrajevanje poglobljenih granitnih robnikov 15/25/100 cm, kompletno s pripravo podlage, betonom C12/15, 0-16 mm in vsemi pomožnimi deli.</t>
  </si>
  <si>
    <t>2.2.2.1.3.2.12</t>
  </si>
  <si>
    <t>Dobava in vgrajevanje poglobljenih granitnih robnikov 15/25/33-50 cm, kompletno s pripravo podlage, betonom C12/15, 0-16 mm in vsemi pomožnimi deli.</t>
  </si>
  <si>
    <t>2.2.2.1.3.2.13</t>
  </si>
  <si>
    <t>Dobava in vgrajevanje dvignjenih granitnih robnikov 15/25/100 cm, kompletno s pripravo podlage, betonom C12/15, 0-16 mm in pomožnimi deli.</t>
  </si>
  <si>
    <t>2.2.2.1.3.2.14</t>
  </si>
  <si>
    <t>Dobava in vgrajevanje dvignjenih granitnih robnikov 15/25/33-50 cm, kompletno s pripravo podlage, betonom C12/15, 0-16 mm in pomožnimi deli.</t>
  </si>
  <si>
    <t>2.2.2.1.3.2.15</t>
  </si>
  <si>
    <t>Dobava in vgrajevanje poglobljenih betonskih lamelnih robnikov 5/20/100 ter zastičenje s cementno malto. 
Kompletno s pripravo betonske podlage iz betona C12/15, 0-16 mm.</t>
  </si>
  <si>
    <t>2.2.2.1.3.2.16</t>
  </si>
  <si>
    <t>Dobava in vgrajevanje sivih granitnih kock 10/10/10,  komplet z betonsko podlago (C 8/10) deb. 15 cm in fugiranjem stikov s cementno vodotesno malto odporno na soli in zmrzal.</t>
  </si>
  <si>
    <t>2.2.2.1.3.3</t>
  </si>
  <si>
    <t xml:space="preserve">TLAKOVANE, BETONSKE in PEŠČENE POVRŠINE </t>
  </si>
  <si>
    <t>2.2.2.1.3.3.1</t>
  </si>
  <si>
    <t>Dobava, razgrinjanje, planiranje in utrjevanje tamponskega drobljenca granulacije 0 - 32 mm v debelini minimalno 25 cm, utrjevanje do potrebne zbitosti (Ev2 ≥ 100 MPa).</t>
  </si>
  <si>
    <t>2.2.2.1.3.3.2</t>
  </si>
  <si>
    <t>Dobava in nasipanje finega kremenovega peska granulacije 0,063-0,355 mm v deb. cca 20 cm, pesek za otroške peskovnike, upoštevati vse tehnične in varnostne zahteve ter specifikacije, ki dovoljujejo uporabo v otroških peskovnikih.</t>
  </si>
  <si>
    <t>2.2.2.1.3.3.3</t>
  </si>
  <si>
    <t>Dobava in polaganje gladkih betonskih plošč (kot npr. linija TREND - OBLAK ali enakovredno) dim. 40x40 cm in debeline 5 cm, komplet z izdelavo peščene podlage v debelini 5 cm, z utrjevanjem in zastičenjem reg s kremenčevim peskom.</t>
  </si>
  <si>
    <t>2.2.2.1.3.3.4</t>
  </si>
  <si>
    <t>Dobava in polaganje betonskih tlakovcev (kot npr. FERARRA - OBLAK ali enakovredno) dimenzije 52x20 cm, debeline 8 cm, komplet z izdelavo peščene podlage v debelini 5 cm, z utrjevanjem in zastičenjem reg s kremenčevim peskom.</t>
  </si>
  <si>
    <t>2.2.2.1.3.3.5</t>
  </si>
  <si>
    <t>2.2.2.1.3.3.6</t>
  </si>
  <si>
    <t>Dobava in vgrajevanje betonskih lamelnih robnikov 5/20/100 ter zastičenje s cementno malto. 
Kompletno s pripravo betonske podlage iz betona C12/15, 0-16 mm.</t>
  </si>
  <si>
    <t>2.2.2.1.3.3.7</t>
  </si>
  <si>
    <t>Dobava in polaganje nalitega gumi sloja (kot na primer Ecoplay ali enakovredno), komplet z izdelavo peščene podlage v debelini 5 cm (standardna oranžna barva);</t>
  </si>
  <si>
    <t>2.2.2.1.3.3.8</t>
  </si>
  <si>
    <t>-sloj debeline 3 cm,
Opomba: Dobava in polaganje nalitega gumi sloja (kot na primer Ecoplay ali enakovredno), komplet z izdelavo peščene podlage v debelini 5 cm (standardna oranžna barva);</t>
  </si>
  <si>
    <t>2.2.2.1.3.3.9</t>
  </si>
  <si>
    <t>-sloj debeline 4 cm,
Opomba: Dobava in polaganje nalitega gumi sloja (kot na primer Ecoplay ali enakovredno), komplet z izdelavo peščene podlage v debelini 5 cm (standardna oranžna barva);</t>
  </si>
  <si>
    <t>2.2.2.1.3.3.10</t>
  </si>
  <si>
    <t>-sloj debeline 5 cm,
Opomba: Dobava in polaganje nalitega gumi sloja (kot na primer Ecoplay ali enakovredno), komplet z izdelavo peščene podlage v debelini 5 cm (standardna oranžna barva);</t>
  </si>
  <si>
    <t>2.2.2.1.3.3.11</t>
  </si>
  <si>
    <t xml:space="preserve">Dobava in vgrajevanje aluminijaste obrobe (kot npr. Viaflex 97 ali enakovredno), komplet z alu stebrički (1kom na 1,25 m obrobe). Obroba krogov iz nalitega gumi sloja </t>
  </si>
  <si>
    <t>2.2.2.1.3.3.12</t>
  </si>
  <si>
    <t>Dobava in vgrajevanje aluminijaste obrobe (kot npr. Limaflex 55 ali enakovredno). Obroba poti, zelenih površin, razmejitev tlakov. Upoštevati tudi pritrdilo 90° po 4-5 na 2,5 m obrobe, vezni pritrdilni element 90° 3-4 na 2,5 m obrobe ter jeklene žeblje.</t>
  </si>
  <si>
    <t>2.2.2.1.3.3.13</t>
  </si>
  <si>
    <t>Dobava in vgrajevanje lesenih brun iz primernega lesa (kostanj), brune premera 10 cm in dolžine od 50 do 150 cm, vključno s potrebno zaščito (impregnacija).</t>
  </si>
  <si>
    <t>2.2.2.1.3.3.14</t>
  </si>
  <si>
    <t xml:space="preserve">Dobava in vgrajevanje lesenih palisad višine 30 cm, ozke in široke (fi 40 cm), kompletno s peščeno podlogo v debelini 5 cm. </t>
  </si>
  <si>
    <t>2.2.2.1.3.3.15</t>
  </si>
  <si>
    <t>Komplet izdelava AB podstavka za agregat, upoštevati vsa potrebna zemeljska dela.</t>
  </si>
  <si>
    <t>2.2.2.1.3.3.16</t>
  </si>
  <si>
    <t>-podložni beton
Opomba: Komplet izdelava AB podstavka za agregat, upoštevati vsa potrebna zemeljska dela.</t>
  </si>
  <si>
    <t>2.2.2.1.3.3.17</t>
  </si>
  <si>
    <t>-beton
Opomba: Komplet izdelava AB podstavka za agregat, upoštevati vsa potrebna zemeljska dela.</t>
  </si>
  <si>
    <t>2.2.2.1.3.3.18</t>
  </si>
  <si>
    <t>-armatura
Opomba: Komplet izdelava AB podstavka za agregat, upoštevati vsa potrebna zemeljska dela.</t>
  </si>
  <si>
    <t>2.2.2.1.3.3.19</t>
  </si>
  <si>
    <t>-opaž
Opomba: Komplet izdelava AB podstavka za agregat, upoštevati vsa potrebna zemeljska dela.</t>
  </si>
  <si>
    <t>2.2.2.1.3.4</t>
  </si>
  <si>
    <t>ZELENE POVRŠINE</t>
  </si>
  <si>
    <t>2.2.2.1.3.4.1</t>
  </si>
  <si>
    <t>Naprava podlage za zasejanje trave, dobava humusa in razstiranje v debelini cca 15, ravnanje in ostala pomožna dela.</t>
  </si>
  <si>
    <t>2.2.2.1.4</t>
  </si>
  <si>
    <t>METEORNA KANALIZACIJA</t>
  </si>
  <si>
    <t>2.2.2.1.4.1</t>
  </si>
  <si>
    <t>2.2.2.1.4.1.1</t>
  </si>
  <si>
    <t>2.2.2.1.4.1.2</t>
  </si>
  <si>
    <t>2.2.2.1.4.1.3</t>
  </si>
  <si>
    <t>2.2.2.1.4.1.4</t>
  </si>
  <si>
    <t>2.2.2.1.4.2</t>
  </si>
  <si>
    <t>ODVODNJAVANJE IZ STREŠIN</t>
  </si>
  <si>
    <t>2.2.2.1.4.2.1</t>
  </si>
  <si>
    <t>Zakoličba in zavarovanje projektirane osi kanalizacije.</t>
  </si>
  <si>
    <t>2.2.2.1.4.2.2</t>
  </si>
  <si>
    <t>Postavitev in zavarovanje prečnih profilov.</t>
  </si>
  <si>
    <t>2.2.2.1.4.2.3</t>
  </si>
  <si>
    <t>Strojni izkop jarka za meteorno kanalizacijo (cevovod, jaški, peskolovi) v terenu III.ktg., v naklonu min. 75° (le ta se prilagodi karakteristikam materiala), širina dna izkopa je DN cevi +2x 20cm, izkop v globini do 2,0m, kompletno z odvozom izkopnega materiala na začasno gradbiščno deponijo.</t>
  </si>
  <si>
    <t>2.2.2.1.4.2.4</t>
  </si>
  <si>
    <t>Strojni izkop jarka za meteorno kanalizacijo (cevovod, jaški, požiralniki) v terenu IV.ktg., v naklonu min. 75° (le ta se prilagodi karakteristikam materiala), povprečna širina dna izkopa je DN cevi +2x20cm, izkop v globini do 2,0m, kompletno z direktnim nakladanjem materiala na kamion in odvozom na stalno deponijo vključno s plačilom vseh komunalnih pristojbin in taks (pooblaščenim zbiralcem gradbenih odpadkov s strani Agencije RS za okolje). Deponijo pridobi izvajalec;</t>
  </si>
  <si>
    <t>2.2.2.1.4.2.5</t>
  </si>
  <si>
    <t xml:space="preserve">Strojni izkop jarka za meteorno kanalizacijo (cevovod, jaški, požiralniki) v terenu V.ktg., v naklonu min. 75° (le ta se prilagodi karakteristikam materiala), povprečna širina dna izkopa je DN cevi +2x20cm, izkop v globini do 2,0m, kompletno z direktnim nakladanjem materiala na kamion in odvozom na stalno deponijo vključno s plačilom vseh komunalnih pristojbin in taks (pooblaščenim zbiralcem gradbenih odpadkov s strani Agencije RS za okolje). Deponijo pridobi izvajalec; (ocena količine).  </t>
  </si>
  <si>
    <t>2.2.2.1.4.2.6</t>
  </si>
  <si>
    <t xml:space="preserve">Ročni izkop jarka za meteorno kanalizacijo, izkop v terenu III.ktg., kompletno z odvozom izkopnega materiala na začasno gradbiščno deponijo (ocena količine). </t>
  </si>
  <si>
    <t>2.2.2.1.4.2.7</t>
  </si>
  <si>
    <t>Kompletna izvedba križanj novih vodov z obstoječimi (po detajlu iz projekta):</t>
  </si>
  <si>
    <t>2.2.2.1.4.2.8</t>
  </si>
  <si>
    <t>zavarovanje obstoječih vodov pri križanju nad kanalom pri izkopu, med gradnjo in pri zasipu, komplet z ročnim izkopom in zasipom, zavarovanjem s cevjo ter obbetoniranjem zaščitne cevi
Opomba: Kompletna izvedba križanj novih vodov z obstoječimi (po detajlu iz projekta):</t>
  </si>
  <si>
    <t>2.2.2.1.4.2.9</t>
  </si>
  <si>
    <t>Planiranje dna izkopa z natančnostjo ± 3 cm in strojna utrditev do potrebne zbitosti.</t>
  </si>
  <si>
    <t>2.2.2.1.4.2.10</t>
  </si>
  <si>
    <t>Dobava in vgraditev cevi iz umetnih mas, togostnega razreda min. SN 8, kompletno z izdelavo peščene posteljice deb.10 cm in opsipom cevi s peskom (frakcije 0-8 mm) do 30 cm nad temenom cevi:</t>
  </si>
  <si>
    <t>2.2.2.1.4.2.11</t>
  </si>
  <si>
    <t>- cev DN 200 mm
Opomba: Dobava in vgraditev cevi iz umetnih mas, togostnega razreda min. SN 8, kompletno z izdelavo peščene posteljice deb.10 cm in opsipom cevi s peskom (frakcije 0-8 mm) do 30 cm nad temenom cevi:</t>
  </si>
  <si>
    <t>2.2.2.1.4.2.12</t>
  </si>
  <si>
    <t>Dobava in vgraditev cevi iz umetnih mas, togostnega razreda min. SN 8,kompletno s tesnili in potrebnimi fazonskimi kosi, izdelava betonske podlage ter polno obbetoniranje kanalizacijske cevi:</t>
  </si>
  <si>
    <t>2.2.2.1.4.2.13</t>
  </si>
  <si>
    <t>- cev DN 160 mm
Opomba: Dobava in vgraditev cevi iz umetnih mas, togostnega razreda min. SN 8,kompletno s tesnili in potrebnimi fazonskimi kosi, izdelava betonske podlage ter polno obbetoniranje kanalizacijske cevi:</t>
  </si>
  <si>
    <t>2.2.2.1.4.2.14</t>
  </si>
  <si>
    <t xml:space="preserve">Dobava in vgradnja revizijskega jaška iz betonskih cevi Ø 80 cm, globine do 1,5 m, s težko povoznim LTŽ pokrovom z luknjami (nosilnost 12,5t) premera 60 cm, na montažnem AB vencu. Kompletno z izdelavo podložnega betona C8/10, obbetoniranjem jaška iz betona C16/20, napravo mulde, fino obdelavo notranjosti, prebijanjem sten in izdelavo priključkov. </t>
  </si>
  <si>
    <t>2.2.2.1.4.2.15</t>
  </si>
  <si>
    <t xml:space="preserve">Dobava in vgradnja revizijskega jaška iz betonskih cevi Ø 80 cm, globine do 1,5 m, s težko povoznim LTŽ pokrovom z luknjami (nosilnost 40t) premera 60 cm, na montažnem AB vencu. Kompletno z izdelavo podložnega betona C8/10, obbetoniranjem jaška iz betona C16/20, napravo mulde, fino obdelavo notranjosti, prebijanjem sten in izdelavo priključkov. </t>
  </si>
  <si>
    <t>2.2.2.1.4.2.16</t>
  </si>
  <si>
    <t>Dobava in vgraditev strešnih peskolovov, izdelanih iz betonskih cevi fi 40 cm, kompletno z zabetoniranjem dna ter dobavo in montažo LTŽ pokrova;</t>
  </si>
  <si>
    <t>2.2.2.1.4.2.17</t>
  </si>
  <si>
    <t>- globine 1,5 m, LTŽ pokrov Ø 45 cm (12,5t),
Opomba: Dobava in vgraditev strešnih peskolovov, izdelanih iz betonskih cevi fi 40 cm, kompletno z zabetoniranjem dna ter dobavo in montažo LTŽ pokrova;</t>
  </si>
  <si>
    <t>2.2.2.1.4.2.18</t>
  </si>
  <si>
    <t>- globine 1,5 m, LTŽ pokrov Ø 45 cm (40t)
Opomba: Dobava in vgraditev strešnih peskolovov, izdelanih iz betonskih cevi fi 40 cm, kompletno z zabetoniranjem dna ter dobavo in montažo LTŽ pokrova;</t>
  </si>
  <si>
    <t>2.2.2.1.4.2.19</t>
  </si>
  <si>
    <t>Kompletna dobava in izdelava ponikovalnice:
-ponikovalnica iz perforiranih betonskih cevi,
-na vrhu se napravi AB venec iz betona C25/30, na katerega se vgradi LTŽ pokrov,
-izdelava priključkov za kanalizacijo,
-izdelava in dobava ponikovalnice zajema tudi vsa potrebna zemeljska dela in sicer izkop v obliki prisekanega stožca v globini cca 5,00 m pod naklonom 65°, širina dna izkopa je 100 cm od zunanjega roba cevi, performirane cevi se obsipajo s kamnitimi kroglami Ø 50-150 mm brez finih frakcij (do višine perforiranih cevi), nad vtokom v ponikovalnico pa se na zasip s krogel vgradi glinen naboj v debelini 30 cm in se ga zaščiti s polipropilensko polstjo (400g/m2), nad polstjo se izdela zasutje z gramozom
-nakladanje na transportno sredstvo in odvoz odvečnega materiala od izkopa na stalno deponijo (deponijo pridobi izvajalec) ter plačilo vseh stroškov deponiranja;</t>
  </si>
  <si>
    <t>2.2.2.1.4.2.20</t>
  </si>
  <si>
    <t>- Ponikovalnica Ø 120 cm skupne globine cca 5,0 m od tega efektivne 3,2 m, LTŽ pokrov Ø 60 cm (nosilnost 40t)
Opomba: Kompletna dobava in izdelava ponikovalnice:
-ponikovalnica iz perforiranih betonskih cevi,
-na vrhu se napravi AB venec iz betona C25/30, na katerega se vgradi LTŽ pokrov,
-izdelava priključkov za kanalizacijo,
-izdelava in dobava ponikovalnice zajema tudi vsa potrebna zemeljska dela in sicer izkop v obliki prisekanega stožca v globini cca 5,00 m pod naklonom 65°, širina dna izkopa je 100 cm od zunanjega roba cevi, performirane cevi se obsipajo s kamnitimi kroglami Ø 50-150 mm brez finih frakcij (do višine perforiranih cevi), nad vtokom v ponikovalnico pa se na zasip s krogel vgradi glinen naboj v debelini 30 cm in se ga zaščiti s polipropilensko polstjo (400g/m2), nad polstjo se izdela zasutje z gramozom
-nakladanje na transportno sredstvo in odvoz odvečnega materiala od izkopa na stalno deponijo (deponijo pridobi izvajalec) ter plačilo vseh stroškov deponiranja;</t>
  </si>
  <si>
    <t>2.2.2.1.4.2.21</t>
  </si>
  <si>
    <t>- Ponikovalnica Ø 120 cm skupne globine cca 4,0 m od tega efektivne 2,5 m, LTŽ pokrov Ø 60 cm (nosilnost 12,5t)
Opomba: Kompletna dobava in izdelava ponikovalnice:
-ponikovalnica iz perforiranih betonskih cevi,
-na vrhu se napravi AB venec iz betona C25/30, na katerega se vgradi LTŽ pokrov,
-izdelava priključkov za kanalizacijo,
-izdelava in dobava ponikovalnice zajema tudi vsa potrebna zemeljska dela in sicer izkop v obliki prisekanega stožca v globini cca 5,00 m pod naklonom 65°, širina dna izkopa je 100 cm od zunanjega roba cevi, performirane cevi se obsipajo s kamnitimi kroglami Ø 50-150 mm brez finih frakcij (do višine perforiranih cevi), nad vtokom v ponikovalnico pa se na zasip s krogel vgradi glinen naboj v debelini 30 cm in se ga zaščiti s polipropilensko polstjo (400g/m2), nad polstjo se izdela zasutje z gramozom
-nakladanje na transportno sredstvo in odvoz odvečnega materiala od izkopa na stalno deponijo (deponijo pridobi izvajalec) ter plačilo vseh stroškov deponiranja;</t>
  </si>
  <si>
    <t>2.2.2.1.4.2.22</t>
  </si>
  <si>
    <t>Zasip jarka z izbranim materialom od izkopa, skupaj 
s potrebnim utrjevanjem do potrebne zbitosti, zasip v plasteh največ do 30 cm.</t>
  </si>
  <si>
    <t>2.2.2.1.4.2.23</t>
  </si>
  <si>
    <t>Nakladanje na transportno sredstvo in odvoz odvečnega materiala od izkopa na stalno deponijo vključno s plačilom vseh komunalnih pristojbin in taks (pooblaščenim zbiralcem gradbenih odpadkov s strani Agencije RS za okolje). Deponijo pridobi izvajalec;</t>
  </si>
  <si>
    <t>2.2.2.1.4.3</t>
  </si>
  <si>
    <t>ODVODNJAVANJE Z MANIPULATIVNIH POVRŠIN</t>
  </si>
  <si>
    <t>2.2.2.1.4.3.1</t>
  </si>
  <si>
    <t>2.2.2.1.4.3.2</t>
  </si>
  <si>
    <t>2.2.2.1.4.3.3</t>
  </si>
  <si>
    <t>2.2.2.1.4.3.4</t>
  </si>
  <si>
    <t xml:space="preserve">Strojni izkop jarka za meteorno kanalizacijo (cevovod, jaški, požiralniki) v terenu IV.ktg., v naklonu min. 75° (le ta se prilagodi karakteristikam materiala), povprečna širina dna izkopa je DN cevi +2x20cm, izkop v globini do 2,0m, kompletno z direktnim nakladanjem materiala na kamion in odvozom na stalno deponijo vključno s plačilom vseh komunalnih pristojbin in taks (pooblaščenim zbiralcem gradbenih odpadkov s strani Agencije RS za okolje). Deponijo pridobi izvajalec; (ocena količine). </t>
  </si>
  <si>
    <t>2.2.2.1.4.3.5</t>
  </si>
  <si>
    <t>2.2.2.1.4.3.6</t>
  </si>
  <si>
    <t>2.2.2.1.4.3.7</t>
  </si>
  <si>
    <t>2.2.2.1.4.3.8</t>
  </si>
  <si>
    <t>zavarovanje obstoječih vodov pri križanju nad kanalom pri izkopu, med gradnjo in pri zasipu, komplet z ročnim izkopom in zasipom, zavarovanjem s cevjo ter obbetoniranjem zaščitne cevi.
Opomba: Kompletna izvedba križanj novih vodov z obstoječimi (po detajlu iz projekta):</t>
  </si>
  <si>
    <t>2.2.2.1.4.3.9</t>
  </si>
  <si>
    <t>2.2.2.1.4.3.10</t>
  </si>
  <si>
    <t>2.2.2.1.4.3.11</t>
  </si>
  <si>
    <t>2.2.2.1.4.3.12</t>
  </si>
  <si>
    <t>2.2.2.1.4.3.13</t>
  </si>
  <si>
    <t>2.2.2.1.4.3.14</t>
  </si>
  <si>
    <t>2.2.2.1.4.3.15</t>
  </si>
  <si>
    <t>2.2.2.1.4.3.16</t>
  </si>
  <si>
    <t xml:space="preserve">Dobava in vgraditev požiralnika iz betonskih cevi fi Ø 45 cm, globine do 1,5 m, z LTŽ rešetko 40 x 40 cm (nosilnosti 12,5t) in montažnim AB vencem iz betona C25/30. Kompletno s podložnim betonom C8/10, fino obdelavo notranjosti, prebijanjem sten in izdelavo priključkov. </t>
  </si>
  <si>
    <t>2.2.2.1.4.3.17</t>
  </si>
  <si>
    <t xml:space="preserve">Dobava in vgraditev požiralnika iz betonskih cevi fi Ø 45 cm, globine do 1,5 m, z LTŽ rešetko 40 x 40 cm (nosilnosti 40t) in montažnim AB vencem iz betona C25/30. Kompletno s podložnim betonom C8/10, fino obdelavo notranjosti, prebijanjem sten in izdelavo priključkov. </t>
  </si>
  <si>
    <t>2.2.2.1.4.3.18</t>
  </si>
  <si>
    <t xml:space="preserve">Dobava in vgraditev požiralnika iz betonskih cevi fi Ø 45 cm, globine do 2,0 m, z LTŽ rešetko 40 x 40 cm (nosilnosti 40t) in montažnim AB vencem iz betona C25/30. Kompletno s podložnim betonom C8/10, fino obdelavo notranjosti, prebijanjem sten in izdelavo priključkov. </t>
  </si>
  <si>
    <t>2.2.2.1.4.3.19</t>
  </si>
  <si>
    <t xml:space="preserve">Dobava in vgraditev požiralnika iz betonskih cevi Ø 45 cm, z vtokom pod robnikom iz PVC cevi DN 200, požiralnik globine 1,5 m, z LTŽ pokrovom fi 45 (nosilnost 12,5 t) in montažnim AB vencem iz betona C25/30. Kompletno s podložnim betonom C8/10, fino obdelavo notranjosti, prebijanjem sten in izdelavo priključkov. </t>
  </si>
  <si>
    <t>2.2.2.1.4.3.20</t>
  </si>
  <si>
    <t xml:space="preserve">Dobava, montaža in obbetoniranje tipske kanalete z LTŽ rešetko (nosilnost 40t), širine 20 cm, skupaj z iztokom, tipskim požiralnikom in stranskimi zaključki. </t>
  </si>
  <si>
    <t>2.2.2.1.4.3.21</t>
  </si>
  <si>
    <t xml:space="preserve">Kompletna dobava in vgradnja lovilca olj in maščob, z vso potrebno opremo, LTŽ pokrovi in z izvedbo vseh potrebnih betonskih plošč:
-predviden je koalescenčni lovilec olj z integriranim usedalnikom in by-passom,
-kompletna izdelava AB venca (opaž, beton, armatura) po navodilih proizvajalca lovilca olj, z montažo na poliestersko vhodno odprtino lovilca olj,
-izdelava priključkov; navezava na kanalizacijo,
-vgradnja lovilca olj zajema tudi vsa potrebna zemeljska dela in deponiranje odvečnega materiala,
-vsa gradbena dela pri vgradnji lovilca olj morajo biti izvedena po navodilih proizvajalca, po vgradnji je iz lovilca potrebno očistiti material, ki se je nabral med izvajanjem del;
</t>
  </si>
  <si>
    <t>2.2.2.1.4.3.22</t>
  </si>
  <si>
    <t xml:space="preserve">- Lovilec olj s s pretokom 1,5 l/s skozi lovilec olj in 15 l/s skozi by-pass,  LTŽ pokrovi (nosilnost 12,5t)
Opomba: Kompletna dobava in vgradnja lovilca olj in maščob, z vso potrebno opremo, LTŽ pokrovi in z izvedbo vseh potrebnih betonskih plošč:
-predviden je koalescenčni lovilec olj z integriranim usedalnikom in by-passom,
-kompletna izdelava AB venca (opaž, beton, armatura) po navodilih proizvajalca lovilca olj, z montažo na poliestersko vhodno odprtino lovilca olj,
-izdelava priključkov; navezava na kanalizacijo,
-vgradnja lovilca olj zajema tudi vsa potrebna zemeljska dela in deponiranje odvečnega materiala,
-vsa gradbena dela pri vgradnji lovilca olj morajo biti izvedena po navodilih proizvajalca, po vgradnji je iz lovilca potrebno očistiti material, ki se je nabral med izvajanjem del;
</t>
  </si>
  <si>
    <t>2.2.2.1.4.3.23</t>
  </si>
  <si>
    <t xml:space="preserve">- Lovilec olj s s pretokom 1,5 l/s skozi lovilec olj in 15 l/s skozi by-pass,  LTŽ pokrovi (nosilnost 40t)
Opomba: Kompletna dobava in vgradnja lovilca olj in maščob, z vso potrebno opremo, LTŽ pokrovi in z izvedbo vseh potrebnih betonskih plošč:
-predviden je koalescenčni lovilec olj z integriranim usedalnikom in by-passom,
-kompletna izdelava AB venca (opaž, beton, armatura) po navodilih proizvajalca lovilca olj, z montažo na poliestersko vhodno odprtino lovilca olj,
-izdelava priključkov; navezava na kanalizacijo,
-vgradnja lovilca olj zajema tudi vsa potrebna zemeljska dela in deponiranje odvečnega materiala,
-vsa gradbena dela pri vgradnji lovilca olj morajo biti izvedena po navodilih proizvajalca, po vgradnji je iz lovilca potrebno očistiti material, ki se je nabral med izvajanjem del;
</t>
  </si>
  <si>
    <t>2.2.2.1.4.3.24</t>
  </si>
  <si>
    <t xml:space="preserve">Kompletna dobava in izdelava ponikovalnice:
-ponikovalnica iz perforiranih betonskih cevi,
-na vrhu se napravi AB venec iz betona C25/30, na katerega se vgradi LTŽ pokrov,
-izdelava priključkov za kanalizacijo,
"-izdelava in dobava ponikovalnice zajema tudi vsa potrebna zemeljska dela in sicer izkop v obliki prisekanega stožca v globini cca 5,00 m pod naklonom 65°, širina dna izkopa je 100 cm od zunanjega roba cevi, performirane cevi se obsipajo s kamnitimi kroglami Ø 50-150 mm brez finih frakcij (do višine perforiranih cevi), nad vtokom v ponikovalnico 
pa se na zasip s krogel vgradi glinen naboj v debelini 30 cm in se ga zaščiti s polipropilensko polstjo (400g/m2), nad polstjo se izdela zasutje z gramoznim materialom,"
-nakladanje na transportno sredstvo in odvoz odvečnega materiala od izkopa na stalno deponijo (deponijo pridobi izvajalec) ter plačilo vseh stroškov deponiranja;
</t>
  </si>
  <si>
    <t>2.2.2.1.4.3.25</t>
  </si>
  <si>
    <t xml:space="preserve">- Ponikovalnica Ø 120 cm skupne globine cca 4,0 m od tega efektivne 2,0 m, LTŽ pokrov Ø 60 cm (nosilnost 12,5t)
Opomba: Kompletna dobava in izdelava ponikovalnice:
-ponikovalnica iz perforiranih betonskih cevi,
-na vrhu se napravi AB venec iz betona C25/30, na katerega se vgradi LTŽ pokrov,
-izdelava priključkov za kanalizacijo,
"-izdelava in dobava ponikovalnice zajema tudi vsa potrebna zemeljska dela in sicer izkop v obliki prisekanega stožca v globini cca 5,00 m pod naklonom 65°, širina dna izkopa je 100 cm od zunanjega roba cevi, performirane cevi se obsipajo s kamnitimi kroglami Ø 50-150 mm brez finih frakcij (do višine perforiranih cevi), nad vtokom v ponikovalnico 
pa se na zasip s krogel vgradi glinen naboj v debelini 30 cm in se ga zaščiti s polipropilensko polstjo (400g/m2), nad polstjo se izdela zasutje z gramoznim materialom,"
-nakladanje na transportno sredstvo in odvoz odvečnega materiala od izkopa na stalno deponijo (deponijo pridobi izvajalec) ter plačilo vseh stroškov deponiranja;
</t>
  </si>
  <si>
    <t>2.2.2.1.4.3.26</t>
  </si>
  <si>
    <t xml:space="preserve">- Ponikovalnica Ø 120 cm skupne globine cca 5,0 m od tega efektivne 3,2 m, LTŽ pokrov Ø 60 cm (nosilnost 40t)
Opomba: Kompletna dobava in izdelava ponikovalnice:
-ponikovalnica iz perforiranih betonskih cevi,
-na vrhu se napravi AB venec iz betona C25/30, na katerega se vgradi LTŽ pokrov,
-izdelava priključkov za kanalizacijo,
"-izdelava in dobava ponikovalnice zajema tudi vsa potrebna zemeljska dela in sicer izkop v obliki prisekanega stožca v globini cca 5,00 m pod naklonom 65°, širina dna izkopa je 100 cm od zunanjega roba cevi, performirane cevi se obsipajo s kamnitimi kroglami Ø 50-150 mm brez finih frakcij (do višine perforiranih cevi), nad vtokom v ponikovalnico 
pa se na zasip s krogel vgradi glinen naboj v debelini 30 cm in se ga zaščiti s polipropilensko polstjo (400g/m2), nad polstjo se izdela zasutje z gramoznim materialom,"
-nakladanje na transportno sredstvo in odvoz odvečnega materiala od izkopa na stalno deponijo (deponijo pridobi izvajalec) ter plačilo vseh stroškov deponiranja;
</t>
  </si>
  <si>
    <t>2.2.2.1.4.3.27</t>
  </si>
  <si>
    <t>Odstranitev LTŽ pokrova na obstoječem jašku, prilagoditev na novo višini ter dobava in vgraditev novega LTŽ pokrova (25 t):</t>
  </si>
  <si>
    <t>2.2.2.1.4.3.28</t>
  </si>
  <si>
    <t>- dim. 60x60 cm,
Opomba: Odstranitev LTŽ pokrova na obstoječem jašku, prilagoditev na novo višini ter dobava in vgraditev novega LTŽ pokrova (25 t):</t>
  </si>
  <si>
    <t>2.2.2.1.4.3.29</t>
  </si>
  <si>
    <t>- dim. 40x40 cm.
Opomba: Odstranitev LTŽ pokrova na obstoječem jašku, prilagoditev na novo višini ter dobava in vgraditev novega LTŽ pokrova (25 t):</t>
  </si>
  <si>
    <t>2.2.2.1.4.3.30</t>
  </si>
  <si>
    <t xml:space="preserve">Zasip jarkov z izbranim materialom od izkopa iz začasne gradbiščne deponije in kamnitim nasipnim materialom, skupaj s potrebnim planiranjem in utrjevanjem. </t>
  </si>
  <si>
    <t>2.2.2.1.4.3.31</t>
  </si>
  <si>
    <t>Nakladanje na kamion in odvoz odvečnega materiala od izkopa na stalno deponijo vključno s plačilom vseh komunalnih pristojbin in taks (pooblaščenim zbiralcem gradbenih odpadkov s strani Agencije RS za okolje), deponijo pridobi izvajalec.</t>
  </si>
  <si>
    <t>2.2.2.1.5</t>
  </si>
  <si>
    <t>FEKALNA KANLIZACIJA</t>
  </si>
  <si>
    <t>2.2.2.1.5.1</t>
  </si>
  <si>
    <t>2.2.2.1.5.2</t>
  </si>
  <si>
    <t>2.2.2.1.5.3</t>
  </si>
  <si>
    <t>2.2.2.1.5.4</t>
  </si>
  <si>
    <t>2.2.2.1.5.5</t>
  </si>
  <si>
    <t>2.2.2.1.5.6</t>
  </si>
  <si>
    <t>-v cenah zajeti pregled cevi s kamero in izdajo ustreznega potrdila o sploščenosti</t>
  </si>
  <si>
    <t>2.2.2.1.5.7</t>
  </si>
  <si>
    <t>2.2.2.1.5.8</t>
  </si>
  <si>
    <t>2.2.2.1.5.9</t>
  </si>
  <si>
    <t>Strojni izkop jarka za fekalno kanalizacijo (cevovod, jaški) v terenu III.ktg., v naklonu min. 75° (le ta se prilagodi karakteristikam materiala), širina dna izkopa je DN cevi +2x 20cm, izkop v globini do 2,0m, kompletno z deponiranjem izkopnega materiala na začasni deponiji.</t>
  </si>
  <si>
    <t>2.2.2.1.5.10</t>
  </si>
  <si>
    <t xml:space="preserve">Strojni izkop jarka za fekalno kanalizacijo (cevovod, jaški) v terenu IV.ktg., v naklonu min. 75° (le ta se prilagodi karakteristikam materiala), povprečna širina dna izkopa je DN cevi +2x20cm, izkop v globini do 2,0m, kompletno z direktnim nakladanjem materiala na kamion in odvozom na stalno deponijo vključno s plačilom vseh komunalnih pristojbin in taks (pooblaščenim zbiralcem gradbenih odpadkov s strani Agencije RS za okolje). Deponijo pridobi izvajalec; (ocena količine). </t>
  </si>
  <si>
    <t>2.2.2.1.5.11</t>
  </si>
  <si>
    <t xml:space="preserve">Strojni izkop jarka za fekalno kanalizacijo (cevovod, jaški) v terenu V.ktg., v naklonu min. 75° (le ta se prilagodi karakteristikam materiala), povprečna širina dna izkopa je DN cevi +2x20cm, izkop v globini do 2,0m, kompletno z direktnim nakladanjem materiala na kamion in odvozom na stalno deponijo vključno s plačilom vseh komunalnih pristojbin in taks (pooblaščenim zbiralcem gradbenih odpadkov s strani Agencije RS za okolje). Deponijo pridobi izvajalec; (ocena količine).  </t>
  </si>
  <si>
    <t>2.2.2.1.5.12</t>
  </si>
  <si>
    <t xml:space="preserve">Ročni izkop jarka za fekalno kanalizacijo, izkop v terenu III.ktg., z odmetom materiala ob trasi kanalizacije (ocena količine). </t>
  </si>
  <si>
    <t>2.2.2.1.5.13</t>
  </si>
  <si>
    <t>2.2.2.1.5.14</t>
  </si>
  <si>
    <t>2.2.2.1.5.15</t>
  </si>
  <si>
    <t>- cev DN 160 mm
Opomba: Dobava in vgraditev cevi iz umetnih mas, togostnega razreda min. SN 8, kompletno z izdelavo peščene posteljice deb.10 cm in opsipom cevi s peskom (frakcije 0-8 mm) do 30 cm nad temenom cevi:</t>
  </si>
  <si>
    <t>2.2.2.1.5.16</t>
  </si>
  <si>
    <t>2.2.2.1.5.17</t>
  </si>
  <si>
    <t>2.2.2.1.5.18</t>
  </si>
  <si>
    <t>Dobava in vgraditev revizijskega jaška iz cevi iz umetnih snovi DN 800 mm (notranji premer), globine od 1,0 do 1,5 m, s pripadajočo muldo in koritnicami za priključevanje hišnih priključkov in drugih kanalov, podbetoniranje jaška, AB venec ter dobava in montaža LTŽ pokrova Ø 60 cm z nosilnostjo 12,5 t (B125). Zgornji del jaška se zaključi s konusom.</t>
  </si>
  <si>
    <t>2.2.2.1.5.19</t>
  </si>
  <si>
    <t>- jašek globine do 1,5 m.
Opomba: Dobava in vgraditev revizijskega jaška iz cevi iz umetnih snovi DN 800 mm (notranji premer), globine od 1,0 do 1,5 m, s pripadajočo muldo in koritnicami za priključevanje hišnih priključkov in drugih kanalov, podbetoniranje jaška, AB venec ter dobava in montaža LTŽ pokrova Ø 60 cm z nosilnostjo 12,5 t (B125). Zgornji del jaška se zaključi s konusom.</t>
  </si>
  <si>
    <t>2.2.2.1.5.20</t>
  </si>
  <si>
    <t>Dobava in vgraditev revizijskega jaška iz cevi iz umetnih snovi DN 800 mm (notranji premer), globine od 1,5 do 2,0 m, s pripadajočo muldo in koritnicami za priključevanje hišnih priključkov in drugih kanalov, podbetoniranje jaška, AB venec ter dobava in montaža LTŽ pokrova Ø 60 cm z nosilnostjo 40 t (D400). Zgornji del jaška se zaključi s konusom.</t>
  </si>
  <si>
    <t>2.2.2.1.5.21</t>
  </si>
  <si>
    <t>Izdelava priključka fekalne kanalizacije na obstoječi jašek fekalne kanalizacije komplet z vsemi potrebnimi zemeljskimi deli, izdelavo prebojev, obdelavo priključka in eventuelnim čiščenjem obstoječih 
jaškov.</t>
  </si>
  <si>
    <t>2.2.2.1.5.22</t>
  </si>
  <si>
    <t>Prestavitev obstoječe fekalne kanalizacije in prilagoditev novi situaciji objekta in zunanje ureditve, komplet z vsemi potrebnimi zemeljskimi deli in odvozu ruševin na stalno deponijo;</t>
  </si>
  <si>
    <t>2.2.2.1.5.23</t>
  </si>
  <si>
    <t>-komplet odstranitev betonskih jaškov višine do 3,0 m
Opomba: Prestavitev obstoječe fekalne kanalizacije in prilagoditev novi situaciji objekta in zunanje ureditve, komplet z vsemi potrebnimi zemeljskimi deli in odvozu ruševin na stalno deponijo;</t>
  </si>
  <si>
    <t>2.2.2.1.5.24</t>
  </si>
  <si>
    <t>-novi PVC jaški DN 1000, globine do 4,0 m, s pokrovi 40t in priključki 
Opomba: Prestavitev obstoječe fekalne kanalizacije in prilagoditev novi situaciji objekta in zunanje ureditve, komplet z vsemi potrebnimi zemeljskimi deli in odvozu ruševin na stalno deponijo;</t>
  </si>
  <si>
    <t>2.2.2.1.5.25</t>
  </si>
  <si>
    <t>-nrušenje cevovoda DN 300 
Opomba: Prestavitev obstoječe fekalne kanalizacije in prilagoditev novi situaciji objekta in zunanje ureditve, komplet z vsemi potrebnimi zemeljskimi deli in odvozu ruševin na stalno deponijo;</t>
  </si>
  <si>
    <t>2.2.2.1.5.26</t>
  </si>
  <si>
    <t>-nov cevovod iz PVC DN 300 cevi, obsip, posteljica
Opomba: Prestavitev obstoječe fekalne kanalizacije in prilagoditev novi situaciji objekta in zunanje ureditve, komplet z vsemi potrebnimi zemeljskimi deli in odvozu ruševin na stalno deponijo;</t>
  </si>
  <si>
    <t>2.2.2.1.5.27</t>
  </si>
  <si>
    <t>2.2.2.1.5.28</t>
  </si>
  <si>
    <t>2.2.2.1.5.29</t>
  </si>
  <si>
    <t>Preizkus vodotesnosti kanala in izdelava poročila.</t>
  </si>
  <si>
    <t>2.2.2.1.6</t>
  </si>
  <si>
    <t>GRADBENA DELA ZA INŠTALACIJSKE VODE</t>
  </si>
  <si>
    <t>2.2.2.1.6.1</t>
  </si>
  <si>
    <t>2.2.2.1.6.1.1</t>
  </si>
  <si>
    <t>2.2.2.1.6.1.2</t>
  </si>
  <si>
    <t>2.2.2.1.6.1.3</t>
  </si>
  <si>
    <t>2.2.2.1.6.1.4</t>
  </si>
  <si>
    <t>2.2.2.1.6.1.5</t>
  </si>
  <si>
    <t>2.2.2.1.6.2</t>
  </si>
  <si>
    <t>VODOVOD / HIDRANTNO OMREŽJE</t>
  </si>
  <si>
    <t>2.2.2.1.6.2.1</t>
  </si>
  <si>
    <t>Zakoličba trase vodovoda z niveliranjem.</t>
  </si>
  <si>
    <t>2.2.2.1.6.2.2</t>
  </si>
  <si>
    <t>2.2.2.1.6.2.3</t>
  </si>
  <si>
    <t>Strojni izkop jarka za vodovod v terenu III.ktg., v naklonu min. 75° (le ta se prilagodi karakteristikam materiala), širina dna izkopa je DN cevi +2x 20cm, izkop v globini do 2,0m, kompletno z odvozom izkopnega materiala na začasno gradbiščno deponijo.</t>
  </si>
  <si>
    <t>2.2.2.1.6.2.4</t>
  </si>
  <si>
    <t xml:space="preserve">Strojni izkop jarka za vodovod v terenu IV.ktg., v naklonu min. 75° (le ta se prilagodi karakteristikam materiala), povprečna širina dna izkopa je DN cevi +2x20cm, izkop v globini do 2,0m, kompletno z direktnim nakladanjem materiala na kamion in odvozom na stalno vključno s plačilom vseh komunalnih pristojbin in taks (pooblaščenim zbiralcem gradbenih odpadkov s strani Agencije RS za okolje). Deponijo pridobi izvajalec; (ocena količine). </t>
  </si>
  <si>
    <t>2.2.2.1.6.2.5</t>
  </si>
  <si>
    <t xml:space="preserve">Strojni izkop jarka za vodovod v terenu V.ktg., v naklonu min. 75° (le ta se prilagodi karakteristikam materiala), povprečna širina dna izkopa je DN cevi +2x20cm, izkop v globini do 2,0m, kompletno z direktnim nakladanjem materiala na kamion in odvozom na stalno deponijo vključno s plačilom vseh komunalnih pristojbin in taks (pooblaščenim zbiralcem gradbenih odpadkov s strani Agencije RS za okolje). Deponijo pridobi izvajalec; (ocena količine).  </t>
  </si>
  <si>
    <t>2.2.2.1.6.2.6</t>
  </si>
  <si>
    <t>2.2.2.1.6.2.7</t>
  </si>
  <si>
    <t>Planiranje dna izkopa jarka v terenu III. ktg. z natančnostjo +/- 2 cm in utrditev do potrebne zbitosti Ev2 ≥ 20 MPa.</t>
  </si>
  <si>
    <t>2.2.2.1.6.2.8</t>
  </si>
  <si>
    <t>Dobava materiala in izdelava peščene posteljice za polaganje cevi, debeline 10 cm (frakcija materiala 
4-8 mm).</t>
  </si>
  <si>
    <t>2.2.2.1.6.2.9</t>
  </si>
  <si>
    <t>Obsip cevi s peskom v višini 20 cm nad temenom cevi, z ročnim utrjevanjem v območju cevi, z dobavo in dovozom materiala (frakcija materiala 4-8 mm).</t>
  </si>
  <si>
    <t>2.2.2.1.6.2.10</t>
  </si>
  <si>
    <t>Kompletna izdelava vodomernega jaška notranjih dim.2,7 x 1,2 x 1.35 m (debelina sten in plošč 20 cm), komplet z opaženjem, dobavo in vgrajevanjem armature, dobavo in vgrajevanjem betona C 25/30, dobavo in vgrajevanjem sider oziroma izdelavo stopnic v jašku, LTŽ pokrov dim 60 x 60 cm, nosilnosti 40t, z napisom "VODOVOD". Izdelava komplet s preboji in vsemi pomožnimi deli ter fino obdelavo notranjosti.</t>
  </si>
  <si>
    <t>2.2.2.1.6.2.11</t>
  </si>
  <si>
    <t>Izdelava zaščite vodovoda na križanjih z drugimi komunalnimi vodi in njihovimi priključki z zaščitnimi PVC cevmi DN 250 mm, dolžine 6,0 m, upoštevati 
vsa zemeljska dela ter obbetoniranje cevi iz betona C12/15.</t>
  </si>
  <si>
    <t>2.2.2.1.6.2.12</t>
  </si>
  <si>
    <t>2.2.2.1.6.2.13</t>
  </si>
  <si>
    <t>Nakladanje na kamion in odvoz odvečnega materiala od izkopa v stalno deponijo vključno s plačilom vseh komunalnih pristojbin in taks (pooblaščenim zbiralcem gradbenih odpadkov s strani Agencije RS za okolje). Deponijo pridobi izvajalec;</t>
  </si>
  <si>
    <t>2.2.2.1.6.3</t>
  </si>
  <si>
    <t xml:space="preserve">NN VOD </t>
  </si>
  <si>
    <t>2.2.2.1.6.3.1</t>
  </si>
  <si>
    <t>Trasiranje nove kabelske kanalizacije</t>
  </si>
  <si>
    <t>2.2.2.1.6.3.2</t>
  </si>
  <si>
    <t>Kombiniran izkop v zemlji 3. kategorije dimenzije 0,7×0,8 m, niveliranje dna jarka, izdelava peščene podloge 5 cm, dobava in polaganje ELEKTRO cevi 5x fi 110/95 mm z obsutjem s peskom 5 cm nad robom cevi, zasip z izkopanim materialom, z nabijanjem v plasteh, dobava in polaganje opozorilnega traku 0,4 m nad cevjo, odvoz odvečnega materiala, čiščenje in planiranje trase.</t>
  </si>
  <si>
    <t>2.2.2.1.6.3.3</t>
  </si>
  <si>
    <t>Kombiniran izkop v zemlji 3. kategorije dimenzije 0,7×0,8 m, niveliranje dna jarka, izdelava peščene podloge 5 cm, dobava in polaganje ELEKTRO cevi 3x fi 110/95 mm z obsutjem s peskom 5 cm nad robom cevi, zasip z izkopanim materialom, z nabijanjem v plasteh, dobava in polaganje opozorilnega traku 0,4 m nad cevjo, odvoz odvečnega materiala, čiščenje in planiranje trase.</t>
  </si>
  <si>
    <t>2.2.2.1.6.3.4</t>
  </si>
  <si>
    <t>Komplena izdelava kabelskega jaška, debeline sten jaška, dna in plošče nad jaškom 20 cm in izdelan iz armiranega betona C25/30. V postavki so zajeta vsa potrebna  zemeljska dela, betoni, opaži in ostala pomožna dela z vsemi transporti. Jašek ima dostopno odprtino z litoželeznim pokrovom. S strani ima vgrajene uvodnice, enake profilom kabelske kanalizacije; jašek svetlih dimenzij 1,0x1,0x1,2 m, z litoželeznim pokrovom 600x600 mm, za nosilnost 250 kN in napisom Elektro</t>
  </si>
  <si>
    <t>2.2.2.1.6.3.5</t>
  </si>
  <si>
    <t>Komplena izdelava kabelskega jaška, debeline sten jaška, dna in plošče nad jaškom 20 cm in izdelan iz armiranega betona C25/30. V postavki so zajeta vsa potrebna  zemeljska dela, betoni, opaži in ostala pomožna dela z vsemi transporti. Jašek ima dostopno odprtino z litoželeznim pokrovom. S strani ima vgrajene uvodnice, enake profilom kabelske kanalizacije; jašek svetlih dimenzij 1,5x1,5x1,8 m, z litoželeznim pokrovom 600x600 mm, za nosilnost 250 kN in napisom Elektro</t>
  </si>
  <si>
    <t>2.2.2.1.6.3.6</t>
  </si>
  <si>
    <t>Dolbenje odprtine v betonski steni transformatorske postaje za 5 x cevi fi 110 mm in tesnenje odprtine po zaključku del</t>
  </si>
  <si>
    <t>2.2.2.1.6.4</t>
  </si>
  <si>
    <t>NN PRIKLJUČKI</t>
  </si>
  <si>
    <t>2.2.2.1.6.4.1</t>
  </si>
  <si>
    <t>Zakoličba trase priključkov z niveliranjem.</t>
  </si>
  <si>
    <t>2.2.2.1.6.4.2</t>
  </si>
  <si>
    <t>2.2.2.1.6.4.3</t>
  </si>
  <si>
    <t>Strojni izkop jarka v materialu III-V. kategorije, v globini do 1,0 m, širina dna izkopa 0,5 m, niveliranje in utrjevanje dna jarka, izdelava betonske podloge v debelini 10 cm, dobava in polaganje zaščitnih cevi iz umetnih mas 4 x Ø 110 mm, obbetoniranje cevi 10 cm nad temenom cevi, zasip z izkopnim materialom 
s sprotnim utrjevanjem posameznih plasti do 
ustrezne zbitosti (v plasteh največ do 30 cm), dobava in polaganje opozorilnega traku 0,4 m nad cevjo, nakladanje in odvoz odvečnega materiala na stalno deponijo vključno s plačilom vseh komunalnih pristojbin in taks (pooblaščenim zbiralcem gradbenih odpadkov s strani Agencije RS za okolje). Deponijo pridobi izvajalec. Čiščenje in planiranje trase.</t>
  </si>
  <si>
    <t>2.2.2.1.6.4.4</t>
  </si>
  <si>
    <t>Strojni izkop jarka v materialu III-V. kategorije, v globini do 1,0 m, širina dna izkopa 0,5 m, niveliranje in utrjevanje dna jarka, izdelava betonske podloge v debelini 10 cm, dobava in polaganje zaščitnih cevi iz umetnih mas 4 x Ø 63 mm, obbetoniranje cevi 10 cm nad temenom cevi, zasip z izkopnim materialom 
s sprotnim utrjevanjem posameznih plasti do 
ustrezne zbitosti (v plasteh največ do 30 cm), dobava in polaganje opozorilnega traku 0,4 m nad cevjo, nakladanje in odvoz odvečnega materiala na stalno deponijo vključno s plačilom vseh komunalnih pristojbin in taks (pooblaščenim zbiralcem gradbenih odpadkov s strani Agencije RS za okolje). Deponijo pridobi izvajalec. Čiščenje in planiranje trase.</t>
  </si>
  <si>
    <t>2.2.2.1.6.4.5</t>
  </si>
  <si>
    <t>Strojni izkop jarka v materialu III-V. kategorije, v globini do 1,0 m, širina dna izkopa 0,5 m, niveliranje in utrjevanje dna jarka, izdelava betonske podloge v debelini 10 cm, dobava in polaganje zaščitnih cevi iz umetnih mas 2 x Ø 63 mm, obbetoniranje cevi 10 cm nad temenom cevi, zasip z izkopnim materialom 
s sprotnim utrjevanjem posameznih plasti do 
ustrezne zbitosti (v plasteh največ do 30 cm), dobava in polaganje opozorilnega traku 0,4 m nad cevjo, nakladanje in odvoz odvečnega materiala na stalno deponijo vključno s plačilom vseh komunalnih pristojbin in taks (pooblaščenim zbiralcem gradbenih odpadkov s strani Agencije RS za okolje). Deponijo pridobi izvajalec. Čiščenje in planiranje trase.</t>
  </si>
  <si>
    <t>2.2.2.1.6.4.6</t>
  </si>
  <si>
    <t>Izdelava kabelskega jaška iz betonske cevi Ø 60 cm, globine 1,0 m komplet z obdelavo dna, izdelavo  priklopov PVC cevi, ter dobavo in montažo LTŽ pokrova 60 x 60 cm (nosilnost 12,5t), komplet z 
vsemi potrebnimi zemeljskimi in pomožnimi deli ter nakladanje in odvoz odvečnega materiala od izkopa na stalno deponijo po izbiri izvajalca z vključenimi vsemi stroški deponiranja.</t>
  </si>
  <si>
    <t>2.2.2.1.6.5</t>
  </si>
  <si>
    <t xml:space="preserve">TK VOD </t>
  </si>
  <si>
    <t>2.2.2.1.6.5.1</t>
  </si>
  <si>
    <t>Trasiranje nove kabelske kanalizacije v naselju</t>
  </si>
  <si>
    <t>2.2.2.1.6.5.2</t>
  </si>
  <si>
    <t>Izdelava 1x1 cevne kabelske kanalizacije s PVC cevmi premera 103,6/110 mm, PVC 125 mm ali dvosloj. PEHD cevmi premera 125 mm. Izkop jarka, polaganje cevi na 10 cm sloj peska (granul. 3-7 mm) zasip cevi s peskom do višine 10cm nad temenom cevi, polaganje opozorilnega traku nadaljnji zasip z izkopanim materialom, utrjevanje z vibracijsko ploščo (žabico) v slojih po 20-25 cm odvoz odvečnega materiala v deponijo in ureditev trase - zemljišče 3.-5.ktg. gl. 0.8m (brez dobave cevi)</t>
  </si>
  <si>
    <t>2.2.2.1.6.5.3</t>
  </si>
  <si>
    <t>Dobava PVC cevi 0 110/103.6 mm in distančnikov.</t>
  </si>
  <si>
    <t>2.2.2.1.6.5.4</t>
  </si>
  <si>
    <t>Dobava PE/HD cevi 0 50/42 mm</t>
  </si>
  <si>
    <t>2.2.2.1.6.5.5</t>
  </si>
  <si>
    <t>Odstranjevanje asfalta debeline od 6-10 cm, nakladanje in odvoz ruševin</t>
  </si>
  <si>
    <t>2.2.2.1.6.5.6</t>
  </si>
  <si>
    <t>Ponovno asfaltiranje poškodovanih cestnih prekopov  debeline do 10 cm</t>
  </si>
  <si>
    <t>2.2.2.1.6.5.7</t>
  </si>
  <si>
    <t>Strojno rezanje asfalta debeline do 10 cm</t>
  </si>
  <si>
    <t>2.2.2.1.6.5.8</t>
  </si>
  <si>
    <t>Izvedba prehoda skozi steno v kletni etaži</t>
  </si>
  <si>
    <t>2.2.2.1.6.5.9</t>
  </si>
  <si>
    <t>Dobava in montaža samougasne rebraste cevi 0 32mm na kabel</t>
  </si>
  <si>
    <t>2.2.2.1.6.5.10</t>
  </si>
  <si>
    <t>Tesnenje prehodov med požarnimi sektorji</t>
  </si>
  <si>
    <t>2.2.2.1.6.5.11</t>
  </si>
  <si>
    <t>Izkop jame za kabelski jašek dimenzije 1,2x1,2x1,2m, izdelava stenskega in stropnega opaža (enostranski), dobava in namestitev armature, betoniranje sten in stropa z betonom C20/25, razopaženje, betoniranje dna jaška z betonom C16/20, montaža lahkega LŽ pokrova in obbetoniranje z C8/10, odvoz odkopanega materiala, ometavanje in finalna obdelava jaška, v zemljišču 3-5. ktg. - brez dobave LŽ pokrova.</t>
  </si>
  <si>
    <t>2.2.2.1.6.5.12</t>
  </si>
  <si>
    <t>Dobava in vgraditev LŽ težkega dvojnega pokrova  z napisom TELEKOM SLOVENIJE</t>
  </si>
  <si>
    <t>2.2.2.1.6.5.13</t>
  </si>
  <si>
    <t>Dodatek za izdelavo kabelskega jaška na obstoječi kabelski kanalizaciji</t>
  </si>
  <si>
    <t>2.2.2.1.6.6</t>
  </si>
  <si>
    <t>KKS</t>
  </si>
  <si>
    <t>2.2.2.1.6.6.1</t>
  </si>
  <si>
    <t>2.2.2.1.6.6.2</t>
  </si>
  <si>
    <t>2.2.2.1.6.6.3</t>
  </si>
  <si>
    <t>Strojni izkop jarka v materialu III-V. kategorije, v globini do 1,0 m, širina dna izkopa 0,4 m, niveliranje in utrjevanje dna jarka, izdelava betonske podloge v debelini 10 cm, dobava in polaganje zaščitnih cevi iz umetnih mas 2 x Ø 50 mm, obbetoniranje cevi 10 cm nad temenom cevi, zasip z izkopnim materialom s sprotnim utrjevanjem posameznih plasti do ustrezne zbitosti (v plasteh največ do 30 cm), dobava in polaganje opozorilnega traku 0,4 m nad cevjo, nakladanje in odvoz odvečnega materiala na stalno deponijo vključno s plačilom vseh komunalnih pristojbin in taks (pooblaščenim zbiralcem gradbenih odpadkov s strani Agencije RS za okolje). Deponijo pridobi izvajalec. Čiščenje in planiranje trase.</t>
  </si>
  <si>
    <t>2.2.2.1.6.6.4</t>
  </si>
  <si>
    <t>Izdelava kabelskega jaška iz betonske cevi Ø 60 cm, globine 1,0 m komplet z obdelavo dna, izdelavo  priklopov PVC cevi, ter dobavo in montažo LTŽ pokrova 60 x 60 cm (nosilnost 12,5t), komplet z 
vsemi potrebnimi zemeljskimi in pomožnimi deli ter nakladanje in odvoz odvečnega materiala od izkopa na stalno deponijo vključno s plačilom vseh komunalnih pristojbin in taks (pooblaščenim zbiralcem gradbenih odpadkov s strani Agencije RS za okolje). Deponijo pridobi izvajalec.</t>
  </si>
  <si>
    <t>2.2.2.1.6.7</t>
  </si>
  <si>
    <t>JAVNA RAZSVETLJAVA - (prestavitev)</t>
  </si>
  <si>
    <t>2.2.2.1.6.7.1</t>
  </si>
  <si>
    <t>Strojni izkop jarka v materialu III-V. kategorije, v globini do 1,0 m, širina dna izkopa 0,4 m, niveliranje in utrjevanje dna jarka, izdelava betonske podloge v debelini 10 cm, dobava in polaganje zaščitnih cevi iz umetnih mas 1 x Ø 110 mm, obbetoniranje cevi 10 cm nad temenom cevi, zasip z izkopnim materialom s sprotnim utrjevanjem posameznih plasti do ustrezne zbitosti (v plasteh največ do 30 cm), dobava in polaganje opozorilnega traku 0,4 m nad cevjo, nakladanje in odvoz odvečnega materiala na stalno deponijo vključno s plačilom vseh komunalnih pristojbin in taks (pooblaščenim zbiralcem gradbenih odpadkov s strani Agencije RS za okolje). Deponijo pridobi izvajalec. Čiščenje in planiranje trase.</t>
  </si>
  <si>
    <t>2.2.2.1.6.7.2</t>
  </si>
  <si>
    <t>Strojni izkop jarka v materialu III-V. kategorije za izvedbo prehodnega jaška, vgradnja betonske cevi Ø50 cm, globine 100 cm, izdelava zgornje betonske plošče iz betona C25/30, z odprtino za pokrov in dobava ter vgradnja LTŽ pokrova 40x40 cm, nosilnost 40 t, kompletno s preboji v betonski cevi ter vzidavo cevi kabelske kanalizacije v betonsko cev.</t>
  </si>
  <si>
    <t>2.2.2.1.6.7.3</t>
  </si>
  <si>
    <t>Izdelava AB temelja (za kandelaber višine 6 m) dim. 70x70x120cm, komplet z vsemi potrebnimi zemeljskimi deli, betonom, opažem in armaturo, komplet z dobavo in vgradnjo sidrne plošče za kandelaber in vgraditvijo PVC cevi za uvod kablov.</t>
  </si>
  <si>
    <t>2.2.2.1.6.7.4</t>
  </si>
  <si>
    <t xml:space="preserve">Izvedba betonske zaščite kandelabrov zaradi bližine povoznih površin, komplet z opažem, betonom C25/30, armaturo in obdelavo stika med kandelabrom in betonom. Višina zaščite je 70 cm nad površino. </t>
  </si>
  <si>
    <t>2.2.2.1.6.7.5</t>
  </si>
  <si>
    <t xml:space="preserve">Prestavitev in ponovna montaža obstoječih kovinskih kandelabrov višine 6 m, pritrditev na nov betonski temelj. </t>
  </si>
  <si>
    <t>2.2.2.1.6.8</t>
  </si>
  <si>
    <t>STRELOVOD</t>
  </si>
  <si>
    <t>2.2.2.1.6.8.1</t>
  </si>
  <si>
    <t>Strojni izkop jarka v materialu III-V. kategorije, v globini do 0,8 m in širini 0,4 m za strelovodno ozemljilo, komplet z zasipom in sprotnim utrjevanjem do potrebne trdnosti.</t>
  </si>
  <si>
    <t>2.2.2.1.7</t>
  </si>
  <si>
    <t>2.2.2.1.7.1</t>
  </si>
  <si>
    <t>2.2.2.1.7.1.1</t>
  </si>
  <si>
    <t>2.2.2.1.7.1.2</t>
  </si>
  <si>
    <t>2.2.2.1.7.1.3</t>
  </si>
  <si>
    <t>2.2.2.1.7.1.4</t>
  </si>
  <si>
    <t>2.2.2.1.7.2</t>
  </si>
  <si>
    <t>OGRAJA Z BETONSKIM PARAPETOM</t>
  </si>
  <si>
    <t>2.2.2.1.7.2.1</t>
  </si>
  <si>
    <t>Dobava in montaža panelne ograje, komplet z betonskim parapetom, ograja višine 1,6 m nad talno površino:
-panelna ograja višine 120 cm stebri višine 1,70 m so postavljeni na medosni razdalji 201,5 cm. Okenca ograje so dim. 55 x 200 mm, žica pa debeline  4,5 mm.  Vsi ograjni elementi so jekleni, termično cinkani in prašno barvani v sivi barvi RAL 7012,
-betonski temelj/parapet dim 25 x 110 cm 
(40 cm nad tlemi), komplet z betonom, podložnim betonom, opaži in armaturo ter izdelavo lukenj za stebre fi 12 x 50 cm,
-v postavki so zajeta tudi vsa potrebna zemeljska ter pripravljalna in zaključna dela  
panelna ograja z betonskim parapetom</t>
  </si>
  <si>
    <t>2.2.2.1.7.2.2</t>
  </si>
  <si>
    <t xml:space="preserve">Dobava in montaža vrat ograje:
-vrata izdelana iz jeklenih pravokotnih profilov ter površinsko zaščitena s termičnim cinkanjem in prašno barvana v sivi barvi RAL 7012, komplet s kjuko in ključavnico, ter kljuko za pritrditev vrat na podlago v odprtem stanju, fiksiranje panela na stebre vrat z inox pritrdilci,
-betonski temelj dim 25 x 70 cm, komplet z betonom, podložnim betonom, opaži in armaturo ter izdelavo lukenj za stebre fi 20 x 50 cm,
-v postavki so zajeta tudi vsa potrebna zemeljska ter pripravljalna in zaključna dela  </t>
  </si>
  <si>
    <t>2.2.2.1.7.2.3</t>
  </si>
  <si>
    <t xml:space="preserve">enokrilna vrata dim 0,8 x 1,6 m
Opomba: Dobava in montaža vrat ograje:
-vrata izdelana iz jeklenih pravokotnih profilov ter površinsko zaščitena s termičnim cinkanjem in prašno barvana v sivi barvi RAL 7012, komplet s kjuko in ključavnico, ter kljuko za pritrditev vrat na podlago v odprtem stanju, fiksiranje panela na stebre vrat z inox pritrdilci,
-betonski temelj dim 25 x 70 cm, komplet z betonom, podložnim betonom, opaži in armaturo ter izdelavo lukenj za stebre fi 20 x 50 cm,
-v postavki so zajeta tudi vsa potrebna zemeljska ter pripravljalna in zaključna dela  </t>
  </si>
  <si>
    <t>2.2.2.1.7.2.4</t>
  </si>
  <si>
    <t xml:space="preserve">enokrilna vrata dim 1,0 x 1,6 m
Opomba: Dobava in montaža vrat ograje:
-vrata izdelana iz jeklenih pravokotnih profilov ter površinsko zaščitena s termičnim cinkanjem in prašno barvana v sivi barvi RAL 7012, komplet s kjuko in ključavnico, ter kljuko za pritrditev vrat na podlago v odprtem stanju, fiksiranje panela na stebre vrat z inox pritrdilci,
-betonski temelj dim 25 x 70 cm, komplet z betonom, podložnim betonom, opaži in armaturo ter izdelavo lukenj za stebre fi 20 x 50 cm,
-v postavki so zajeta tudi vsa potrebna zemeljska ter pripravljalna in zaključna dela  </t>
  </si>
  <si>
    <t>2.2.2.1.7.2.5</t>
  </si>
  <si>
    <t xml:space="preserve">dvokrilna vrata dim 4,0 x 1,6 m
Nepredvidena dela
Opomba: Dobava in montaža vrat ograje:
-vrata izdelana iz jeklenih pravokotnih profilov ter površinsko zaščitena s termičnim cinkanjem in prašno barvana v sivi barvi RAL 7012, komplet s kjuko in ključavnico, ter kljuko za pritrditev vrat na podlago v odprtem stanju, fiksiranje panela na stebre vrat z inox pritrdilci,
-betonski temelj dim 25 x 70 cm, komplet z betonom, podložnim betonom, opaži in armaturo ter izdelavo lukenj za stebre fi 20 x 50 cm,
-v postavki so zajeta tudi vsa potrebna zemeljska ter pripravljalna in zaključna dela  </t>
  </si>
  <si>
    <t>2.2.2.1.7.3</t>
  </si>
  <si>
    <t>OGRAJA S TOČKOVNIMI TEMELJI</t>
  </si>
  <si>
    <t>2.2.2.1.7.3.1</t>
  </si>
  <si>
    <t>Dobava in montaža panelne ograje, komplet s betonskimi točkovnimi temelji, ograja višine 2,1 m 
nad talno površino:
-panelna ograja višine 210 cm, stebri višine 2,60 m so postavljeni na medosni razdalji 201,5 cm. Okenca ograje so dim. 55 x 200 mm, žica pa debeline  4,5 mm.  Vsi ograjni elementi so jekleni, termično cinkani in prašno barvani v sivi barvi RAL 7012,
-betonski temelji fi 30 x 50 cm, komplet z betonom, podložnim betonom, opaži in armaturo
-v postavki so zajeta tudi vsa potrebna zemeljska ter pripravljalna in zaključna dela  
panelna ograja z betonskimi točkovnimi temelji</t>
  </si>
  <si>
    <t>2.2.2.1.7.3.2</t>
  </si>
  <si>
    <t xml:space="preserve">Dobava in montaža vrat ograje:
-vrata izdelana iz jeklenih pravokotnih profilov ter površinsko zaščitena s termičnim cinkanjem in prašno barvana v sivi barvi RAL 7012, komplet s kjuko in ključavnico, ter kljuko za pritrditev vrat na podlago v odprtem stanju, fiksiranje panela na stebre vrat z inox pritrdilci,
-betonski temelji dim 50 x 50 x 80 cm, komplet z betonom, podložnim betonom, opaži in armaturo.
-v postavki so zajeta tudi vsa potrebna zemeljska ter pripravljalna in zaključna dela  
</t>
  </si>
  <si>
    <t>2.2.2.1.7.3.3</t>
  </si>
  <si>
    <t xml:space="preserve">enokrilna vrata dim 1,2 x 2,1 m
Opomba: Dobava in montaža vrat ograje:
-vrata izdelana iz jeklenih pravokotnih profilov ter površinsko zaščitena s termičnim cinkanjem in prašno barvana v sivi barvi RAL 7012, komplet s kjuko in ključavnico, ter kljuko za pritrditev vrat na podlago v odprtem stanju, fiksiranje panela na stebre vrat z inox pritrdilci,
-betonski temelji dim 50 x 50 x 80 cm, komplet z betonom, podložnim betonom, opaži in armaturo.
-v postavki so zajeta tudi vsa potrebna zemeljska ter pripravljalna in zaključna dela  
</t>
  </si>
  <si>
    <t>2.2.2.1.7.3.4</t>
  </si>
  <si>
    <t xml:space="preserve">dvokrilna vrata dim 2,0 x 2,1 m
Opomba: Dobava in montaža vrat ograje:
-vrata izdelana iz jeklenih pravokotnih profilov ter površinsko zaščitena s termičnim cinkanjem in prašno barvana v sivi barvi RAL 7012, komplet s kjuko in ključavnico, ter kljuko za pritrditev vrat na podlago v odprtem stanju, fiksiranje panela na stebre vrat z inox pritrdilci,
-betonski temelji dim 50 x 50 x 80 cm, komplet z betonom, podložnim betonom, opaži in armaturo.
-v postavki so zajeta tudi vsa potrebna zemeljska ter pripravljalna in zaključna dela  
</t>
  </si>
  <si>
    <t>2.2.2.1.7.4</t>
  </si>
  <si>
    <t>SAMONOSNA VRATA</t>
  </si>
  <si>
    <t>2.2.2.1.7.4.1</t>
  </si>
  <si>
    <t>Dobava in montaža samonosnih drsnih vrat, višine 1,65 m nad talno površino:
-vrata, enake obdelave in barve kot ograja, so sestavljena iz okvirja iz varjenih kovinskih profilov in pokončnih polnil, vodenje vrat je spodaj izvedeno s kotalnimi kolesi, ki drsijo po samonosnem profilu, zgoraj pa z valjčki, ki so vpeti v kovinske stebre, potreben prostor za odpiranje vrat je 14 m,  
-betonski temelji dim 3,10x0,65x0,80 cm, 0,4x0,65x0,80 cm in 0,50x0,50x0,80 cm, komplet z betonom, podložnim betonom, opaži in armaturo ter sidranjem stebrov v temelje,
-v postavki so zajeta tudi vsa potrebna zemeljska ter pripravljalna in zaključna dela
samonosna vrata svetle dolžine 10,5 m</t>
  </si>
  <si>
    <t>2.2.2.1.8</t>
  </si>
  <si>
    <t>PLATOJI ZA ODPADKE</t>
  </si>
  <si>
    <t>2.2.2.1.8.1</t>
  </si>
  <si>
    <t>2.2.2.1.8.1.1</t>
  </si>
  <si>
    <t>2.2.2.1.8.1.2</t>
  </si>
  <si>
    <t>2.2.2.1.8.1.3</t>
  </si>
  <si>
    <t>2.2.2.1.8.2</t>
  </si>
  <si>
    <t>2.2.2.1.8.2.1</t>
  </si>
  <si>
    <t>Dobava in vgrajevanje podložnega betona C 12/15 v debelini 10 cm pod pasovnimi temelji.</t>
  </si>
  <si>
    <t>2.2.2.1.8.2.2</t>
  </si>
  <si>
    <t>Dobava in vgrajevanje betona C 25/30 XC2, v nove AB pasovne temelje prereza 0,20- 0,30 m3/m2. Konstrukcija spada skladno s SIST EN 13670 v 2. izvedbeni razred.</t>
  </si>
  <si>
    <t>2.2.2.1.8.2.3</t>
  </si>
  <si>
    <t>Dobava in vgrajevanje betona C 25/30 XC2, v AB stene prereza 0,12-0,20 m3/m2. Konstrukcija spada skladno s SIST EN 13670 v 2. izvedbeni razred.</t>
  </si>
  <si>
    <t>2.2.2.1.8.2.4</t>
  </si>
  <si>
    <t>Dobava, krivljenje, polaganje in vezanje armature B 500 B po statičnem izračunu in armaturnih načrtih:</t>
  </si>
  <si>
    <t>2.2.2.1.8.2.5</t>
  </si>
  <si>
    <t xml:space="preserve"> - rebrasta armatura do fi 12 mm,
Opomba: Dobava, krivljenje, polaganje in vezanje armature B 500 B po statičnem izračunu in armaturnih načrtih:</t>
  </si>
  <si>
    <t>2.2.2.1.8.2.6</t>
  </si>
  <si>
    <t xml:space="preserve"> - armaturne mreže.
Opomba: Dobava, krivljenje, polaganje in vezanje armature B 500 B po statičnem izračunu in armaturnih načrtih:</t>
  </si>
  <si>
    <t>2.2.2.1.8.3</t>
  </si>
  <si>
    <t>TESARSKA DELA</t>
  </si>
  <si>
    <t>2.2.2.1.8.3.1</t>
  </si>
  <si>
    <t>Dobava in izdelava robov podložnega betona, ravni opaž višine 10 cm.</t>
  </si>
  <si>
    <t>2.2.2.1.8.3.2</t>
  </si>
  <si>
    <t>2.2.2.1.8.3.3</t>
  </si>
  <si>
    <t>Dobava in izdelava dvostranskega opaža ravnih AB sten višine do 2,1 m, vidni opaž.</t>
  </si>
  <si>
    <t>2.2.2.1.8.4</t>
  </si>
  <si>
    <t>OBLOGE</t>
  </si>
  <si>
    <t>2.2.2.1.8.4.1</t>
  </si>
  <si>
    <t>Dobava in montaža obloge na AB stene; obloga v sestavi: 
- kovinska pocinkana podkonstrukcija,
- vlaknocementne plošče deb. 8mm (kot na primer SWISSPEARL Carat Agate 7219 ali enakovredno), plošče razrezane na mero dolžine od 133 do 148 cm, širine 50cm (po shemi) z izvrtinami za pritrjevanje.
Plošče se pritrjujejo na jekleno pocinkano podkonstrukstrukcijo z nerjavnimi slepimi kovicami v barvi plošč.</t>
  </si>
  <si>
    <t>2.2.2.1.8.4.2</t>
  </si>
  <si>
    <t>Dobava in montaža zgibnih vrat dim. 4,1 x 1.7 m sestavljene iz kovinske podkonstrukcije iz pohištvenih cevi 80 x 80 mm z ojačitvenimi diagonalami, vrata imajo enako oblogo kot AB stene ekološkega otoka.</t>
  </si>
  <si>
    <t>2.2.2.1.8.4.3</t>
  </si>
  <si>
    <t>Dobava, izdelava in montaža odkapne pločevine iz alu barvane pločevine z vsem pritrdilnim materialom in podložnimi profili:</t>
  </si>
  <si>
    <t>2.2.2.1.8.4.4</t>
  </si>
  <si>
    <t>-debelina pločevine  1,2 mm, r.š. 31 cm 
Opomba: Dobava, izdelava in montaža odkapne pločevine iz alu barvane pločevine z vsem pritrdilnim materialom in podložnimi profili:</t>
  </si>
  <si>
    <t>2.2.2.1.8.5</t>
  </si>
  <si>
    <t>2.2.2.1.8.5.1</t>
  </si>
  <si>
    <t>Dobava in postavitev tipskih zabojnikov za komunalne odpadke s prostornino 1100 l.</t>
  </si>
  <si>
    <t>2.2.2.1.8.5.2</t>
  </si>
  <si>
    <t>Dobava in postavitev tipskih zabojnikov za papir s prostornino 5 m3.</t>
  </si>
  <si>
    <t>2.2.2.1.9</t>
  </si>
  <si>
    <t>PROMETNA UREDITEV</t>
  </si>
  <si>
    <t>2.2.2.1.9.1</t>
  </si>
  <si>
    <t>2.2.2.1.9.1.1</t>
  </si>
  <si>
    <t>2.2.2.1.9.2</t>
  </si>
  <si>
    <t>HORIZONTALNA SIGNALIZACIJA</t>
  </si>
  <si>
    <t>2.2.2.1.9.2.1</t>
  </si>
  <si>
    <t>Barvanje cestnih označb z belo, rumeno in oranžno enokomponentno barvo za asfalt, s steklenim posipom za vidljivost v nočnem času:</t>
  </si>
  <si>
    <t>2.2.2.1.9.2.2</t>
  </si>
  <si>
    <t>- V47 in V47.2 - označba parkirnih mest, bela črta širine 10 cm
Opomba: Barvanje cestnih označb z belo, rumeno in oranžno enokomponentno barvo za asfalt, s steklenim posipom za vidljivost v nočnem času:</t>
  </si>
  <si>
    <t>2.2.2.1.9.2.3</t>
  </si>
  <si>
    <t>- V45 - označba parkirnih mest za invalide, rumena črta širine 10 cm
Opomba: Barvanje cestnih označb z belo, rumeno in oranžno enokomponentno barvo za asfalt, s steklenim posipom za vidljivost v nočnem času:</t>
  </si>
  <si>
    <t>2.2.2.1.9.2.4</t>
  </si>
  <si>
    <t>- označba parkirnih mest za invalide, znak
Opomba: Barvanje cestnih označb z belo, rumeno in oranžno enokomponentno barvo za asfalt, s steklenim posipom za vidljivost v nočnem času:</t>
  </si>
  <si>
    <t>2.2.2.1.9.2.5</t>
  </si>
  <si>
    <t>- označbe med parkirnimi površinami, s poševnimi črtami, skupaj z obrobo šrafirane površine, bele črte širine 10 cm
Opomba: Barvanje cestnih označb z belo, rumeno in oranžno enokomponentno barvo za asfalt, s steklenim posipom za vidljivost v nočnem času:</t>
  </si>
  <si>
    <t>2.2.2.1.9.2.6</t>
  </si>
  <si>
    <t>- označbe med parkirnimi površinami, s poševnimi črtami, skupaj z obrobo šrafirane površine, rumene črte širine 10 cm
Opomba: Barvanje cestnih označb z belo, rumeno in oranžno enokomponentno barvo za asfalt, s steklenim posipom za vidljivost v nočnem času:</t>
  </si>
  <si>
    <t>2.2.2.1.9.2.7</t>
  </si>
  <si>
    <t>- V9 - neprekinjena bela široka prečna črta pri izvozu s parkirišča, črta širine 50 cm
Opomba: Barvanje cestnih označb z belo, rumeno in oranžno enokomponentno barvo za asfalt, s steklenim posipom za vidljivost v nočnem času:</t>
  </si>
  <si>
    <t>2.2.2.1.9.2.8</t>
  </si>
  <si>
    <t>- V50 - označba intervencijske površine, oranžna črta širine 10 cm, 
Opomba: Barvanje cestnih označb z belo, rumeno in oranžno enokomponentno barvo za asfalt, s steklenim posipom za vidljivost v nočnem času:</t>
  </si>
  <si>
    <t>2.2.2.1.9.2.9</t>
  </si>
  <si>
    <t>- napis intervencijska površina
Opomba: Barvanje cestnih označb z belo, rumeno in oranžno enokomponentno barvo za asfalt, s steklenim posipom za vidljivost v nočnem času:</t>
  </si>
  <si>
    <t>2.2.2.1.9.3</t>
  </si>
  <si>
    <t>VERTIKALNA SIGNALIZACIJA</t>
  </si>
  <si>
    <t>2.2.2.1.9.3.1</t>
  </si>
  <si>
    <t>Dobava in postavitev prometnih znakov, komplet z drogom in pritrdilnim materialom ter zemeljskimi deli in temelji:</t>
  </si>
  <si>
    <t>2.2.2.1.9.3.2</t>
  </si>
  <si>
    <t>- II-2   "Ustavi!"
Opomba: Dobava in postavitev prometnih znakov, komplet z drogom in pritrdilnim materialom ter zemeljskimi deli in temelji:</t>
  </si>
  <si>
    <t>2.2.2.1.9.3.3</t>
  </si>
  <si>
    <t>- znak ''dostavna pot za gasilska vozila''
Opomba: Dobava in postavitev prometnih znakov, komplet z drogom in pritrdilnim materialom ter zemeljskimi deli in temelji:</t>
  </si>
  <si>
    <t>2.2.2.1.9.3.4</t>
  </si>
  <si>
    <t>Dobava in montaža parkirne zapore dolžine 2m,  komplet z vsem pritrdilnim materialom in vsemi potrebnimi deli.</t>
  </si>
  <si>
    <t>2.2.2.1.10</t>
  </si>
  <si>
    <t>IGRALA in URBANA OPREMA</t>
  </si>
  <si>
    <t>2.2.2.1.10.1</t>
  </si>
  <si>
    <t>2.2.2.1.10.1.1</t>
  </si>
  <si>
    <t>2.2.2.1.10.1.2</t>
  </si>
  <si>
    <t>-igrala skladno s slovenskimi nacionalnimi standardi s področja opreme igrišč SIST-EN 1176</t>
  </si>
  <si>
    <t>2.2.2.1.10.2</t>
  </si>
  <si>
    <t>2.2.2.1.10.2.1</t>
  </si>
  <si>
    <t>2.2.2.1.10.2.2</t>
  </si>
  <si>
    <t>I1 - tunel dolžine 3m (kot npr. Ruwa kriechtunnel ali enakovredno)
Opomba: Dobava in montaža igral, komplet s temelji in potrebnimi zemeljskimi deli za postavitev posameznega elementa, vijačnim in pritrdilnim materialom:</t>
  </si>
  <si>
    <t>2.2.2.1.10.2.3</t>
  </si>
  <si>
    <t>I2 - tobogan (kot na primer TLF Modulo Piu Opla 151/011  ali enakovredno)
Opomba: Dobava in montaža igral, komplet s temelji in potrebnimi zemeljskimi deli za postavitev posameznega elementa, vijačnim in pritrdilnim materialom:</t>
  </si>
  <si>
    <t>2.2.2.1.10.2.4</t>
  </si>
  <si>
    <t>I3 - hišica (kot npr. TLF sunlight cottage ali enakovredno
Opomba: Dobava in montaža igral, komplet s temelji in potrebnimi zemeljskimi deli za postavitev posameznega elementa, vijačnim in pritrdilnim materialom:</t>
  </si>
  <si>
    <t>2.2.2.1.10.2.5</t>
  </si>
  <si>
    <t>I4 - dvignjena steza (kot npr TLF Guizzo ali enakovredno)
Opomba: Dobava in montaža igral, komplet s temelji in potrebnimi zemeljskimi deli za postavitev posameznega elementa, vijačnim in pritrdilnim materialom:</t>
  </si>
  <si>
    <t>2.2.2.1.10.2.6</t>
  </si>
  <si>
    <t>I5 - gugalnica gnezdo (kot npr TLF swing 211/JXB ali enakovredno)
Opomba: Dobava in montaža igral, komplet s temelji in potrebnimi zemeljskimi deli za postavitev posameznega elementa, vijačnim in pritrdilnim materialom:</t>
  </si>
  <si>
    <t>2.2.2.1.10.2.7</t>
  </si>
  <si>
    <t>I6 - vzmetno igralo (kot npr TLF Meduza ali enakovredno)
Opomba: Dobava in montaža igral, komplet s temelji in potrebnimi zemeljskimi deli za postavitev posameznega elementa, vijačnim in pritrdilnim materialom:</t>
  </si>
  <si>
    <t>2.2.2.1.10.2.8</t>
  </si>
  <si>
    <t>I7 - gugalnica  (kot npr TLF Guizzo ali enakovredno)
Opomba: Dobava in montaža igral, komplet s temelji in potrebnimi zemeljskimi deli za postavitev posameznega elementa, vijačnim in pritrdilnim materialom:</t>
  </si>
  <si>
    <t>2.2.2.1.10.2.9</t>
  </si>
  <si>
    <t>I8 - lesen peskovnik dimenzij 250 x 250 cm, skupaj s pokrovom (kot npr. Ruwa sandkasten ali enakovredno), pesek zajet pri zgornjem ustroju
Opomba: Dobava in montaža igral, komplet s temelji in potrebnimi zemeljskimi deli za postavitev posameznega elementa, vijačnim in pritrdilnim materialom:</t>
  </si>
  <si>
    <t>2.2.2.1.10.2.10</t>
  </si>
  <si>
    <t>I9 - tobogan slon (kot na primer TLF TOGO ELEFANTINO ali enakovredno)
Opomba: Dobava in montaža igral, komplet s temelji in potrebnimi zemeljskimi deli za postavitev posameznega elementa, vijačnim in pritrdilnim materialom:</t>
  </si>
  <si>
    <t>2.2.2.1.10.2.11</t>
  </si>
  <si>
    <t>I10 - rožice (kot npr. Europlay flower ali enakovredno)
Opomba: Dobava in montaža igral, komplet s temelji in potrebnimi zemeljskimi deli za postavitev posameznega elementa, vijačnim in pritrdilnim materialom:</t>
  </si>
  <si>
    <t>2.2.2.1.10.2.12</t>
  </si>
  <si>
    <t>I11 - leseni paneli (kot npr. TLF numbers panel ali enakovredno)
Opomba: Dobava in montaža igral, komplet s temelji in potrebnimi zemeljskimi deli za postavitev posameznega elementa, vijačnim in pritrdilnim materialom:</t>
  </si>
  <si>
    <t>2.2.2.1.10.2.13</t>
  </si>
  <si>
    <t>I12 - ogledalo (kot npr. TLF mirror panel ali enakovredno)
Opomba: Dobava in montaža igral, komplet s temelji in potrebnimi zemeljskimi deli za postavitev posameznega elementa, vijačnim in pritrdilnim materialom:</t>
  </si>
  <si>
    <t>2.2.2.1.10.3</t>
  </si>
  <si>
    <t>2.2.2.1.10.3.1</t>
  </si>
  <si>
    <t>2.2.2.1.10.3.2</t>
  </si>
  <si>
    <t xml:space="preserve">O2 - Dobava in postavitev klopi brez naslonjala (kot npr.  Kremen  Urbano ali enakovredno), površina iz lesenih smrekovih  impregniranih letev, betonski podstavki iz rečnega prodca  kovinski deli vroče cinkani. Komplet z vsem pritrdilnim in vijačnim materialom. Dimenzija klopi 50x180x 48 cm.  </t>
  </si>
  <si>
    <t>2.2.2.1.10.3.3</t>
  </si>
  <si>
    <t>2.2.2.1.10.3.4</t>
  </si>
  <si>
    <t>O4 - Dobava in postavitev smetnjaka za odpadke, (kot npr. Kremen Univerzal ali enakovredno), telo koša je izdelan iz armiranega betona, finalno obdelanega kot prani beton, pokrov koša je iz nerjaveče inox pločevine.</t>
  </si>
  <si>
    <t>2.2.2.1.10.3.5</t>
  </si>
  <si>
    <t>2.2.2.1.10.3.6</t>
  </si>
  <si>
    <t>O6 - Dobava in postavitev zunanjega kamnitega korita 80x40 cm, ter stenske pipe (kot npr. Brezavšček ali enakovredno).</t>
  </si>
  <si>
    <t>2.2.2.1.10.3.7</t>
  </si>
  <si>
    <t>O7 - Dobava in postavitev klopi z mizo (kot npr. Europlay Polyethylene round picnic table ali enakovredno). Komplet z vsem pritrdilnim in vijačnim materialom.</t>
  </si>
  <si>
    <t>2.2.2.1.10.3.8</t>
  </si>
  <si>
    <t>O8 - Dobava in postavitev jeklenega stojala za kolesa, (kot npr. Kremen Urbano ali enakovredno), kovinski deli vroče cinkani, betonski deli iz  rečnega prodca, dolžina stojala 120cm</t>
  </si>
  <si>
    <t>2.2.2.1.10.3.9</t>
  </si>
  <si>
    <t>O9 - Dobava in postavitev jeklene okrogle drevesne rešetke, zunanja mera fi 1200 mm, notranja mera fi 600 mm (kot na primer FEROCOM ali enakovredno). Standardna barva</t>
  </si>
  <si>
    <t>2.2.2.1.10.3.10</t>
  </si>
  <si>
    <t>Dobava in postavitev  pitnika beton iz rečnega peska (kot npr.: Pučko tip Y ali enakovredno), pitnik višine 84,5 cm, iz RF cevi, na vrhu RF skledica, kompletno s sistemom na pritisk in reducirnim ventilom za nastavitev .
Pitnik v nivoju končnega tlaka s točkovnimi sidri pritrjen na betonski temelj dim. 30/30/80 cm iz C20/25, kompletno s podložnim betonom. V notranjosti pitnika prostor za dovodno vodovodno cev in odtočno cev. 
(priklop pitnika preko jaška - zajet že pri gradbenih deli za vodovod).</t>
  </si>
  <si>
    <t>2.2.2.1.11</t>
  </si>
  <si>
    <t>2.2.2.1.11.1</t>
  </si>
  <si>
    <t>2.2.2.1.11.1.1</t>
  </si>
  <si>
    <t>Ta popis zajema izvedbo zelenih površin območja vrtca in šole Simona Jenka Kranj - PŠ Center. V načrtu je obdelana vegetacija (drevesa, grmovnice, trajnice, plezalke in trata). Zemeljska dela, poti, brežine, varne podlage otroškega igrišča in podobno so zajete v načrtih zunanje ureditve, v popisu, ki je sestavni del načrta Načrt zunanje ureditve, V119771, Protim Ržišnik Perc d.o.o.</t>
  </si>
  <si>
    <t>2.2.2.1.11.2</t>
  </si>
  <si>
    <t>DREVESA</t>
  </si>
  <si>
    <t>2.2.2.1.11.2.1</t>
  </si>
  <si>
    <t>Potrebno je pripraviti vegetacijski nosilni sloj in po potrebi tudi teren. Najboljši čas za sajenje rastlin je jesen ali zgodnja pomlad, ko so rastline še v mirovanju. Sadike vzgojene v loncih se lahko uspešno sadi tudi preko poletja (potrebno redno in zadostno zalivanje). Sadilne jame je potrebno izkopati v 1,5-kratnem premeru koreninske grude. Drevesne sadike so oprte z 1 kolom višine 200 cm (vidna višina 150 cm). Koli morajo biti impregnirani z ustreznim zaščitnim sredstvom, ki ni škodljivo za rastlino. Sadika je privezana h kolu z dvema fleksibilnima veznima trakovoma. Kontejnerje oz. embalažo, ki ni razgradljiva, se pred saditvijo odstrani, korenine razrahlja. Sadilno jamo je potrebno na vseh straneh grude zapolniti z zemljo, potlačiti in oskrbeti z vodo in gnojili. Teren se po saditvi fino splanira, okrog sadik je potrebno oblikovati zalivalno skledo za zadrževanje površinske padavinske vode. Izvede se zastirka v debelini cca. 5 cm iz drobljenega lubja iglavcev, zgornji rob zastirke mora biti uravnan z okoliškem terenom. Sajenje dreves in grmovnic naj se izvede v skladu z normo DIN 18916 (Vegetacijska tehnika v krajinski gradnji; Sadike in sajenje).</t>
  </si>
  <si>
    <t>2.2.2.1.11.2.2</t>
  </si>
  <si>
    <t xml:space="preserve">Nabava dreves po načrtu in dobava z nakladanjem v drevesnici s transportom do mesta vsaditve. Drevesa morajo ustrezati vrstni sestavi, velikosti in številu poganjkov, kot je določeno v načrtu.                     </t>
  </si>
  <si>
    <t>2.2.2.1.11.2.3</t>
  </si>
  <si>
    <t>CC</t>
  </si>
  <si>
    <t xml:space="preserve">Cercis canadensia (kanadski jadikovec), 12/14 cm, min. 350 cm
Opomba: Nabava dreves po načrtu in dobava z nakladanjem v drevesnici s transportom do mesta vsaditve. Drevesa morajo ustrezati vrstni sestavi, velikosti in številu poganjkov, kot je določeno v načrtu.                     </t>
  </si>
  <si>
    <t>2.2.2.1.11.2.4</t>
  </si>
  <si>
    <t>FSZ</t>
  </si>
  <si>
    <t xml:space="preserve">Fagus sylvatica 'Zlatia (rumenolistna bukev), 12/14 cm, min. 250 cm
Opomba: Nabava dreves po načrtu in dobava z nakladanjem v drevesnici s transportom do mesta vsaditve. Drevesa morajo ustrezati vrstni sestavi, velikosti in številu poganjkov, kot je določeno v načrtu.                     </t>
  </si>
  <si>
    <t>2.2.2.1.11.2.5</t>
  </si>
  <si>
    <t>PA</t>
  </si>
  <si>
    <t xml:space="preserve">Prunus 'Accolade' (okrasna češnja), 12/14 cm, min. 250 cm
Opomba: Nabava dreves po načrtu in dobava z nakladanjem v drevesnici s transportom do mesta vsaditve. Drevesa morajo ustrezati vrstni sestavi, velikosti in številu poganjkov, kot je določeno v načrtu.                     </t>
  </si>
  <si>
    <t>2.2.2.1.11.2.6</t>
  </si>
  <si>
    <t>Izkop in priprava jam (polnitev s humozno zemljo), pognojitev (1 birket založnega gnojila) in saditev drevesa, ki se fiksira s kolom (dolžina 200 cm, fi=6-8 cm) s parom PVC veznim trakom. Zasipanje jam, odvoz odvečnega materiala, planiranje po končanih delih z izdelavo zalivalnih jamic, izvedba zastirke in ostalimi pomožnimi deli. Razporeditev dreves skladno z načrtom.</t>
  </si>
  <si>
    <t>2.2.2.1.11.3</t>
  </si>
  <si>
    <t>SADNA DREVESA</t>
  </si>
  <si>
    <t>2.2.2.1.11.3.1</t>
  </si>
  <si>
    <t>Potrebno je pripraviti vegetacijski nosilni sloj in po potrebi tudi teren Sadna drevesa se praviloma sadi jeseni. Na dno sadilne jame širine 100 cm, globine 50 cm, se položi narobe obrnjeno travno rušo in se jo zasuje z mrtvico, ki se ji primeša mineralno gnojilo. Na tako pripravljeno podlago se umesti mrežo proti voluharjem, v katero se vstavi sadiko. Ko se mrežo do 2/3 zasuje s humozno zemljo, se jo zapre. Sadiko se fiksira s kolom, jamo pa zasuje z živico in hlevskim gnojem ter potlači. Na vrhu se zasuje z živico in spet potlači. Sadika mora biti postavljena tako, da je cepljeno mesto 10 cm nad zemljo. Teren se po saditvi fino splanira, okrog sadike je porebno oblikovati zalivalno skledo za zadrževanje površinske padavinske vode. Izvede se zastirka v debelini cca. 5 cm iz drobljenega lubja iglavcev, zgornji rob zastirke mora biti uravnan z okoliškim terenom. Sajenje dreves in grmovnic naj se izvede v skladu z normo DIN 18916 (Vegetacijska tehnika v krajinski gradnji; Sadike in sajenje).</t>
  </si>
  <si>
    <t>2.2.2.1.11.3.2</t>
  </si>
  <si>
    <t xml:space="preserve">Nabava sadnih dreves po načrtu in dobava z nakladanjem v drevesnici s transportom do mesta vsaditve. Drevesa morajo ustrezati vrstni sestavi, velikosti in številu poganjkov, kot je določeno v načrtu.                     </t>
  </si>
  <si>
    <t>2.2.2.1.11.3.3</t>
  </si>
  <si>
    <t>MDC</t>
  </si>
  <si>
    <t xml:space="preserve">Malus domestica Carjevič, jablana, podlaga MM106
Opomba: Nabava sadnih dreves po načrtu in dobava z nakladanjem v drevesnici s transportom do mesta vsaditve. Drevesa morajo ustrezati vrstni sestavi, velikosti in številu poganjkov, kot je določeno v načrtu.                     </t>
  </si>
  <si>
    <t>2.2.2.1.11.3.4</t>
  </si>
  <si>
    <t>Izkop in priprava jam (polnitev s humozno zemljo, umestitev žične košare), pognojitev (1 kg mineralnega gnojila, 20 kg hlevskega gnoja) in posaditev drevesa, ki se fiksira s kolom (dolžina 250 cm, fi=8-10 cm) s parom PVC veznim trakom. Zasipanje jam, odvoz odvečnega materiala, planiranje po končanih delih z izdelavo zalivalnih jamic, izvedba zastirke in ostalimi pomožnimi deli. Razporeditev dreves skladno z načrtom.</t>
  </si>
  <si>
    <t>2.2.2.1.11.4</t>
  </si>
  <si>
    <t>JAGODIČEVJE</t>
  </si>
  <si>
    <t>2.2.2.1.11.4.1</t>
  </si>
  <si>
    <t>Potrebno je pripraviti vegetacijski nosilni sloj in po potrebi tudi teren. Jagodičevje se sadi jeseni ali zgodaj pozimi. Postavi se trajne opore (opora za 1 vrsto: dve vrsti kolov (4 okroglice fi= 8-10 cm, višina 2,5 m) 95 cm narazen, med koli se potegne tri dolžine žice na višini 75 cm, 1,1 m in 1,5 m od tal. Pripravi se 90 cm široko gredo, v katero se vdela hlevski gnoj. Sadilna razdalja sadik je 45 cm.  Sadike se po saditvi obreže 25 cm nad tlemi. Teren se po saditvi fino splanira, okrog sadike je potrebno oblikovati zalivalno skledo za zadrževanje površinske padavinske vode. Izvede se zastirka v debelini cca. 5 cm iz drobljenega lubja iglavcev, zgornji rob zastirke mora biti uravnan z okoliškim terenom. Sajenje dreves in grmovnic naj se izvede v skladu z normo DIN 18916 (Vegetacijska tehnika v krajinski gradnji; Sadike in sajenje).</t>
  </si>
  <si>
    <t>2.2.2.1.11.4.2</t>
  </si>
  <si>
    <t xml:space="preserve">Nabava sadik jagodičevja po načrtu in dobava z nakladanjem v drevesnici s transportom do mesta vsaditve. Sadike morajo ustrezati vrstni sestavi, velikosti in številu poganjkov, kot je določeno v načrtu.                     </t>
  </si>
  <si>
    <t>2.2.2.1.11.4.3</t>
  </si>
  <si>
    <t>RIH</t>
  </si>
  <si>
    <t xml:space="preserve">Rubus idaeus 'Heritage' (malina), sadika v lončku
Opomba: Nabava sadik jagodičevja po načrtu in dobava z nakladanjem v drevesnici s transportom do mesta vsaditve. Sadike morajo ustrezati vrstni sestavi, velikosti in številu poganjkov, kot je določeno v načrtu.                     </t>
  </si>
  <si>
    <t>2.2.2.1.11.4.4</t>
  </si>
  <si>
    <t>Izkop in priprava grede (postavitev fiksnih opor, polnitev s humozno zemljo), pognojitev (hlevski gnoj) in posaditev sadik. Zasipanje jam, odvoz odvečnega materiala, planiranje po končanih delih z izdelavo zalivalnih jamic, izvedba zastirke in ostalimi pomožnimi deli. Razporeditev sadik skladno z načrtom.</t>
  </si>
  <si>
    <t>tm</t>
  </si>
  <si>
    <t>2.2.2.1.11.5</t>
  </si>
  <si>
    <t>2.2.2.1.11.5.1</t>
  </si>
  <si>
    <t>2.2.2.1.11.5.2</t>
  </si>
  <si>
    <t>2.2.2.1.11.5.3</t>
  </si>
  <si>
    <t>2.2.2.1.11.5.4</t>
  </si>
  <si>
    <t>2.2.2.1.11.5.5</t>
  </si>
  <si>
    <t>CB</t>
  </si>
  <si>
    <t xml:space="preserve">Carpinus betulus (beli gaber), min. 100 cm, sadika za živo mejo
Opomba: Nabava grmovnic po načrtu in dobava z nakladanjem v drevesnici s transportom do mesta vsaditve. Grmovnice morajo ustrezati vrstni sestavi, velikosti in številu poganjkov, kot je določeno v načrtu.                     </t>
  </si>
  <si>
    <t>2.2.2.1.11.5.6</t>
  </si>
  <si>
    <t>HPV</t>
  </si>
  <si>
    <t xml:space="preserve">Hydrangea paniculata 'Vanilla Fraise'(hortenzija z roza belimi cvetovi), min. 30 cm
Opomba: Nabava grmovnic po načrtu in dobava z nakladanjem v drevesnici s transportom do mesta vsaditve. Grmovnice morajo ustrezati vrstni sestavi, velikosti in številu poganjkov, kot je določeno v načrtu.                     </t>
  </si>
  <si>
    <t>2.2.2.1.11.5.7</t>
  </si>
  <si>
    <t>LNM</t>
  </si>
  <si>
    <t xml:space="preserve">Lonicera nitida 'Maigrun' (kosteničevje), min. 40 cm
Opomba: Nabava grmovnic po načrtu in dobava z nakladanjem v drevesnici s transportom do mesta vsaditve. Grmovnice morajo ustrezati vrstni sestavi, velikosti in številu poganjkov, kot je določeno v načrtu.                     </t>
  </si>
  <si>
    <t>2.2.2.1.11.5.8</t>
  </si>
  <si>
    <t>PFA</t>
  </si>
  <si>
    <t xml:space="preserve">Potentilla fruticosa 'Abotswood' (krčnica-bela), min. 40 cm
Opomba: Nabava grmovnic po načrtu in dobava z nakladanjem v drevesnici s transportom do mesta vsaditve. Grmovnice morajo ustrezati vrstni sestavi, velikosti in številu poganjkov, kot je določeno v načrtu.                     </t>
  </si>
  <si>
    <t>2.2.2.1.11.5.9</t>
  </si>
  <si>
    <t>PFG</t>
  </si>
  <si>
    <t xml:space="preserve">Potentilla fruticosa 'Goldfinger' (krčnica-rumena), min. 40 cm
Opomba: Nabava grmovnic po načrtu in dobava z nakladanjem v drevesnici s transportom do mesta vsaditve. Grmovnice morajo ustrezati vrstni sestavi, velikosti in številu poganjkov, kot je določeno v načrtu.                     </t>
  </si>
  <si>
    <t>2.2.2.1.11.5.10</t>
  </si>
  <si>
    <t>PFRA</t>
  </si>
  <si>
    <t xml:space="preserve">Potentilla fruticosa 'Red Ace' (krčnica-rdeča), min. 40 cm
Opomba: Nabava grmovnic po načrtu in dobava z nakladanjem v drevesnici s transportom do mesta vsaditve. Grmovnice morajo ustrezati vrstni sestavi, velikosti in številu poganjkov, kot je določeno v načrtu.                     </t>
  </si>
  <si>
    <t>2.2.2.1.11.5.11</t>
  </si>
  <si>
    <t>PON</t>
  </si>
  <si>
    <t xml:space="preserve">Picea omorika 'Nana' (pritlikava omorika), min. 50 cm
Opomba: Nabava grmovnic po načrtu in dobava z nakladanjem v drevesnici s transportom do mesta vsaditve. Grmovnice morajo ustrezati vrstni sestavi, velikosti in številu poganjkov, kot je določeno v načrtu.                     </t>
  </si>
  <si>
    <t>2.2.2.1.11.5.12</t>
  </si>
  <si>
    <t>2.2.2.1.11.5.13</t>
  </si>
  <si>
    <t xml:space="preserve">Oblikovana živa meja iz gabra s končno višino in širino 2,5 x 1,2 m, Carpinus betulus (CB), min. 100 cm. Izkop in priprava jam (polnitev s humozno zemljo), pognojitev (1 birket založnega gnojila) in posaditev grmovnic. Zasipanje jam, odvoz odvečnega materiala, planiranje po končanih delih z izdelavo zalivalnih jamic in ostalimi pomožnimi deli. Izvede se zastirka v debelini cca. 5 cm iz drobljenega lubja iglavcev, zgornji rob zastirke mora biti uravnan z okoliškim terenom. Sadike se sadi izmenjajoče v dveh vrstah na 90 cm medsebojni in 45 cm medvrstni razdalji. Po sajenju se sadike obrežejo na primerno višino in širino, da se meja zgosti. Živa meja se oblikuje tako, da ima lahno zaobljen vrh.
</t>
  </si>
  <si>
    <t>2.2.2.1.11.5.14</t>
  </si>
  <si>
    <t xml:space="preserve">Naravno oblikovana cvetoča živa meja s končno višino in širin: 1,5 x 1,5 m, Spiraea x vanhouttei (SV), min. 100 cm. Izkop in priprava jam (polnitev s humozno zemljo), pognojitev (1 birket založnega gnojila) in posaditev grmovnic. Zasipanje jam, odvoz odvečnega materiala, planiranje po končanih delih z izdelavo zalivalnih jamic in ostalimi pomožnimi deli. Izvede se zastirka v debelini cca. 5 cm iz drobljenega lubja iglavcev, zgornji rob zastirke mora biti uravnan z okoliškim terenom.  Sadike se sadi v eni vrsti na medsebojni 50 cm razdalji. </t>
  </si>
  <si>
    <t>2.2.2.1.11.5.15</t>
  </si>
  <si>
    <t>Sajenje grmovnic - posamično (BD, PON): Izkop in priprava jam (polnitev s humozno zemljo), pognojitev (1 birket založnega gnojila) in posaditev grmovnic. Zasipanje jam, odvoz odvečnega materiala, planiranje po končanih delih z izdelavo zalivalnih jamic in ostalimi pomožnimi deli. Izvede se zastirka v debelini cca. 5 cm iz drobljenega lubja, zgornji rob zastirke mora biti uravnan z okoliškim terenom. Razporeditev grmovnic skladno z načrtom.</t>
  </si>
  <si>
    <t>2.2.2.1.11.5.16</t>
  </si>
  <si>
    <t>2.2.2.1.11.6</t>
  </si>
  <si>
    <t>2.2.2.1.11.6.1</t>
  </si>
  <si>
    <t>2.2.2.1.11.6.2</t>
  </si>
  <si>
    <t>2.2.2.1.11.6.3</t>
  </si>
  <si>
    <t>CMC</t>
  </si>
  <si>
    <t xml:space="preserve">Clematis  'Mme le Coultre', srobot (patens hibrid)
Opomba: Nabava plezalk po načrtu in dobava z nakladanjem v drevesnici s transportom do mesta vsaditve. Plezalke morajo ustrezati vrstni sestavi, velikosti in številu poganjkov, kot je določeno v načrtu.                     </t>
  </si>
  <si>
    <t>2.2.2.1.11.6.4</t>
  </si>
  <si>
    <t>2.2.2.1.11.7</t>
  </si>
  <si>
    <t>TRAJNICE</t>
  </si>
  <si>
    <t>2.2.2.1.11.7.1</t>
  </si>
  <si>
    <t>Potrebno je pripraviti vegetacijski nosilni sloj in po potrebi tudi teren.  Trajnice v lončkih se lahko sadi tekom cele rastne sezone (pomlad, poletje, jesen). Pri poletnem sajenju je potrebno redno in zadostno zalivanje. Sadilno jamo je potrebno na vseh straneh grude zapolniti z zemljo, potlačiti in oskrbeti z vodo in gnojili. Teren se po saditvi fino splanira, izvede se zastirka v debelini cca. 5 cm iz drobljenega lubja iglavcev po celotnem območju grede. (oz. iz prodca 16/32 mm). Zgornji rob zastirke mora biti uravnan z zgornjim robom okoliškega terena.</t>
  </si>
  <si>
    <t>2.2.2.1.11.7.2</t>
  </si>
  <si>
    <t xml:space="preserve">Nabava trajnic po načrtu in dobava z nakladanjem v drevesnici s transportom do mesta vsaditve. Trajnice morajo ustrezati vrstni sestavi, velikosti in številu poganjkov, kot je določeno v načrtu.                     </t>
  </si>
  <si>
    <t>2.2.2.1.11.7.3</t>
  </si>
  <si>
    <t>EP</t>
  </si>
  <si>
    <t xml:space="preserve">Echinacea purpurea (ameriški slamnik)
Opomba: Nabava trajnic po načrtu in dobava z nakladanjem v drevesnici s transportom do mesta vsaditve. Trajnice morajo ustrezati vrstni sestavi, velikosti in številu poganjkov, kot je določeno v načrtu.                     </t>
  </si>
  <si>
    <t>2.2.2.1.11.7.4</t>
  </si>
  <si>
    <t>HOA</t>
  </si>
  <si>
    <t xml:space="preserve">Hyssopus officinalis ssp. Aristatus (ižop)
Opomba: Nabava trajnic po načrtu in dobava z nakladanjem v drevesnici s transportom do mesta vsaditve. Trajnice morajo ustrezati vrstni sestavi, velikosti in številu poganjkov, kot je določeno v načrtu.                     </t>
  </si>
  <si>
    <t>2.2.2.1.11.7.5</t>
  </si>
  <si>
    <t>HP</t>
  </si>
  <si>
    <t xml:space="preserve">Hypericum perforatum (šentjanževka)
Opomba: Nabava trajnic po načrtu in dobava z nakladanjem v drevesnici s transportom do mesta vsaditve. Trajnice morajo ustrezati vrstni sestavi, velikosti in številu poganjkov, kot je določeno v načrtu.                     </t>
  </si>
  <si>
    <t>2.2.2.1.11.7.6</t>
  </si>
  <si>
    <t>MO</t>
  </si>
  <si>
    <t xml:space="preserve">Melissa officinalis (melisa)
Opomba: Nabava trajnic po načrtu in dobava z nakladanjem v drevesnici s transportom do mesta vsaditve. Trajnice morajo ustrezati vrstni sestavi, velikosti in številu poganjkov, kot je določeno v načrtu.                     </t>
  </si>
  <si>
    <t>2.2.2.1.11.7.7</t>
  </si>
  <si>
    <t>OV</t>
  </si>
  <si>
    <t xml:space="preserve">Origanum vulgare (origano)
Opomba: Nabava trajnic po načrtu in dobava z nakladanjem v drevesnici s transportom do mesta vsaditve. Trajnice morajo ustrezati vrstni sestavi, velikosti in številu poganjkov, kot je določeno v načrtu.                     </t>
  </si>
  <si>
    <t>2.2.2.1.11.7.8</t>
  </si>
  <si>
    <t>OVZ</t>
  </si>
  <si>
    <t xml:space="preserve">Origanum vulgare 'Zorba Red' (rdeča dobra misel)
Opomba: Nabava trajnic po načrtu in dobava z nakladanjem v drevesnici s transportom do mesta vsaditve. Trajnice morajo ustrezati vrstni sestavi, velikosti in številu poganjkov, kot je določeno v načrtu.                     </t>
  </si>
  <si>
    <t>2.2.2.1.11.7.9</t>
  </si>
  <si>
    <t xml:space="preserve">Pennisetum alopecuroides (perjanka)
Opomba: Nabava trajnic po načrtu in dobava z nakladanjem v drevesnici s transportom do mesta vsaditve. Trajnice morajo ustrezati vrstni sestavi, velikosti in številu poganjkov, kot je določeno v načrtu.                     </t>
  </si>
  <si>
    <t>2.2.2.1.11.7.10</t>
  </si>
  <si>
    <t>RP</t>
  </si>
  <si>
    <t xml:space="preserve">Rheum palmatum (rabarbara)
Opomba: Nabava trajnic po načrtu in dobava z nakladanjem v drevesnici s transportom do mesta vsaditve. Trajnice morajo ustrezati vrstni sestavi, velikosti in številu poganjkov, kot je določeno v načrtu.                     </t>
  </si>
  <si>
    <t>2.2.2.1.11.7.11</t>
  </si>
  <si>
    <t>RSS</t>
  </si>
  <si>
    <t xml:space="preserve">Rumex sanguineus ssp. Sanguineus (kislica)
Opomba: Nabava trajnic po načrtu in dobava z nakladanjem v drevesnici s transportom do mesta vsaditve. Trajnice morajo ustrezati vrstni sestavi, velikosti in številu poganjkov, kot je določeno v načrtu.                     </t>
  </si>
  <si>
    <t>2.2.2.1.11.7.12</t>
  </si>
  <si>
    <t>SOM</t>
  </si>
  <si>
    <t xml:space="preserve">Salvia officinalis 'Maxima' (velikolistni žajbelj)
Opomba: Nabava trajnic po načrtu in dobava z nakladanjem v drevesnici s transportom do mesta vsaditve. Trajnice morajo ustrezati vrstni sestavi, velikosti in številu poganjkov, kot je določeno v načrtu.                     </t>
  </si>
  <si>
    <t>2.2.2.1.11.7.13</t>
  </si>
  <si>
    <t>TV</t>
  </si>
  <si>
    <t xml:space="preserve">Thymus vulgaris (timijan)
Opomba: Nabava trajnic po načrtu in dobava z nakladanjem v drevesnici s transportom do mesta vsaditve. Trajnice morajo ustrezati vrstni sestavi, velikosti in številu poganjkov, kot je določeno v načrtu.                     </t>
  </si>
  <si>
    <t>2.2.2.1.11.7.14</t>
  </si>
  <si>
    <t>VO</t>
  </si>
  <si>
    <t xml:space="preserve">Valeriana officinalis (baldrijan)
Opomba: Nabava trajnic po načrtu in dobava z nakladanjem v drevesnici s transportom do mesta vsaditve. Trajnice morajo ustrezati vrstni sestavi, velikosti in številu poganjkov, kot je določeno v načrtu.                     </t>
  </si>
  <si>
    <t>2.2.2.1.11.7.15</t>
  </si>
  <si>
    <t>Izkop in priprava gred (polnitev s humozno zemljo) in posaditev trajnic. Zasipanje grede, odvoz odvečnega materiala, planiranje po končanih delih z izdelavo zalivalnih jamic in ostalimi pomožnimi deli. Izvede se zastirka v debelini cca. 5 cm iz drobljenega lubja iglavcev ali prodca 16/32, zgornji rob zastirke mora biti uravnan z okoliškim terenom.  Razporeditev trajnic skladno z načrtom.</t>
  </si>
  <si>
    <t>2.2.2.1.11.8</t>
  </si>
  <si>
    <t>2.2.2.1.11.8.1</t>
  </si>
  <si>
    <t>2.2.2.1.11.8.2</t>
  </si>
  <si>
    <t>2.2.2.1.11.8.3</t>
  </si>
  <si>
    <t>2.2.2.1.11.8.4</t>
  </si>
  <si>
    <t>2.2.2.1.11.9</t>
  </si>
  <si>
    <t>2.2.2.1.11.9.1</t>
  </si>
  <si>
    <t>2.2.2.1.11.9.2</t>
  </si>
  <si>
    <t>2.2.2.1.11.9.3</t>
  </si>
  <si>
    <t>2.2.2.1.11.9.4</t>
  </si>
  <si>
    <t>prod 100/200 mm
Opomba: Nabava in dobava zastirke</t>
  </si>
  <si>
    <t>2.2.2.1.11.9.5</t>
  </si>
  <si>
    <t>Oblikovanje prodnatih gred; ročna razporeditev večjih in  manjših prodnikov v naključne skupine (brez zasaditve), na porvšinah označenih na načrtu.</t>
  </si>
  <si>
    <t>2.2.2.1.12</t>
  </si>
  <si>
    <t>POŽARNI BAZEN - gradbena dela</t>
  </si>
  <si>
    <t>2.2.2.1.12.1</t>
  </si>
  <si>
    <t>2.2.2.1.12.1.1</t>
  </si>
  <si>
    <t>-v cenah upoštevati vse potrebne transporte materiala do objektu in v objekt do mesta vgraditve,</t>
  </si>
  <si>
    <t>2.2.2.1.12.1.2</t>
  </si>
  <si>
    <t>2.2.2.1.12.1.3</t>
  </si>
  <si>
    <t>2.2.2.1.12.1.4</t>
  </si>
  <si>
    <t>2.2.2.1.12.2</t>
  </si>
  <si>
    <t>2.2.2.1.12.2.1</t>
  </si>
  <si>
    <t>Izdelava preboja v obstoječi opečni steni (prehod iz obstoječe kleti v nov požarni bazen), komplet s transportom iz objekta, transportom na stalno deponijo vključno s plačilom vseh komunalnih pristojbin in taks (pooblaščenim zbiralcem gradbenih odpadkov s strani Agencije RS za okolje). Deponijo pridobi izvajalec.</t>
  </si>
  <si>
    <t>2.2.2.1.12.3</t>
  </si>
  <si>
    <t>ZEMELJSKA  DELA</t>
  </si>
  <si>
    <t>2.2.2.1.12.3.1</t>
  </si>
  <si>
    <t>2.2.2.1.12.3.2</t>
  </si>
  <si>
    <t>Široki zkop zemljine za požarni bazen s transportom v začasno deponijo do 250m.</t>
  </si>
  <si>
    <t>2.2.2.1.12.3.3</t>
  </si>
  <si>
    <t>-izkop v zemljini III.-IV. ktg,
Opomba: Široki zkop zemljine za požarni bazen s transportom v začasno deponijo do 250m.</t>
  </si>
  <si>
    <t>2.2.2.1.12.3.4</t>
  </si>
  <si>
    <t>-izkop v zemljini V. ktg.
Opomba: Široki zkop zemljine za požarni bazen s transportom v začasno deponijo do 250m.</t>
  </si>
  <si>
    <t>2.2.2.1.12.3.5</t>
  </si>
  <si>
    <t>Planiranje terena v ravnini (dno izkopa) s točnostjo ± 3 cm in utrjevanje do potrebne trdnosti.</t>
  </si>
  <si>
    <t>2.2.2.1.12.3.6</t>
  </si>
  <si>
    <t>Dobava in vgrajevanje gramoza granulacije 0-50mm- nasip pod talno ploščo požarnega bazena.</t>
  </si>
  <si>
    <t>2.2.2.1.12.3.7</t>
  </si>
  <si>
    <t>Zasip za zidovi požarnega bazena z deponiranim izkopanim materialom od izkopa, zasip v slojih s potrebnim utrjevanjem; potrebno je preprečiti posedke.</t>
  </si>
  <si>
    <t>2.2.2.1.12.3.8</t>
  </si>
  <si>
    <t>Nakladanje na kamion in odvoz odvečnega materiala na stalno deponijo vključno s plačilom vseh komunalnih pristojbin in taks (pooblaščenim zbiralcem gradbenih odpadkov s strani Agencije RS za okolje), komplet z razgrinjanjem in planiranjem. Deponijo pridobi izvajalec.</t>
  </si>
  <si>
    <t>2.2.2.1.12.4</t>
  </si>
  <si>
    <t>AB DELA</t>
  </si>
  <si>
    <t>2.2.2.1.12.4.1</t>
  </si>
  <si>
    <t>Dobava in vgrajevanje podložnega betona  C 12/15 v debelini 10 cm pod temeljno ploščo.</t>
  </si>
  <si>
    <t>2.2.2.1.12.4.2</t>
  </si>
  <si>
    <t>Dobava in vgrajevanje vodotesnega betona C 30/37 (SIST EN 206-1, XC2, PV-II) v AB ploščo. Konstrukcija spada skladno s SIST EN 13670 v 2. izvedbeni razred.</t>
  </si>
  <si>
    <t>2.2.2.1.12.4.3</t>
  </si>
  <si>
    <t>-debeline 30 cm (talna temeljna plošča bazena),
Opomba: Dobava in vgrajevanje vodotesnega betona C 30/37 (SIST EN 206-1, XC2, PV-II) v AB ploščo. Konstrukcija spada skladno s SIST EN 13670 v 2. izvedbeni razred.</t>
  </si>
  <si>
    <t>2.2.2.1.12.4.4</t>
  </si>
  <si>
    <t>-debeline 20 cm (stropna plošča bazena)
Opomba: Dobava in vgrajevanje vodotesnega betona C 30/37 (SIST EN 206-1, XC2, PV-II) v AB ploščo. Konstrukcija spada skladno s SIST EN 13670 v 2. izvedbeni razred.</t>
  </si>
  <si>
    <t>2.2.2.1.12.4.5</t>
  </si>
  <si>
    <t>Dobava in vgrajevanje vodotesnega betona C 30/37 (SIST EN 206-1, XC2, PV-II) v AB stene požarnega bazena. Konstrukcija spada skladno s SIST EN 13670 v 2. izvedbeni razred.</t>
  </si>
  <si>
    <t>2.2.2.1.12.4.6</t>
  </si>
  <si>
    <t>- prereza do 0,20-0,30 m3/m2.
Opomba: Dobava in vgrajevanje vodotesnega betona C 30/37 (SIST EN 206-1, XC2, PV-II) v AB stene požarnega bazena. Konstrukcija spada skladno s SIST EN 13670 v 2. izvedbeni razred.</t>
  </si>
  <si>
    <t>2.2.2.1.12.4.7</t>
  </si>
  <si>
    <t xml:space="preserve">Dobava in vgraditev nabrekujočega traku-izvedba votesnega delovnega stika (trak širine 24 cm) delovni stik  (stik AB temelj-AB stena). Izvedba po navodilih proizvajalca. </t>
  </si>
  <si>
    <t>2.2.2.1.12.4.8</t>
  </si>
  <si>
    <t>Dobava, krivljenje, polaganje in vezanje armature B500 B po statičnem izračunu in armaturnih načrtih:</t>
  </si>
  <si>
    <t>2.2.2.1.12.4.9</t>
  </si>
  <si>
    <t xml:space="preserve"> - rebrasta armatura do fi 12 mm,
Opomba: Dobava, krivljenje, polaganje in vezanje armature B500 B po statičnem izračunu in armaturnih načrtih:</t>
  </si>
  <si>
    <t>2.2.2.1.12.4.10</t>
  </si>
  <si>
    <t xml:space="preserve"> - rebrasta armatura nad fi 12 mm,
Opomba: Dobava, krivljenje, polaganje in vezanje armature B500 B po statičnem izračunu in armaturnih načrtih:</t>
  </si>
  <si>
    <t>2.2.2.1.12.4.11</t>
  </si>
  <si>
    <t xml:space="preserve"> - armaturne mreže.
Opomba: Dobava, krivljenje, polaganje in vezanje armature B500 B po statičnem izračunu in armaturnih načrtih:</t>
  </si>
  <si>
    <t>2.2.2.1.12.5</t>
  </si>
  <si>
    <t>2.2.2.1.12.5.1</t>
  </si>
  <si>
    <t>2.2.2.1.12.5.2</t>
  </si>
  <si>
    <t>Dobava in izdelava opaža robu temeljne plošče višine 30 cm.</t>
  </si>
  <si>
    <t>2.2.2.1.12.5.3</t>
  </si>
  <si>
    <t>Dobava in izdelava dvostranskega opaža ravnih AB sten višina podpiranja do 4,0 m.</t>
  </si>
  <si>
    <t>2.2.2.1.12.5.4</t>
  </si>
  <si>
    <t>2.2.2.1.12.5.5</t>
  </si>
  <si>
    <t>Dobava in izdelava opaža robu plošče višine 20 cm.</t>
  </si>
  <si>
    <t>2.2.2.1.12.5.6</t>
  </si>
  <si>
    <t>Dobava in izdelava opaža vstopnega jaška.</t>
  </si>
  <si>
    <t>2.2.2.1.12.5.7</t>
  </si>
  <si>
    <t>Dobava in izdelava opaža odprtin in poglobitev v AB konstrukcijah požarnega bazena, velikosti odprtin:</t>
  </si>
  <si>
    <t>2.2.2.1.12.5.8</t>
  </si>
  <si>
    <t>- do 1,0 m2,
Opomba: Dobava in izdelava opaža odprtin in poglobitev v AB konstrukcijah požarnega bazena, velikosti odprtin:</t>
  </si>
  <si>
    <t>2.2.2.1.12.5.9</t>
  </si>
  <si>
    <t>- od 0,5 m2.
Opomba: Dobava in izdelava opaža odprtin in poglobitev v AB konstrukcijah požarnega bazena, velikosti odprtin:</t>
  </si>
  <si>
    <t>2.2.2.1.12.5.10</t>
  </si>
  <si>
    <t>Dobava in izdelava opaža odprtin v AB stenah požarnega bazena deb. 30cm za prehod kanalizacijskih PVC cevi, ter vodotesna obdelava stika po vgraditvi cevi komplet z vsem potrebnim tesnilnim materialom.</t>
  </si>
  <si>
    <t>2.2.2.1.12.5.11</t>
  </si>
  <si>
    <t>- Ø 250 mm,
Opomba: Dobava in izdelava opaža odprtin v AB stenah požarnega bazena deb. 30cm za prehod kanalizacijskih PVC cevi, ter vodotesna obdelava stika po vgraditvi cevi komplet z vsem potrebnim tesnilnim materialom.</t>
  </si>
  <si>
    <t>2.2.2.1.12.5.12</t>
  </si>
  <si>
    <t>- Ø 100 mm.
Opomba: Dobava in izdelava opaža odprtin v AB stenah požarnega bazena deb. 30cm za prehod kanalizacijskih PVC cevi, ter vodotesna obdelava stika po vgraditvi cevi komplet z vsem potrebnim tesnilnim materialom.</t>
  </si>
  <si>
    <t>2.2.2.1.12.6</t>
  </si>
  <si>
    <t>2.2.2.1.12.6.1</t>
  </si>
  <si>
    <t xml:space="preserve">Kompletna izdelava vodonepropustnega prehoda inštalacijskih cevi skozi AB steno bazena:
- montaža jeklene cevi ( dobavi instalater) v opaž sten deb. 30 cm, s privarjenim sidrno-tesnilnim trakom , na sredini za boljšo tesnitev, s pritrditvijo na opaž,
- dobava in montaža stiropor traku v opaž, na obeh straneh stene, na stiku jeklene cevi z opažem, trak dim. cca. 5/5 cm,
- odstranitev stiropor traku po razopaženju - pred montažo inštalacijskih cevi na jekleno prehodno cev, kompletno z obdelavo stika cevi in betonom stene bazena s hitro nabrekajočo tesnilno malto. </t>
  </si>
  <si>
    <t>2.2.2.1.12.6.2</t>
  </si>
  <si>
    <t>Dobava in vgraditev LTŽ  pokrova 80/80cm (12,5t) na vstopnem AB jašku nad požarnim bazenom komplet z vsemi pripadajočimi deli.</t>
  </si>
  <si>
    <t>2.2.2.1.12.6.3</t>
  </si>
  <si>
    <t>Dobava in izdelava horizontalne hidroizolacije na stropno ploščo požarnega bazena; 1x hladni bitumenski premaz in 1x plastomer bitumenski varilni trak z nosilcem steklenga voala z ustreznimi preklopi  (kot na primer: IZOTEKT  V4 ali ustrezno), s predhodnim čiščenjem betonske podlage komplet z izravnavo stikov s cementno malto. Varilni trak polno varjen na podlago.</t>
  </si>
  <si>
    <t>2.2.2.1.12.6.4</t>
  </si>
  <si>
    <t>Dobava in polaganje izolacije na AB ploščo požarnega bazena:  ekstrudiran polistiren deb. 5 cm in 1x poliesterski filc.</t>
  </si>
  <si>
    <t>2.2.3</t>
  </si>
  <si>
    <t>POVEZOVALNI HODNIK</t>
  </si>
  <si>
    <t>2.2.3.1</t>
  </si>
  <si>
    <t>2.2.3.1.1</t>
  </si>
  <si>
    <t>2.2.3.1.1.1</t>
  </si>
  <si>
    <t>2.2.3.1.1.2</t>
  </si>
  <si>
    <t>2.2.3.1.1.3</t>
  </si>
  <si>
    <t>2.2.3.1.1.4</t>
  </si>
  <si>
    <t>2.2.3.1.1.5</t>
  </si>
  <si>
    <t>2.2.3.1.1.6</t>
  </si>
  <si>
    <t>2.2.3.1.1.7</t>
  </si>
  <si>
    <t>2.2.3.1.1.8</t>
  </si>
  <si>
    <t>2.2.3.1.1.9</t>
  </si>
  <si>
    <t>2.2.3.1.1.10</t>
  </si>
  <si>
    <t>2.2.3.1.1.11</t>
  </si>
  <si>
    <t>Dolbljenje utorov v opečni steni, za potrebe inštalacij, s transportom ruševin iz objekta ter transportom v stalno deponijo vključno s plačilom vseh komunalnih pristojbin in taks (pooblaščenim zbiralcem gradbenih odpadkov s strani Agencije RS za okolje), deponijo pridobi izvajalec. (količina ocenjena):</t>
  </si>
  <si>
    <t>2.2.3.1.1.12</t>
  </si>
  <si>
    <t>- elektroinštalacije, strojne (utor do 6 x6 cm),
Opomba: Dolbljenje utorov v opečni steni, za potrebe inštalacij, s transportom ruševin iz objekta ter transportom v stalno deponijo vključno s plačilom vseh komunalnih pristojbin in taks (pooblaščenim zbiralcem gradbenih odpadkov s strani Agencije RS za okolje), deponijo pridobi izvajalec. (količina ocenjena):</t>
  </si>
  <si>
    <t>2.2.3.1.1.13</t>
  </si>
  <si>
    <t>- strojne instalacije (utor do 5x10 cm),
Opomba: Dolbljenje utorov v opečni steni, za potrebe inštalacij, s transportom ruševin iz objekta ter transportom v stalno deponijo vključno s plačilom vseh komunalnih pristojbin in taks (pooblaščenim zbiralcem gradbenih odpadkov s strani Agencije RS za okolje), deponijo pridobi izvajalec. (količina ocenjena):</t>
  </si>
  <si>
    <t>2.2.3.1.1.14</t>
  </si>
  <si>
    <t>- strojne inštalacije (utor do 10x10 cm).
Opomba: Dolbljenje utorov v opečni steni, za potrebe inštalacij, s transportom ruševin iz objekta ter transportom v stalno deponijo vključno s plačilom vseh komunalnih pristojbin in taks (pooblaščenim zbiralcem gradbenih odpadkov s strani Agencije RS za okolje), deponijo pridobi izvajalec. (količina ocenjena):</t>
  </si>
  <si>
    <t>2.2.3.1.1.15</t>
  </si>
  <si>
    <t>Dolbljenje utorov v AB steni, za potrebe inštalacij, s transportom ruševin iz objekta ter transportom v stalno deponijo vključno s plačilom vseh komunalnih pristojbin in taks (pooblaščenim zbiralcem gradbenih odpadkov s strani Agencije RS za okolje), deponijo pridobi izvajalec (količina ocenjena):</t>
  </si>
  <si>
    <t>2.2.3.1.1.16</t>
  </si>
  <si>
    <t>- elektroinštalacije, strojne (utor do 6 x6 cm),
Opomba: Dolbljenje utorov v AB steni, za potrebe inštalacij, s transportom ruševin iz objekta ter transportom v stalno deponijo vključno s plačilom vseh komunalnih pristojbin in taks (pooblaščenim zbiralcem gradbenih odpadkov s strani Agencije RS za okolje), deponijo pridobi izvajalec (količina ocenjena):</t>
  </si>
  <si>
    <t>2.2.3.1.1.17</t>
  </si>
  <si>
    <t>- strojne instalacije (utor do 5x10 cm),
Opomba: Dolbljenje utorov v AB steni, za potrebe inštalacij, s transportom ruševin iz objekta ter transportom v stalno deponijo vključno s plačilom vseh komunalnih pristojbin in taks (pooblaščenim zbiralcem gradbenih odpadkov s strani Agencije RS za okolje), deponijo pridobi izvajalec (količina ocenjena):</t>
  </si>
  <si>
    <t>2.2.3.1.1.18</t>
  </si>
  <si>
    <t>- strojne inštalacije (utor do 10x10 cm).
Opomba: Dolbljenje utorov v AB steni, za potrebe inštalacij, s transportom ruševin iz objekta ter transportom v stalno deponijo vključno s plačilom vseh komunalnih pristojbin in taks (pooblaščenim zbiralcem gradbenih odpadkov s strani Agencije RS za okolje), deponijo pridobi izvajalec (količina ocenjena):</t>
  </si>
  <si>
    <t>2.2.3.1.2</t>
  </si>
  <si>
    <t>2.2.3.1.2.1</t>
  </si>
  <si>
    <t>2.2.3.1.2.2</t>
  </si>
  <si>
    <t>2.2.3.1.2.3</t>
  </si>
  <si>
    <t>2.2.3.1.2.4</t>
  </si>
  <si>
    <t>2.2.3.1.2.5</t>
  </si>
  <si>
    <t>2.2.3.1.2.6</t>
  </si>
  <si>
    <t>2.2.3.1.2.7</t>
  </si>
  <si>
    <t>Gradbena zakoličba povezovalnega hodnika, izdelava profilov in prenos dimenzij objekta na profile.</t>
  </si>
  <si>
    <t>2.2.3.1.2.8</t>
  </si>
  <si>
    <t xml:space="preserve">Odriv humusa v deb. do 20 cm z direktnim nakladanjem na kamion in odvozom na gradbiščno deponijo. </t>
  </si>
  <si>
    <t>2.2.3.1.2.9</t>
  </si>
  <si>
    <t xml:space="preserve">Strojni izkop jarka za potrebe izdelave novih temeljev povezovalnega hodnika, komplet z deponiranjem v začasni deponiji za kasnejši zasip. </t>
  </si>
  <si>
    <t>2.2.3.1.2.10</t>
  </si>
  <si>
    <t xml:space="preserve">-izkop v zemljini III.-IV. ktg,
Opomba: Strojni izkop jarka za potrebe izdelave novih temeljev povezovalnega hodnika, komplet z deponiranjem v začasni deponiji za kasnejši zasip. </t>
  </si>
  <si>
    <t>2.2.3.1.2.11</t>
  </si>
  <si>
    <t xml:space="preserve">-izkop v zemljini V. ktg.
Opomba: Strojni izkop jarka za potrebe izdelave novih temeljev povezovalnega hodnika, komplet z deponiranjem v začasni deponiji za kasnejši zasip. </t>
  </si>
  <si>
    <t>2.2.3.1.2.12</t>
  </si>
  <si>
    <t xml:space="preserve">Ročni izkop jarka za potrebe izdelave novih temeljev povezovalnega hodnika, komplet z deponiranjem v začasni deponiji za kasnejši zasip. </t>
  </si>
  <si>
    <t>2.2.3.1.2.13</t>
  </si>
  <si>
    <t xml:space="preserve">-izkop v zemljini III.-IV. ktg,
Opomba: Ročni izkop jarka za potrebe izdelave novih temeljev povezovalnega hodnika, komplet z deponiranjem v začasni deponiji za kasnejši zasip. </t>
  </si>
  <si>
    <t>2.2.3.1.2.14</t>
  </si>
  <si>
    <t xml:space="preserve">-izkop v zemljini V. ktg.
Opomba: Ročni izkop jarka za potrebe izdelave novih temeljev povezovalnega hodnika, komplet z deponiranjem v začasni deponiji za kasnejši zasip. </t>
  </si>
  <si>
    <t>2.2.3.1.2.15</t>
  </si>
  <si>
    <t>2.2.3.1.2.16</t>
  </si>
  <si>
    <t>Dobava in vgrajevanje tamponskega nasipa- nasip pod tlaki, komplet  s planirajem s točnostjo do ± 1cm in utrjevanjem do potrebne zbitosti.</t>
  </si>
  <si>
    <t>2.2.3.1.2.17</t>
  </si>
  <si>
    <t>Zasip za temelji in dosip pod tlaki (pred izvedbo tamponskega nasipa) z deponiranim izkopanim materialom od izkopa z dovozom iz gradbiščne deponije, zasip v slojih s potrebnim utrjevanjem; potrebno je preprečiti posedke.</t>
  </si>
  <si>
    <t>2.2.3.1.2.18</t>
  </si>
  <si>
    <t xml:space="preserve">Nakladanje na kamion in odvoz odvečnega materiala na stalno deponijo komplet z razgrinjanjem, planiranjem, vključno s plačilom vseh komunalnih pristojbin in taks (pooblaščenim zbiralcem gradbenih odpadkov s strani Agencije RS za okolje), deponijo pridobi izvajalec. </t>
  </si>
  <si>
    <t>2.2.3.1.3</t>
  </si>
  <si>
    <t>2.2.3.1.3.1</t>
  </si>
  <si>
    <t>2.2.3.1.3.2</t>
  </si>
  <si>
    <t>2.2.3.1.3.3</t>
  </si>
  <si>
    <t>2.2.3.1.3.4</t>
  </si>
  <si>
    <t>-izvajalec mora odvažati vse odpadke, ki nastajajo pri izvedbi, odvoz v pooblaščeno deponijo.</t>
  </si>
  <si>
    <t>2.2.3.1.3.5</t>
  </si>
  <si>
    <t>Dobava in vgrajevanje podložnega betona  C12/15 v debelini 10 cm pod temelji.</t>
  </si>
  <si>
    <t>2.2.3.1.3.6</t>
  </si>
  <si>
    <t>Dobava in vgrajevanje podložnega betona C12/15 v debelini 10 cm pod tlaki, komplet z zalikanjem svežega betona (priprava za polaganje hidroizolacije):</t>
  </si>
  <si>
    <t>2.2.3.1.3.7</t>
  </si>
  <si>
    <t>Dobava in vgrajevanje betona C 25/3 XC2 (konstrukcija spada skladno s SIST EN 13670 v 2. izvedbeni razred) v nove AB temelje in temeljne nastavke prereza:</t>
  </si>
  <si>
    <t>2.2.3.1.3.8</t>
  </si>
  <si>
    <t>- 0,20- 0,30 m3/m2,
Opomba: Dobava in vgrajevanje betona C 25/3 XC2 (konstrukcija spada skladno s SIST EN 13670 v 2. izvedbeni razred) v nove AB temelje in temeljne nastavke prereza:</t>
  </si>
  <si>
    <t>2.2.3.1.3.9</t>
  </si>
  <si>
    <t>- nad 0,30 m3/m2.
Opomba: Dobava in vgrajevanje betona C 25/3 XC2 (konstrukcija spada skladno s SIST EN 13670 v 2. izvedbeni razred) v nove AB temelje in temeljne nastavke prereza:</t>
  </si>
  <si>
    <t>2.2.3.1.3.10</t>
  </si>
  <si>
    <t>Dobava in vgrajevanje betona C 25/30, XC2  (konstrukcija spada skladno s SIST EN 13670 v 2. izvedbeni razred)  v AB talno ploščo, prereza 0,12-0,20m3/m2.</t>
  </si>
  <si>
    <t>2.2.3.1.3.11</t>
  </si>
  <si>
    <t>Dobava in vgrajevanje betona C 25/30, XC2 (konstrukcija spada skladno s SIST EN 13670 v 2. izvedbeni razred) v AB zunanja stopnišča, prereza 0,12-0,20m3/m2.</t>
  </si>
  <si>
    <t>2.2.3.1.3.12</t>
  </si>
  <si>
    <t>Dobava in vgrajevanje betona C 25/30, XC1 (konstrukcija spada skladno s SIST EN 13670 v 2. izvedbeni razred)  v AB stene (slope):</t>
  </si>
  <si>
    <t>2.2.3.1.3.13</t>
  </si>
  <si>
    <t>- prereza do 0,12-0,20 m3/m2 
Opomba: Dobava in vgrajevanje betona C 25/30, XC1 (konstrukcija spada skladno s SIST EN 13670 v 2. izvedbeni razred)  v AB stene (slope):</t>
  </si>
  <si>
    <t>2.2.3.1.3.14</t>
  </si>
  <si>
    <t>Dobava in vgrajevanje betona C 25/30, XC1 (konstrukcija spada skladno s SIST EN 13670 v 2. izvedbeni razred) v AB vertikalne protipotresne vezi in stebre:</t>
  </si>
  <si>
    <t>2.2.3.1.3.15</t>
  </si>
  <si>
    <t>- prereza do 0,04 m3/m1.
Opomba: Dobava in vgrajevanje betona C 25/30, XC1 (konstrukcija spada skladno s SIST EN 13670 v 2. izvedbeni razred) v AB vertikalne protipotresne vezi in stebre:</t>
  </si>
  <si>
    <t>2.2.3.1.3.16</t>
  </si>
  <si>
    <t>Dobava in vgrajevanje betona C 25/30, XC1 (konstrukcija spada skladno s SIST EN 13670 v 2. izvedbeni razred)  v AB preklade, horizontalne vezi:</t>
  </si>
  <si>
    <t>2.2.3.1.3.17</t>
  </si>
  <si>
    <t>- prereza do 0,04 m3/m1,
Opomba: Dobava in vgrajevanje betona C 25/30, XC1 (konstrukcija spada skladno s SIST EN 13670 v 2. izvedbeni razred)  v AB preklade, horizontalne vezi:</t>
  </si>
  <si>
    <t>2.2.3.1.3.18</t>
  </si>
  <si>
    <t>- prereza 0,04 - 0,08 m3/m1.
Opomba: Dobava in vgrajevanje betona C 25/30, XC1 (konstrukcija spada skladno s SIST EN 13670 v 2. izvedbeni razred)  v AB preklade, horizontalne vezi:</t>
  </si>
  <si>
    <t>2.2.3.1.3.19</t>
  </si>
  <si>
    <t>Dobava in vgrajevanje betona C 25/30, XC1 (konstrukcija spada skladno s SIST EN 13670 v 2. izvedbeni razred) z dodatkom za ekspanzijo.</t>
  </si>
  <si>
    <t>2.2.3.1.3.20</t>
  </si>
  <si>
    <t xml:space="preserve">Sidranje temeljev novega objekta v temelje obstoječega objekta-vrtanje lukenj v obstoječe AB temelje do globine 30 cm, razprašitev lukenj ter vgradnja sider v fino cementno malto (palice upoštevane pri armaturi). </t>
  </si>
  <si>
    <t>2.2.3.1.3.21</t>
  </si>
  <si>
    <t>2.2.3.1.3.22</t>
  </si>
  <si>
    <t>2.2.3.1.3.23</t>
  </si>
  <si>
    <t>2.2.3.1.3.24</t>
  </si>
  <si>
    <t>2.2.3.1.4</t>
  </si>
  <si>
    <t>2.2.3.1.4.1</t>
  </si>
  <si>
    <t>2.2.3.1.4.2</t>
  </si>
  <si>
    <t>2.2.3.1.4.3</t>
  </si>
  <si>
    <t>2.2.3.1.4.4</t>
  </si>
  <si>
    <t>2.2.3.1.4.5</t>
  </si>
  <si>
    <t>2.2.3.1.4.6</t>
  </si>
  <si>
    <t>2.2.3.1.4.7</t>
  </si>
  <si>
    <t>2.2.3.1.4.8</t>
  </si>
  <si>
    <t>2.2.3.1.4.9</t>
  </si>
  <si>
    <t>Dobava in montaža tipskega dilatacijskega pohodnega profila v tlaku komplet z vsem pripadajočim pritrdilnim materialom; širina dilatacije 50mm.</t>
  </si>
  <si>
    <t>2.2.3.1.4.10</t>
  </si>
  <si>
    <t>2.2.3.1.4.11</t>
  </si>
  <si>
    <t>Dobava in izdelava grobega in finega ometa notranjih sten z grobo podaljšano malto 1 : 3 : 9 in fino apneno malto 1 : 3 ter predhodnim cementnim obrizgom.(omet hodnik in sanitarije).</t>
  </si>
  <si>
    <t>2.2.3.1.4.12</t>
  </si>
  <si>
    <t>2.2.3.1.4.13</t>
  </si>
  <si>
    <t>Priprava špalet za RAL montažo oken in montažo polic: izravnava z ometov ali po potrebi z dodatnimi obzidavami.</t>
  </si>
  <si>
    <t>2.2.3.1.4.14</t>
  </si>
  <si>
    <t>2.2.3.1.4.15</t>
  </si>
  <si>
    <t>2.2.3.1.4.16</t>
  </si>
  <si>
    <t>Dobava in montaža ekspandiranega polistirena debeline 2cm višine 20cm, za izdelavo dilatacijskega stika s steno obstoječega objekta.</t>
  </si>
  <si>
    <t>2.2.3.1.4.17</t>
  </si>
  <si>
    <t>2.2.3.1.4.18</t>
  </si>
  <si>
    <t>2.2.3.1.4.19</t>
  </si>
  <si>
    <t>2.2.3.1.4.20</t>
  </si>
  <si>
    <t>2.2.3.1.4.21</t>
  </si>
  <si>
    <t>Kronsko vrtanje lukenj skozi AB konstrukcije debeline30cm, luknje dimenzij:</t>
  </si>
  <si>
    <t>2.2.3.1.4.22</t>
  </si>
  <si>
    <t>- Ø 10 cm,
Opomba: Kronsko vrtanje lukenj skozi AB konstrukcije debeline30cm, luknje dimenzij:</t>
  </si>
  <si>
    <t>2.2.3.1.4.23</t>
  </si>
  <si>
    <t>- Ø 20 cm,
Opomba: Kronsko vrtanje lukenj skozi AB konstrukcije debeline30cm, luknje dimenzij:</t>
  </si>
  <si>
    <t>2.2.3.1.4.24</t>
  </si>
  <si>
    <t>2.2.3.1.4.25</t>
  </si>
  <si>
    <t>2.2.3.1.4.26</t>
  </si>
  <si>
    <t>2.2.3.1.5</t>
  </si>
  <si>
    <t>NOTRANJA KANALIZACIJA 
(kanalizacija pod tlakom)</t>
  </si>
  <si>
    <t>2.2.3.1.5.1</t>
  </si>
  <si>
    <t>2.2.3.1.5.2</t>
  </si>
  <si>
    <t>2.2.3.1.5.3</t>
  </si>
  <si>
    <t>Dobava in montaža revizijskega jaška iz betonskih cevi fi 40 cm, kompletno z zabetoniranjem dna, napravo mulde, prebijanjem sten, okvirjem in RF protismradnim pokrovom 40 x 40 cm (pokrov pripraviti za finalni tlak, upoštevati zalivanje z betonom) ter vsi priključki:</t>
  </si>
  <si>
    <t>2.2.3.1.5.4</t>
  </si>
  <si>
    <t>- globine do 1 m.
Opomba: Dobava in montaža revizijskega jaška iz betonskih cevi fi 40 cm, kompletno z zabetoniranjem dna, napravo mulde, prebijanjem sten, okvirjem in RF protismradnim pokrovom 40 x 40 cm (pokrov pripraviti za finalni tlak, upoštevati zalivanje z betonom) ter vsi priključki:</t>
  </si>
  <si>
    <t>2.2.3.1.5.5</t>
  </si>
  <si>
    <t>2.2.3.1.5.6</t>
  </si>
  <si>
    <t>2.2.3.1.5.7</t>
  </si>
  <si>
    <t>2.2.3.1.6</t>
  </si>
  <si>
    <t>2.2.3.1.6.1</t>
  </si>
  <si>
    <t>2.2.3.1.6.2</t>
  </si>
  <si>
    <t>2.2.3.1.6.3</t>
  </si>
  <si>
    <t>2.2.3.1.6.4</t>
  </si>
  <si>
    <t>2.2.3.1.6.5</t>
  </si>
  <si>
    <t>Dobava in izdelava dvostranskega opaža pasovnih temeljev in temeljnih nastavkov.</t>
  </si>
  <si>
    <t>2.2.3.1.6.6</t>
  </si>
  <si>
    <t>2.2.3.1.6.7</t>
  </si>
  <si>
    <t>2.2.3.1.6.8</t>
  </si>
  <si>
    <t>2.2.3.1.6.9</t>
  </si>
  <si>
    <t>2.2.3.1.6.10</t>
  </si>
  <si>
    <t>Dobava in izdelava opaža enoramnih zunanjih AB stopnic.</t>
  </si>
  <si>
    <t>2.2.3.1.6.11</t>
  </si>
  <si>
    <t>Dobava in izdelava opaža odprtin za okna in vrata v AB steni, velikosti odprtin:</t>
  </si>
  <si>
    <t>2.2.3.1.6.12</t>
  </si>
  <si>
    <t>- do 2,0 m2,
Opomba: Dobava in izdelava opaža odprtin za okna in vrata v AB steni, velikosti odprtin:</t>
  </si>
  <si>
    <t>2.2.3.1.6.13</t>
  </si>
  <si>
    <t>- od 2,0 do 4,0 m2,
Opomba: Dobava in izdelava opaža odprtin za okna in vrata v AB steni, velikosti odprtin:</t>
  </si>
  <si>
    <t>2.2.3.1.6.14</t>
  </si>
  <si>
    <t>- nad 4,0 m2.
Opomba: Dobava in izdelava opaža odprtin za okna in vrata v AB steni, velikosti odprtin:</t>
  </si>
  <si>
    <t>2.2.3.1.6.15</t>
  </si>
  <si>
    <t>Opaž preboja pasovnih temeljev, sten- preboji velikosti:</t>
  </si>
  <si>
    <t>2.2.3.1.6.16</t>
  </si>
  <si>
    <t>- preseka 15/15 cm L= 0,80 m1
Opomba: Opaž preboja pasovnih temeljev, sten- preboji velikosti:</t>
  </si>
  <si>
    <t>2.2.3.1.6.17</t>
  </si>
  <si>
    <t xml:space="preserve"> opaž do 0,5m2,
Opomba: Opaž preboja pasovnih temeljev, sten- preboji velikosti:</t>
  </si>
  <si>
    <t>2.2.3.1.6.18</t>
  </si>
  <si>
    <t xml:space="preserve"> opaž do 3,0m2.
Opomba: Opaž preboja pasovnih temeljev, sten- preboji velikosti:</t>
  </si>
  <si>
    <t>2.2.3.1.6.19</t>
  </si>
  <si>
    <t>Dobava in postavitev cevnega fasadnega odra komplet z amortizacijo za čas gradnje, potrebne prestavitve (gradbena dela, izdelave fasade), komplet z zaščito z juto; višine do 5 m.</t>
  </si>
  <si>
    <t>2.2.3.2</t>
  </si>
  <si>
    <t>2.2.3.2.1</t>
  </si>
  <si>
    <t>STREHA</t>
  </si>
  <si>
    <t>2.2.3.2.1.1</t>
  </si>
  <si>
    <t>2.2.3.2.1.2</t>
  </si>
  <si>
    <t>2.2.3.2.1.3</t>
  </si>
  <si>
    <t>2.2.3.2.1.4</t>
  </si>
  <si>
    <t>-izvajalec mora odvažati vse odpadke, ki nastajajo pri izvedbi, odvoz v pooblaščeno deponijo,</t>
  </si>
  <si>
    <t>2.2.3.2.1.5</t>
  </si>
  <si>
    <t xml:space="preserve">Dobava in montaža visokoprofilirane nosilne trapezne 59/210, d=0,88mm (g=0,102kN/m2) za sestav ravne strehe, montaža na jekleno konstrukcijo, komplet z vsem pritrdilnim materialom (montaža na jekleno konstrukcijo). </t>
  </si>
  <si>
    <t>2.2.3.2.1.6</t>
  </si>
  <si>
    <t>Dobava in polaganje horizontalne izolacije
ravne strehe, v sestavi:
- parna zapora (kot na primer: Sarnavap 5000E SA
  ali enakovredno), s predhodno aplikacijo primerja
  (kot na primer: Sika 600 ali enakovredno), 
  homogeni priključki na  površine prebojev oz. na
  zunanjo atiko,
- toplotna izolacija; kamena volna  kamena volna v
  deb. 25cm, gostote 150 kg/m3  (kot na primer:
  tervol DDP ali enakovredno),
- strešna folija 18mm: visokopolimerni tesnilni trak,
  dvojno stabiliziran, mehansko pritrjen v podlago 
  (sistem pritrjevanja po EuroCode 1), zvezno robno
  fiksiranje tesnilne folije z robnimi profili (kot na 
  primer: folija FPO Sarnafil TS 77-18 in robni profil 
  Sarnabar ali enakovredno), pritrjevanje in varjenje 
  po navodilih proizvajalca.</t>
  </si>
  <si>
    <t>2.2.3.2.1.7</t>
  </si>
  <si>
    <t>Dobava, izdelava in montaža zaključne obloge  na AB strešni atiki v sestavi:
zaključna pločevina iz Alu barvane pločevine , RAL 7015, deb. 1,2mm, r.š. 74 cm (z obojestranskim odkapom), komplet z izdelavo podloge, izolacija kamena volna deb. 10cm in zaključkom hidroizolacije iz strešne folije z vsem pritrdilnim materialom.</t>
  </si>
  <si>
    <t>2.2.3.2.1.8</t>
  </si>
  <si>
    <t>Dilatacijski stik streha-obstoječa fasada: odkapna pločevina na obstoječi fasadi, komplet z obdelavo stika s streho z strešno folijo in vsem pripadajočim materialom (drsni dilatacijski stik).</t>
  </si>
  <si>
    <t>2.2.3.2.1.9</t>
  </si>
  <si>
    <t xml:space="preserve">Dobava in montaža ogrevanega varnostnega preliva v atiki strehe, komplet z vsem pritrdilnim in tesnilnim materialom: 
-izdelava preboja skozi AB zid komplet z 
 izolacijsko oblogo,
-dobava in montaža RF cevi Ø10cm, dolžine 
do 70cm.
</t>
  </si>
  <si>
    <t>2.2.3.2.1.10</t>
  </si>
  <si>
    <t>Izdelava, dobava in montaža vtočnikov Ø80mm, komplet z izdelavo prebojev v strehi, obdelavo (tesnitev m stikov z UV obstojnim tesnilom ter objemko, lepljenje ter zvarjenje s spodnjo folijo) po montaži vtočnika in vsem pripadajočim materialom.</t>
  </si>
  <si>
    <t>2.2.3.2.1.11</t>
  </si>
  <si>
    <t xml:space="preserve">Dobava in montaža odtokov strehe povezovalnega hodnika iz titan cink patinirane pločevine (kot na primer: RHEINZINK modrosiv ali enakovredno) Ø 80mm komplet z vsemi držali, objemkami, sidri, koleni. Odtoki med jekleno konstrukcijo strehe in spuščenim stropom. </t>
  </si>
  <si>
    <t>2.2.3.2.1.12</t>
  </si>
  <si>
    <t xml:space="preserve">Izdelava priključkov odtočnih cevi na vertikalne odtoke strehe, komplet z vsemi fazonskimi kosi, pritrdilnim in tesnilnim materoalom. </t>
  </si>
  <si>
    <t>2.2.3.2.2</t>
  </si>
  <si>
    <t>2.2.3.2.2.1</t>
  </si>
  <si>
    <t>2.2.3.2.2.2</t>
  </si>
  <si>
    <t>2.2.3.2.2.3</t>
  </si>
  <si>
    <t>- v cenah vse zaščite stavbnega pohištva in ostalih konstrukcij in odstranitve zaščit po končanih delih,</t>
  </si>
  <si>
    <t>2.2.3.2.2.4</t>
  </si>
  <si>
    <t>2.2.3.2.2.5</t>
  </si>
  <si>
    <t>2.2.3.2.2.6</t>
  </si>
  <si>
    <t>2.2.3.2.2.7</t>
  </si>
  <si>
    <t>Izdelava fasade, v sestavi:
'- kamena volna deb.20 cm  (kot na primer: plošče tervol FKD-S Thermal ali enakovredno), lepljene na ometano površino z lepilno malto in sidrano v opečno ali AB podlago (cca. 6kos/m2),
- izravnalni sloj: prvi sloj lepilne malte, plastificirana steklena mrežica, drugi izravnalni sloj lepilne malte
- zaključni silikatno silikonski zaribani omet frakc. deb.3- 4 mm, v rumeni barvi NCS S0560.
V ceni je zajeta tudi dobava in montaža vogalnikov za ojačitev robov in podstavkov, vseh tipskih zaključnih profilov ter ves potreben sidrni in pritrdilni material.</t>
  </si>
  <si>
    <t>2.2.3.2.2.8</t>
  </si>
  <si>
    <t>Izdelava podstavka fasade na objekt v sestavi:
- izolacija XPS deb. 20 cm komplet s lepljenjem in sidranjem v AB zid,
- izravnalni sloj: lepilo + mrežica, deb. 0,5 cm,
- zaključni kulirplast, deb. 0,3 cm v barvi RAL 480. 
V ceni je zajeta montaža vogalnikov za ojačitev robov, vseh zaključnih profilov ter ves potreben siderni in pritrdilni material.</t>
  </si>
  <si>
    <t>2.2.3.2.2.9</t>
  </si>
  <si>
    <t>Izdelava zaključnega sloja fasade na AB zid  v sestavi:
- izravnalni sloj: lepilo + mrežica, deb. 0,5 cm,
- zaključni silikatno silikonski zaribani omet, v rumeni barvi NCS S0560.</t>
  </si>
  <si>
    <t>2.2.3.2.3</t>
  </si>
  <si>
    <t>2.2.3.2.3.1</t>
  </si>
  <si>
    <t>2.2.3.2.3.2</t>
  </si>
  <si>
    <t>- v cenah upoštevati vse transporte,  prenose in dvige,</t>
  </si>
  <si>
    <t>2.2.3.2.3.3</t>
  </si>
  <si>
    <t>2.2.3.2.3.4</t>
  </si>
  <si>
    <t>2.2.3.2.3.5</t>
  </si>
  <si>
    <t>2.2.3.2.3.6</t>
  </si>
  <si>
    <t xml:space="preserve">Dobava in montaža prezračevane fasade vlaknocementnih plošč z vmesnimi fugami iz Alu barvane pločevine; fasada v sestavi: 
-podkonstrukcija Alu profili (vertikalni vidni deli Alu podkonstrukcije v barvi RAL 1003),
-toplotna izolacija- kamena volna deb.20cm s črnim steklenim voalom,
-zračni sloj 6cm,
-vlaknocementne plošče deb. 8mm (kot na primer:SWISSPEARL Carat Agate 7219 ali enakovredno), plošče rezane na različne dimenzije (po shemi fasade) z izvrtinami za pritrjevanje,
 -med posameznimi vlaknocementnimi ploščami so horizontalne vidne fuge širine do 4cm iz alu barvane pločevine (siva barva) r.š.15cm, deb. 1,2mm, komplet z vsem pritrdilnim materialom.
Vlaknocementne plošče se pritrjujejo na Alu podkonstrukcijo z nerjavnimi slepimi kovicami (v barvi plošč) z vsem pripadajočim materialom. V ceni zajeti tudi izvedbo odprtin za vstop (spodnji del) in izstop zraka (zgornji del fasade) . </t>
  </si>
  <si>
    <t>2.2.3.2.3.7</t>
  </si>
  <si>
    <t xml:space="preserve">Izdelava, dobava in montaža vertikalnih fiksnih senčil: Alu profili 20/5cm, komplet s podkonstrukcijo vse v barvi RAL 1003, montaža na podkonstrukcijo obešene fasade, odmik od obešene fasade 6cm. </t>
  </si>
  <si>
    <t>2.2.3.2.3.8</t>
  </si>
  <si>
    <t>Dobava in montaža obrobe (špalete) okrog zasteklitev, iz Alu barvane pločevine deb. 1,2mm r.š. do 30cm, komplet s podkonstrukcijo, vsem pritrdilnim in tesnilnim materialom.  Barva RAL 7015.</t>
  </si>
  <si>
    <t>2.2.3.2.4</t>
  </si>
  <si>
    <t>2.2.3.2.4.1</t>
  </si>
  <si>
    <t>2.2.3.2.4.2</t>
  </si>
  <si>
    <t>2.2.3.2.4.3</t>
  </si>
  <si>
    <t>2.2.3.2.4.4</t>
  </si>
  <si>
    <t>2.2.3.2.4.5</t>
  </si>
  <si>
    <t>Izdelava plavajočih estrihov, dobava, vgradnja, ravnanje ter strojna zagladitev; estrih v sestavi (T9a): 
-ekstrudiran polistiren deb.18 cm, (kot na primer styrodur ali enakovredno), tlačna napetost 200kPa pri 10% deformaciji,
-plošče iz ekspandiranega polistirena s profilom za polaganje talnega gretja (kot naprimer stirotermal hard deb.3,3+2,5cm ali enakovredno),
-betonski estrih deb. 10,0 cm, armiran z mrežo Q283 s preklopi 10cm. (hodnik)</t>
  </si>
  <si>
    <t>2.2.3.2.4.6</t>
  </si>
  <si>
    <t>Izdelava plavajočih estrihov, dobava, vgradnja, ravnanje ter strojna zagladitev; estrih v sestavi (T9a): 
-ekstrudiran polistiren deb.18 cm, (kot na primer styrodur ali enakovredno), tlačna napetost 200kPa pri 10% deformaciji,
-plošče iz ekspandiranega polistirena s profilom za polaganje talnega gretja (kot naprimer stirotermal hard deb.3,3+2,5cm ali enakovredno),
-betonski estrih deb. 10,0 cm, armiran z mrežo Q283 s preklopi 10cm. (sanitarije)</t>
  </si>
  <si>
    <t>2.2.3.2.5</t>
  </si>
  <si>
    <t>2.2.3.2.5.1</t>
  </si>
  <si>
    <t>2.2.3.2.5.2</t>
  </si>
  <si>
    <t>- izdelki so izdelani po shemah iz projekta, po detajlih in po dogovoru s projektantom, po delavniških načrtih, vse delavniške načrte izdela izvajalec, ki jih pred izvedbo potrdi projektant</t>
  </si>
  <si>
    <t>2.2.3.2.5.3</t>
  </si>
  <si>
    <t>2.2.3.2.5.4</t>
  </si>
  <si>
    <t>2.2.3.2.5.5</t>
  </si>
  <si>
    <t>2.2.3.2.5.6</t>
  </si>
  <si>
    <t>2.2.3.2.5.7</t>
  </si>
  <si>
    <t>2.2.3.2.5.8</t>
  </si>
  <si>
    <t>2.2.3.2.5.9</t>
  </si>
  <si>
    <t>Izdelava, dobava in montaža jeklene konstrukcije povezovalnega hodnika, komplet z vsemi ojačitvami. 
Vsa konstrukcija je 2x antikorozijsko zaščitena in 2 finalno pleskana v dvokomponentnem oplesku, barva RAL 7012. Konstrukcijo se očisti, antikorozijsko zaščiti in pleska v delavnici, na objektu se popravi zvare in odrgnjena mesta.
Jeklo kvalitete S235 JR. Jeklena konstrukcija spada skladno s SIST EN 1090-2:2008 v izvedbeni razred EXC 2. 
Konstrukcija se izdela po delavniškem načrtu, v sestavi:
jekleni profili  HEA 120, NPU 120, IPE 120,180, komplet z vsemi potrebnimi sidri (HIT-Z M12x105, HY-200) in sidranjem.</t>
  </si>
  <si>
    <t>2.2.3.2.5.10</t>
  </si>
  <si>
    <t>2.2.3.2.5.11</t>
  </si>
  <si>
    <t>Izdelava, dobava in montaža zunanje kovinske ograje na stopnišču (vhod v osi 8), višine 145 cm (120cm nad finalnim tlakom), sestavljene iz:
- stojke iz jeklenih pohištvenih cevi 50/50/4mm na razmikih 125-136cm, ki so preko sidrnih vijakov in distančnikov sidrane v AB ploščo ali ramo (bočno), 
- paneli: okvir iz ploščatega jekla 50/8mm, polnilo vertikale iz jekla Ø10-15mm na osnem razmaku 5,5cm in 7,5cm.
Panele se montira na stojke z vijačenjem preko distačnikov.
Ograja je vročecinkana in finalno pleskana v barvi RAL 7012.
Ograja se izdela po detajlu in se prilagodi dejanskemu stanju na objektu.
RF ročaji bočno na ograji upoštevani v sklopu RF ključavničarskih del.</t>
  </si>
  <si>
    <t>2.2.3.2.5.12</t>
  </si>
  <si>
    <t>Izdelava, dobava in montaža zunanje kovinske ograje na stopnišču (vhod v osi 5), višine 145 cm (120cm nad finalnim tlakom), sestavljene iz:
- stojke iz jeklenih pohištvenih cevi 50/50/4mm na razmikih 125-136cm, ki so preko sidrnih vijakov in distančnikov sidrane v AB ploščo ali ramo (bočno), 
- paneli: okvir iz ploščatega jekla 50/8mm, polnilo vertikale iz jekla Ø10-15mm na osnem razmaku 5,5cm in 7,5cm.
Panele se montira na stojke z vijačenjem preko distačnikov.
Ograja je vročecinkana in finalno pleskana v barvi RAL 7012.
Ograja se izdela po detajlu in se prilagodi dejanskemu stanju na objektu.
RF ročaji bočno na ograji upoštevani v sklopu RF ključavničarskih del.</t>
  </si>
  <si>
    <t>2.2.3.2.6</t>
  </si>
  <si>
    <t xml:space="preserve">RF KLJUČAVNIČARSKA DELA </t>
  </si>
  <si>
    <t>2.2.3.2.6.1</t>
  </si>
  <si>
    <t>2.2.3.2.6.2</t>
  </si>
  <si>
    <t>2.2.3.2.6.3</t>
  </si>
  <si>
    <t>2.2.3.2.6.4</t>
  </si>
  <si>
    <t>2.2.3.2.6.5</t>
  </si>
  <si>
    <t>2.2.3.2.6.6</t>
  </si>
  <si>
    <t xml:space="preserve">Izdelava, dobava in montaža RF ročajev bočno na kovinsko ograjo (zunanje stopnišče os 8):
</t>
  </si>
  <si>
    <t>2.2.3.2.6.7</t>
  </si>
  <si>
    <t xml:space="preserve">- spodnji ročaj iz RF pravokotne cevi 60/40mm preko nosilcev 40/20mm varjen na stojke kovinske ograje (ograja zajeta pri ključavničarkih delih). 
Opomba: Izdelava, dobava in montaža RF ročajev bočno na kovinsko ograjo (zunanje stopnišče os 8):
</t>
  </si>
  <si>
    <t>2.2.3.2.6.8</t>
  </si>
  <si>
    <t xml:space="preserve">-zgornji ročaj iz RF pravokotne cevi 60/40mm preko nosilcev 40/20mm varjen na stojke kovinske ograje (ograja zajeta pri ključavničarkih delih). 
Opomba: Izdelava, dobava in montaža RF ročajev bočno na kovinsko ograjo (zunanje stopnišče os 8):
</t>
  </si>
  <si>
    <t>2.2.3.2.6.9</t>
  </si>
  <si>
    <t xml:space="preserve">Izdelava, dobava in montaža RF ročajev bočno na kovinsko ograjo (zunanje stopnišče os 5):
</t>
  </si>
  <si>
    <t>2.2.3.2.6.10</t>
  </si>
  <si>
    <t xml:space="preserve">- spodnji ročaj iz RF pravokotne cevi 60/40mm preko nosilcev 40/20mm varjen na stojke kovinske ograje (ograja zajeta pri ključavničarkih delih). 
Opomba: Izdelava, dobava in montaža RF ročajev bočno na kovinsko ograjo (zunanje stopnišče os 5):
</t>
  </si>
  <si>
    <t>2.2.3.2.6.11</t>
  </si>
  <si>
    <t xml:space="preserve">-zgornji ročaj iz RF pravokotne cevi 60/40mm preko nosilcev 40/20mm varjen na stojke kovinske ograje (ograja zajeta pri ključavničarkih delih). 
Opomba: Izdelava, dobava in montaža RF ročajev bočno na kovinsko ograjo (zunanje stopnišče os 5):
</t>
  </si>
  <si>
    <t>2.2.3.2.6.12</t>
  </si>
  <si>
    <t>2.2.3.2.6.13</t>
  </si>
  <si>
    <t>2.2.3.2.6.14</t>
  </si>
  <si>
    <t>90 x 90 cm,
Opomba: Izdelava, dobava in montaža predpražnika, kompletno z RF okvirjem (kot na primer Emco ali enakovredno). Predpražnik dimenzij:</t>
  </si>
  <si>
    <t>2.2.3.2.6.15</t>
  </si>
  <si>
    <t>140 x 90 cm.
Opomba: Izdelava, dobava in montaža predpražnika, kompletno z RF okvirjem (kot na primer Emco ali enakovredno). Predpražnik dimenzij:</t>
  </si>
  <si>
    <t>2.2.3.2.7</t>
  </si>
  <si>
    <t>2.2.3.2.7.1</t>
  </si>
  <si>
    <t>2.2.3.2.7.2</t>
  </si>
  <si>
    <t>2.2.3.2.7.3</t>
  </si>
  <si>
    <t>2.2.3.2.7.4</t>
  </si>
  <si>
    <t>2.2.3.2.7.5</t>
  </si>
  <si>
    <t>2.2.3.2.7.6</t>
  </si>
  <si>
    <t>2.2.3.2.7.7</t>
  </si>
  <si>
    <t>2.2.3.2.7.8</t>
  </si>
  <si>
    <t>Dobava in montaža predelnih sten npr.: sistem KNAUF W 112 deb. 15,0 cm ali enakovredno, z enojno kov. podkonstrukcijo in obojestransko dvoslojno oblogo iz mavčnokartonskih plošč (GKB) deb. 2x12,5 mm, z vmesnim izolacijskim slojem iz min. volne. Vsi stiki so dvakrat bandažirani v kvaliteti K2. Stene se montirajo na AB ploščo. Višine sten do 4,0m (upoštevati enakovredno kovinsko podkonstrukcijo!).</t>
  </si>
  <si>
    <t>2.2.3.2.7.9</t>
  </si>
  <si>
    <t>2.2.3.2.7.10</t>
  </si>
  <si>
    <t>2.2.3.2.7.11</t>
  </si>
  <si>
    <t>2.2.3.2.7.12</t>
  </si>
  <si>
    <t>2.2.3.2.7.13</t>
  </si>
  <si>
    <t xml:space="preserve">-umivalnik.
Opomba: Dodatek za ojačitve v suhomontažni steni-oblogi za vgradnjo: </t>
  </si>
  <si>
    <t>2.2.3.2.7.14</t>
  </si>
  <si>
    <t>2.2.3.2.7.15</t>
  </si>
  <si>
    <t>Dobava in montaža spuščenega stropa iz mavčnokartonskih plošč deb. 12,5 mm, kompletno s podkonstrukcijo z vešali, vogalniki. Strop spuščen do 25cm. V ceni zajeti tudi obdelavo kaskad. Obračun po trazviti površini. Vsi stiki dvakrat bandažirani v kvaliteti K2.</t>
  </si>
  <si>
    <t>2.2.3.2.7.16</t>
  </si>
  <si>
    <t>2.2.3.2.7.17</t>
  </si>
  <si>
    <t>Dobava in montaža revizijske lopute dim.60x60 cm v spuščenem stropu iz mavčnokartonskih plošč, v enaki sestavi kot strop (dostop do instalacij).</t>
  </si>
  <si>
    <t>2.2.3.2.7.18</t>
  </si>
  <si>
    <t xml:space="preserve">Dobava in montaža revizijske lopute dim.40x40 cm v spuščenem stropu iz mavčnokartonskih plošč, v enaki sestavi kot strop (dostop do instalacij). </t>
  </si>
  <si>
    <t>2.2.3.2.8</t>
  </si>
  <si>
    <t>2.2.3.2.8.1</t>
  </si>
  <si>
    <t>2.2.3.2.8.2</t>
  </si>
  <si>
    <t>2.2.3.2.8.3</t>
  </si>
  <si>
    <t>2.2.3.2.8.4</t>
  </si>
  <si>
    <t>2.2.3.2.8.5</t>
  </si>
  <si>
    <t>2.2.3.2.8.6</t>
  </si>
  <si>
    <t>2.2.3.2.8.7</t>
  </si>
  <si>
    <t>2.2.3.2.8.8</t>
  </si>
  <si>
    <t>2.2.3.2.8.9</t>
  </si>
  <si>
    <t>Dobava in polaganje obloge tlaka s talno granitogres keramiko dim. 30/30cm-polaganje v diagonalo (v mokrih prostorih) z vsemi pomožnimi deli in prenosi. (keramika kot na primer: TAURUS PORFYR: STROMBOLI A12/S siva mat ali enakovredno). Lepljenje keramike s fleksibilnim debeloslojnim lepilom. Protizdrsnost R10.</t>
  </si>
  <si>
    <t>2.2.3.2.8.10</t>
  </si>
  <si>
    <t>2.2.3.2.8.11</t>
  </si>
  <si>
    <t>Dobava in polaganje obloge sten s keramičnimi ploščicami dim. 20/20cm z vsemi pomožnimi deli in prenosi.  (keramika kot na primer: RAGNO unitech  BIANCO, LUX ali enakovredno).
Ploščice položene do višine 120cm. 
Upoštevati tudi predhodno izvedbo hidroizolacije sten do višine 1m.</t>
  </si>
  <si>
    <t>2.2.3.2.8.12</t>
  </si>
  <si>
    <t>2.2.3.2.8.13</t>
  </si>
  <si>
    <t>2.2.3.2.8.14</t>
  </si>
  <si>
    <t>2.2.3.2.8.15</t>
  </si>
  <si>
    <t>2.2.3.2.8.16</t>
  </si>
  <si>
    <t>-dim. 60/80 cm.
Opomba: Dobava in vgraditev ogledal v sanitarijah-lepljeno na steno brez vmesne keramike, ogledala iz varnostnega stekla, robovi zaobljeni, točne mere vzeti na licu mesta. Ogledala dim.:</t>
  </si>
  <si>
    <t>2.2.3.2.9</t>
  </si>
  <si>
    <t>2.2.3.2.9.1</t>
  </si>
  <si>
    <t>2.2.3.2.9.2</t>
  </si>
  <si>
    <t>2.2.3.2.9.3</t>
  </si>
  <si>
    <t>2.2.3.2.9.4</t>
  </si>
  <si>
    <t>2.2.3.2.9.5</t>
  </si>
  <si>
    <t>2.2.3.2.9.6</t>
  </si>
  <si>
    <t>2.2.3.2.9.7</t>
  </si>
  <si>
    <t>2.2.3.2.9.8</t>
  </si>
  <si>
    <t>2.2.3.2.9.9</t>
  </si>
  <si>
    <t>2.2.3.2.9.10</t>
  </si>
  <si>
    <t>2.2.3.2.9.11</t>
  </si>
  <si>
    <t>2.2.3.2.9.12</t>
  </si>
  <si>
    <t>Izdelava in montaža zunanjih polic iz poliranih plošč širine 25cm cm. Polica je iz marmorja (kot na primer LESNO BRDO SIVI ali enakovredno) v debelini 3 cm s čelnim (pod polico v celotni dolžini) in stranskim (na polici po celotni širini za preprečitev medežev na fasadi) odkapnim robom, vidni robovi so minimalno posneti.</t>
  </si>
  <si>
    <t>2.2.3.2.9.13</t>
  </si>
  <si>
    <t>Zunanje stopnišče (os 8):</t>
  </si>
  <si>
    <t>2.2.3.2.9.14</t>
  </si>
  <si>
    <t>Dobava in polaganje žganih granitnih plošč iz kamna (kot na primer BIANCO KRISTAL ali enakovredno) v deb. 3 cm (fuge velikosti 3mm), kot obloga tlaka, s polaganjem v pusti beton, z vsemi pomožnimi deli in prenosi. 
Vsi robovi so minimalno ročno posneti (podesti).  Protizdrsnost R10.</t>
  </si>
  <si>
    <t>2.2.3.2.9.15</t>
  </si>
  <si>
    <t>2.2.3.2.9.16</t>
  </si>
  <si>
    <t>2.2.3.2.9.17</t>
  </si>
  <si>
    <t>- čela stopnic, viš. 14 cm, deb. 3 cm, obdelane tudi stranske glave,
Opomba: Dobava in polaganje žganih granitnih plošč na stik iz kamna (kot na primer BIANCO KRISTAL ali enakovredno), kot obloga stopnic, s polaganjem na pust beton z vsemi pomožnimi deli in prenosi. Protizdrsnost R10. Vidni robovi so minimalno posneti:</t>
  </si>
  <si>
    <t>2.2.3.2.9.18</t>
  </si>
  <si>
    <t>2.2.3.2.9.19</t>
  </si>
  <si>
    <t>- dim.90/90 cm. 
Opomba: Dodatek za vgradnjo okvirja (dobava pri ključ.delih) EMCO predpražnika:</t>
  </si>
  <si>
    <t>2.2.3.2.9.20</t>
  </si>
  <si>
    <t>Zunanje stopnišče (os 5):</t>
  </si>
  <si>
    <t>2.2.3.2.9.21</t>
  </si>
  <si>
    <t xml:space="preserve">Dobava in polaganje žganih granitnih plošč iz kamna (kot na primer BIANCO KRISTAL ali enakovredno) v deb. 3 cm (fuge velikosti 3mm), kot obloga tlaka, s polaganjem v pusti beton, z vsemi pomožnimi deli in prenosi. 
Vsi robovi so minimalno ročno posneti.(podest).  Protizdrsnost R10. </t>
  </si>
  <si>
    <t>2.2.3.2.9.22</t>
  </si>
  <si>
    <t>2.2.3.2.9.23</t>
  </si>
  <si>
    <t>- nastopne ploskve, globine  34 cm, širina rame 
294 cm, deb. plošč 3 cm,
Opomba: Dobava in polaganje žganih granitnih plošč na stik iz kamna (kot na primer BIANCO KRISTAL ali enakovredno), kot obloga stopnic, s polaganjem na pust beton z vsemi pomožnimi deli in prenosi. Protizdrsnost R10. Vidni robovi so minimalno posneti:</t>
  </si>
  <si>
    <t>2.2.3.2.9.24</t>
  </si>
  <si>
    <t>2.2.3.2.9.25</t>
  </si>
  <si>
    <t>2.2.3.2.9.26</t>
  </si>
  <si>
    <t>- dim.140/90 cm.
Opomba: Dodatek za vgradnjo okvirja (dobava pri ključ.delih) EMCO predpražnika:</t>
  </si>
  <si>
    <t>2.2.3.2.10</t>
  </si>
  <si>
    <t>2.2.3.2.10.1</t>
  </si>
  <si>
    <t>2.2.3.2.10.2</t>
  </si>
  <si>
    <t>2.2.3.2.10.3</t>
  </si>
  <si>
    <t>2.2.3.2.10.4</t>
  </si>
  <si>
    <t>2.2.3.2.10.5</t>
  </si>
  <si>
    <t>Doplačilo za izdelavo drsnega dilatacijskega stika s steno obstoječega objekta in novim tlakom; pokrivni profil pritrjen na steno.</t>
  </si>
  <si>
    <t>2.2.3.2.11</t>
  </si>
  <si>
    <t>2.2.3.2.11.1</t>
  </si>
  <si>
    <t>2.2.3.2.11.2</t>
  </si>
  <si>
    <t>2.2.3.2.11.3</t>
  </si>
  <si>
    <t>2.2.3.2.11.4</t>
  </si>
  <si>
    <t>2.2.3.2.11.5</t>
  </si>
  <si>
    <t>2.2.3.2.11.6</t>
  </si>
  <si>
    <t>2.2.3.2.11.7</t>
  </si>
  <si>
    <t>- izvajalec mora upoštevati Soft izvedbo vratnega krila.</t>
  </si>
  <si>
    <t>2.2.3.2.11.8</t>
  </si>
  <si>
    <t>2.2.3.2.11.9</t>
  </si>
  <si>
    <t xml:space="preserve">Dobava in montaža notranjih lesenih vrat komplet s kovinskimi suhomontažnimi podboji, barva bela RAL 9003. Krilo leseno-ultrapas bele barve, opremljeno z vsem okovjem,cilindrično ključavnico, RF kljuko (kot na primer tip Marseille ali enakovredno), ščiti, RF zaustavljalec vrat z gumo. Vrata so prehodnih dimenzij: </t>
  </si>
  <si>
    <t>2.2.3.2.11.10</t>
  </si>
  <si>
    <t xml:space="preserve">V3a- dim. 90 x 210 cm, širina podboja 20 cm,
Opomba: Dobava in montaža notranjih lesenih vrat komplet s kovinskimi suhomontažnimi podboji, barva bela RAL 9003. Krilo leseno-ultrapas bele barve, opremljeno z vsem okovjem,cilindrično ključavnico, RF kljuko (kot na primer tip Marseille ali enakovredno), ščiti, RF zaustavljalec vrat z gumo. Vrata so prehodnih dimenzij: </t>
  </si>
  <si>
    <t>2.2.3.2.11.11</t>
  </si>
  <si>
    <t xml:space="preserve">-doplačilo za vgraditev rešetke 425x125mm.
Opomba: Dobava in montaža notranjih lesenih vrat komplet s kovinskimi suhomontažnimi podboji, barva bela RAL 9003. Krilo leseno-ultrapas bele barve, opremljeno z vsem okovjem,cilindrično ključavnico, RF kljuko (kot na primer tip Marseille ali enakovredno), ščiti, RF zaustavljalec vrat z gumo. Vrata so prehodnih dimenzij: </t>
  </si>
  <si>
    <t>2.2.3.2.11.12</t>
  </si>
  <si>
    <t>2.2.3.2.11.13</t>
  </si>
  <si>
    <t>Izdelava, dobava in montaža notranjih okenskih polic iz iverala oplaščene z ultrapasom, deb. 4 cm, s postforming zaključkom (uskladiti z notranjo opremo). V ceni upoštevati tudi nosilne konzole (police imajo previs širine 19cm iz linije zidu). Polica širine 40cm, barva RAL 1003</t>
  </si>
  <si>
    <t>2.2.3.2.11.14</t>
  </si>
  <si>
    <t>Izdelava, dobava in montaža polnil ("škatel") - zapora parapetov pod policami: plošče iz iverala oplaščene z ultrapasom, deb. 4 cm, barva RAL 1003 (uskladiti z notranjo opremo). Polnila dimenzij cca. (18+220+18)x41cm, komplet s podkonstrukcijo. (po detajlu)</t>
  </si>
  <si>
    <t>2.2.3.2.12</t>
  </si>
  <si>
    <t>2.2.3.2.12.1</t>
  </si>
  <si>
    <t>2.2.3.2.12.2</t>
  </si>
  <si>
    <t>2.2.3.2.12.3</t>
  </si>
  <si>
    <t>2.2.3.2.12.4</t>
  </si>
  <si>
    <t>2.2.3.2.12.5</t>
  </si>
  <si>
    <t>2.2.3.2.12.6</t>
  </si>
  <si>
    <t>2.2.3.2.12.7</t>
  </si>
  <si>
    <t>2.2.3.2.12.8</t>
  </si>
  <si>
    <t>2.2.3.2.12.9</t>
  </si>
  <si>
    <t>2.2.3.2.12.10</t>
  </si>
  <si>
    <t>2.2.3.2.12.11</t>
  </si>
  <si>
    <t>2.2.3.2.12.12</t>
  </si>
  <si>
    <t>2.2.3.2.12.13</t>
  </si>
  <si>
    <t>2.2.3.2.12.14</t>
  </si>
  <si>
    <t>ZZ2 - 207 x 241 cm, dve polji: eno polje (90 x 240cm) se odpira po vertikalni osi opremljeno z RF kljuko obojestransko, ključavnico in samozapiralom, drugo polje je fiksno. Profil na pragu vgrajen brez višinske razlike. Spodnji leseni profil širši. Ob strani dodatni slepi profil. Folija po načrtu notranje opreme.
Opomba: Zasteklitev dimenzij:</t>
  </si>
  <si>
    <t>2.2.3.2.12.15</t>
  </si>
  <si>
    <t>ZZ5 - 110 x 231 cm, eno polje: vrata z varnostno lepljeno zasteklitvijo znotraj in zunaj, opremljena z RF kljuko obojestransko in cilindrično ključavnico in samozapiralom. Spodnji profil širši. Folija po načrtu notranje opreme.
Opomba: Zasteklitev dimenzij:</t>
  </si>
  <si>
    <t>2.2.3.2.12.16</t>
  </si>
  <si>
    <t>ZZ6 - 204 x 241 cm, dve polji: eno polje so vrata (90 x 240cm) opremljeno z RF kljuko obojestransko, cilindrično ključavnico in samozapiralom, drugo polje je fiksno. Profil na pragu vgrajen brez višinske razlike.Spodnji profil širši.Foilja po načrtu notranje opreme.
Opomba: Zasteklitev dimenzij:</t>
  </si>
  <si>
    <t>2.2.3.2.12.17</t>
  </si>
  <si>
    <t>2.2.3.2.12.18</t>
  </si>
  <si>
    <t>2.2.3.2.12.19</t>
  </si>
  <si>
    <t>Za montažo vzvoda za žaluzije se montira dodatni vertikalni slepi profil širine 3cm (upoštevati v ceni oken)</t>
  </si>
  <si>
    <t>2.2.3.2.12.20</t>
  </si>
  <si>
    <t>2.2.3.2.12.21</t>
  </si>
  <si>
    <t>O14 - 218 x 252 cm, trikrilno;
-spodnji krili simetrični, eno spodnje krilo se odpira po obeh oseh, drugo je fiksno (obe krili varnostno lepljeno steklo na notranji strani), 
-zgornje krilo se odpira po horizontalni osi, opremljeno z ročico za odpiranje ventusa (razširjen okvir za ročico).
Opomba: Okna dimenzij:</t>
  </si>
  <si>
    <t>2.2.3.2.12.22</t>
  </si>
  <si>
    <t>O15 - 202 x 252 cm, trikrilno;
-spodnji krili simetrični, eno spodnje krilo se odpira po obeh oseh, drugo je fiksno (obe krili varnostno lepljeno steklo na notranji strani), 
-zgornje krilo se odpira po horizontalni osi, opremljeno z ročico za odpiranje ventusa (razširjen okvir za ročico).
Opomba: Okna dimenzij:</t>
  </si>
  <si>
    <t>2.2.3.2.13</t>
  </si>
  <si>
    <t>2.2.3.2.13.1</t>
  </si>
  <si>
    <t>2.2.3.2.13.2</t>
  </si>
  <si>
    <t>- v cenah slikoplesk. del so zajeti vsi premični odri višine 2m. Fasadni oder je zajet pri tesarskih delih.</t>
  </si>
  <si>
    <t>2.2.3.2.13.3</t>
  </si>
  <si>
    <t>2.2.3.2.13.4</t>
  </si>
  <si>
    <t>2.2.3.2.13.5</t>
  </si>
  <si>
    <t>2.2.3.2.13.6</t>
  </si>
  <si>
    <t>2.2.3.2.13.7</t>
  </si>
  <si>
    <t>2.2.3.2.13.8</t>
  </si>
  <si>
    <t>Naprava dekorativnega opleska v več barvah, ki so oljne mat, v ceni je potrebno upoštevati zaščito, vse premaze in pripravo stene.</t>
  </si>
  <si>
    <t>2.2.3.2.13.9</t>
  </si>
  <si>
    <t>Dvakratno glajenje in brušenje spuščenega stropa in kaskad iz mavčnokartonskih plošč z notranjim kitom ter dvakratno beljenje z notranjo barvo.</t>
  </si>
  <si>
    <t>2.2.3.2.13.10</t>
  </si>
  <si>
    <t>2.2.3.2.13.11</t>
  </si>
  <si>
    <t>2.2.3.2.13.12</t>
  </si>
  <si>
    <t>2.2.3.2.13.13</t>
  </si>
  <si>
    <t>Kitanje in bandažiranje vertikalnega stika suhomontažna stena -zidana stena, beton.</t>
  </si>
  <si>
    <t>2.2.3.2.13.14</t>
  </si>
  <si>
    <t>Razna manjša dela, popravila, obračun po dejanskih stroških.</t>
  </si>
  <si>
    <t>2.2.3.2.13.15</t>
  </si>
  <si>
    <t>Ocena: KV pleskar
Opomba: Razna manjša dela, popravila, obračun po dejanskih stroških.</t>
  </si>
  <si>
    <t>2.2.3.2.14</t>
  </si>
  <si>
    <t>2.2.3.2.14.1</t>
  </si>
  <si>
    <t>2.2.3.2.14.2</t>
  </si>
  <si>
    <t>2.2.3.2.14.3</t>
  </si>
  <si>
    <t>2.2.3.2.14.4</t>
  </si>
  <si>
    <t>2.2.3.2.14.5</t>
  </si>
  <si>
    <t>2.2.4</t>
  </si>
  <si>
    <t>2.2.4.1</t>
  </si>
  <si>
    <t>2.2.4.1.1</t>
  </si>
  <si>
    <t>Svetilke</t>
  </si>
  <si>
    <t>2.2.4.1.1.1</t>
  </si>
  <si>
    <t>Dobava in montaža (kot npr. INTRA ali BEGHELLI ali enakovredno) skupaj z obešalnim in pritrdilnim materialom</t>
  </si>
  <si>
    <t>2.2.4.1.1.2</t>
  </si>
  <si>
    <t>Nadgradna LED svetilka,ohišje iz polikarbonata,zaščitna kapa iz UV stabiliziranega polikarbonata,komplet z napajalnikom,4000K
Tip: INTRA 5700 7000lm 62W 840 FO IP66 ali enakovredno (N)</t>
  </si>
  <si>
    <t>2.2.4.1.1.3</t>
  </si>
  <si>
    <t>2.2.4.1.1.4</t>
  </si>
  <si>
    <t>Nadgradna LED svetilka, ohišje iz polikarbonata, zaščitna kapa iz UV stabiliziranega polikarbonata, komplet z napajalnikom,4000K. 
Tip: INTRA 5700 3250lm 27W 840 FO IP66 ali enakovredno (O)</t>
  </si>
  <si>
    <t>2.2.4.1.1.5</t>
  </si>
  <si>
    <t>Nadgradna LED svetilka,ohišje in okvir iz polikarbonata,opalni polikarbonatni difuzor,komplet z napajalnikom,4000K. 
Tip: INTRA ETEA D 990lm 15W 840 FO IP65 ali enakovredno (P)</t>
  </si>
  <si>
    <t>2.2.4.1.1.6</t>
  </si>
  <si>
    <t>Vgradna LED svetilka, ohišje iz belo obarvane jeklene pločevine,prizmatična PMMA optika,komplet z napajalnikom, primerna za montažo v rastrski strop 60x60cm. Tip: INTRA 106 PR 3260lm 840 DALI 597x597mm IP43 ali enakovredno (A)</t>
  </si>
  <si>
    <t>2.2.4.1.1.7</t>
  </si>
  <si>
    <t>Nadgradna LED svetilka, ohišje iz belo obarvane jeklene pločevine, asimetrična optika,komplet z napajalnikom,4000K
tip INTRA MIVA AS 150 4100lm 39W 840 FO ali enakovredno (B)</t>
  </si>
  <si>
    <t>2.2.4.1.1.8</t>
  </si>
  <si>
    <t>Vgradna LED svetilka,ohišje iz belo obarvane jeklene pločevine,prizmatična PMMA optika,komplet z napajalnikom,primerna za montažo v rastrski strop 60x60cm Tip: INTRA 106 PR 3260lm 840 DALI 597x597mm IP43 ali enakovredno (C)</t>
  </si>
  <si>
    <t>2.2.4.1.1.9</t>
  </si>
  <si>
    <t>Vgradna LED svetilka ,ohišje iz belo obarvane jeklene pločevine,prizmatična PMMA optika,komplet z napajalnikom,4000K Tip: INTRA 106 PR 2550lm 23W 840 DALI 297x1197mm IP43 ali enakovredno (D)</t>
  </si>
  <si>
    <t>2.2.4.1.1.10</t>
  </si>
  <si>
    <t>Vgradna LED svetilka, ohišje iz belo obarvane jeklene pločevine,prizmatična PMMA optika,komplet z napajalnikom,4000K Tip: INTRA 106 PR 2550lm 23W 840 DALI 297x1197mm IP43 ali enakovredno (E)</t>
  </si>
  <si>
    <t>2.2.4.1.1.11</t>
  </si>
  <si>
    <t>Vgradna LED svetilka, ohišje iz belo obarvane jeklene pločevine,prizmatična PMMA optika,komplet z napajalnikom,4000K Tip: INTRA 106 PR 2550lm 23W 840 DALI 297x1197mm IP43 ali enakovredno (D1)</t>
  </si>
  <si>
    <t>2.2.4.1.1.12</t>
  </si>
  <si>
    <t>Nadgradna LED svetilka,ohišje iz aluminija,satiniran opalni polikarbonatni difuzor,komplet z napajalnikom,4000K
tip: INTRA MINUS C 1000lm 11W 840 575mm FO ali enakovredno (J)</t>
  </si>
  <si>
    <t>2.2.4.1.1.13</t>
  </si>
  <si>
    <t>Nadgradna LED svetilka,ohišje iz aluminija,satiniran opalni polikarbonatni difuzor,komplet z napajalnikom,4000K
tip: INTRA MINUS C 2000lm 21W 840 1135mm FO ali enakovredno (K)</t>
  </si>
  <si>
    <t>2.2.4.1.1.14</t>
  </si>
  <si>
    <t>vgradna LED svetilka,komplet z napajalikom,4000K
tip:INTRA PIPES RV XS 690lm 6W 840 ali enakovredno (S)</t>
  </si>
  <si>
    <t>2.2.4.1.1.15</t>
  </si>
  <si>
    <t>Vgradni okrogli beli LED downlighter, komplet z napajalnikom,zaščita IP44.
Tip: INTRA NITOR HE 2200lm 22W 840 FO IP44 ali enakovredno (H)</t>
  </si>
  <si>
    <t>2.2.4.1.1.16</t>
  </si>
  <si>
    <t>Vgradni okrogli beli LED downlighter, komplet z napajalnikom,zaščita IP44.
Tip: INTRA NITOR NITOR FLAT SOP 1290lm 14W 840 IP44 ali enakovredno (G)</t>
  </si>
  <si>
    <t>2.2.4.1.1.17</t>
  </si>
  <si>
    <t>Vgradni okrogli beli LED downlighter, komplet z napajalnikom,zaščita IP44.
Tip: INTRA NITOR HE 2200lm 22W 840 FO IP44 ali enakovredno (F)</t>
  </si>
  <si>
    <t>2.2.4.1.1.18</t>
  </si>
  <si>
    <t>Nadgradni LED downlighter,ohišje iz belo obarvane jeklene pločevine,komplet z napajalnikom,4000K 
Tip: INTRA NITOR C HE 2200lm 22W 840 FO IP44 ali enakovredno (L)</t>
  </si>
  <si>
    <t>2.2.4.1.1.19</t>
  </si>
  <si>
    <t>Nadgradni LED downlighter,ohišje iz belo obarvane jeklene pločevine,komplet z napajalnikom,4000K 
Tip: INTRA NITOR C HE 2900lm 28W 840 FO IP40 ali enakovredno (T)</t>
  </si>
  <si>
    <t>2.2.4.1.1.20</t>
  </si>
  <si>
    <t>vgradna LED svetilka,siva,komplet z napajalnikom
Tip: INTRA GYON R SOP 1720lm 21W 840 1164mm FO IP44 ali enakovredno ( R)</t>
  </si>
  <si>
    <t>2.2.4.1.1.21</t>
  </si>
  <si>
    <t xml:space="preserve">Zunanji LED reflektor, MACH2 2260lm 20W 4000K,assimetric 30*, IP67 - siv,  ali enakovredno (U)
</t>
  </si>
  <si>
    <t>2.2.4.1.1.22</t>
  </si>
  <si>
    <t xml:space="preserve">Zunanja zidna LED svetlka, ARES MAXIMELRIE 817lm 12W 4000K,IP65 (4827421)ali enakovredno (P1)
</t>
  </si>
  <si>
    <t>2.2.4.1.1.23</t>
  </si>
  <si>
    <t xml:space="preserve">Zidna LED svetilka,svetloba direkt/indirekt,ohišje iz ekstrudiranega prašno barvanega aluminija,satiniran opalni polikarbonatni difuzor,komplet z napajalnikom,4000K
Tip:INTRA KALIS 65 WDI 2050+2050lm 26W+26W 840 1415mm FO ali enakovredno(V)
</t>
  </si>
  <si>
    <t>2.2.4.1.1.24</t>
  </si>
  <si>
    <t>2.2.4.1.1.25</t>
  </si>
  <si>
    <t>2.2.4.1.1.26</t>
  </si>
  <si>
    <t>Svetilka zasilne razsvetljave Z04, Beghelli INDICA LED DF20M LG SA/PS 1/2/3H, IP42, levo-desno + 19384 ali enakovredno</t>
  </si>
  <si>
    <t>2.2.4.1.1.27</t>
  </si>
  <si>
    <t>2.2.4.1.1.28</t>
  </si>
  <si>
    <t>Fotoluminiscenčni piktogrami (15x30 cm):</t>
  </si>
  <si>
    <t>2.2.4.1.1.29</t>
  </si>
  <si>
    <t xml:space="preserve"> - desno
Opomba: Fotoluminiscenčni piktogrami (15x30 cm):</t>
  </si>
  <si>
    <t>2.2.4.1.1.30</t>
  </si>
  <si>
    <t xml:space="preserve"> - levo
Opomba: Fotoluminiscenčni piktogrami (15x30 cm):</t>
  </si>
  <si>
    <t>2.2.4.1.1.31</t>
  </si>
  <si>
    <t xml:space="preserve"> - naravnost
Opomba: Fotoluminiscenčni piktogrami (15x30 cm):</t>
  </si>
  <si>
    <t>2.2.4.1.2</t>
  </si>
  <si>
    <t>Inštalacijski material</t>
  </si>
  <si>
    <t>2.2.4.1.2.1</t>
  </si>
  <si>
    <t>2.2.4.1.2.2</t>
  </si>
  <si>
    <t>2.2.4.1.2.3</t>
  </si>
  <si>
    <t>2.2.4.1.2.4</t>
  </si>
  <si>
    <t xml:space="preserve"> - navadno s signalno lučko (230V) 
Opomba: Podometno instalacijsko stikalo, komplet z razvodnico, okrasnim pokrovom in nosilcem,  250V, 16A. 
Tip: GEWISS-CHORUS  ali enakovredno</t>
  </si>
  <si>
    <t>2.2.4.1.2.5</t>
  </si>
  <si>
    <t xml:space="preserve"> - serijsko
Opomba: Podometno instalacijsko stikalo, komplet z razvodnico, okrasnim pokrovom in nosilcem,  250V, 16A. 
Tip: GEWISS-CHORUS  ali enakovredno</t>
  </si>
  <si>
    <t>2.2.4.1.2.6</t>
  </si>
  <si>
    <t>2.2.4.1.2.7</t>
  </si>
  <si>
    <t xml:space="preserve"> - križno
Opomba: Podometno instalacijsko stikalo, komplet z razvodnico, okrasnim pokrovom in nosilcem,  250V, 16A. 
Tip: GEWISS-CHORUS  ali enakovredno</t>
  </si>
  <si>
    <t>2.2.4.1.2.8</t>
  </si>
  <si>
    <t xml:space="preserve"> - tipka
Opomba: Podometno instalacijsko stikalo, komplet z razvodnico, okrasnim pokrovom in nosilcem,  250V, 16A. 
Tip: GEWISS-CHORUS  ali enakovredno</t>
  </si>
  <si>
    <t>2.2.4.1.2.9</t>
  </si>
  <si>
    <t xml:space="preserve"> - SOS stikalo s potezno vrvico
Opomba: Podometno instalacijsko stikalo, komplet z razvodnico, okrasnim pokrovom in nosilcem,  250V, 16A. 
Tip: GEWISS-CHORUS  ali enakovredno</t>
  </si>
  <si>
    <t>2.2.4.1.2.10</t>
  </si>
  <si>
    <t>Nadometno instalacijsko stikalo, komplet z razvodnico,  250V, 16A. 
Tip: GEWISS-COMBI RANGE, IP 55  ali enakovredno</t>
  </si>
  <si>
    <t>2.2.4.1.2.11</t>
  </si>
  <si>
    <t xml:space="preserve"> - navadno 
Opomba: Nadometno instalacijsko stikalo, komplet z razvodnico,  250V, 16A. 
Tip: GEWISS-COMBI RANGE, IP 55  ali enakovredno</t>
  </si>
  <si>
    <t>2.2.4.1.2.12</t>
  </si>
  <si>
    <t>Zvonec, 230V, 50Hz</t>
  </si>
  <si>
    <t>2.2.4.1.2.13</t>
  </si>
  <si>
    <t>2.2.4.1.2.14</t>
  </si>
  <si>
    <t>Enofazna vtičnica DVOJNA za vgradnjo v parapetni kanal, z zaščitnim kontaktom, 250V, 16A.</t>
  </si>
  <si>
    <t>2.2.4.1.2.15</t>
  </si>
  <si>
    <t>Enofazna vtičnica TROJNA za vgradnjo v parapetni kanal, z zaščitnim kontaktom, 250V, 16A.</t>
  </si>
  <si>
    <t>2.2.4.1.2.16</t>
  </si>
  <si>
    <t>Enofazna nadometna vtičnica s pokrovom,  250V, 16A</t>
  </si>
  <si>
    <t>2.2.4.1.2.17</t>
  </si>
  <si>
    <t>Nadometna vtičnica s pokrovom,  24V</t>
  </si>
  <si>
    <t>2.2.4.1.2.18</t>
  </si>
  <si>
    <t>Trifazna nadometna vtičnica s pokrovom,  400V, 16A</t>
  </si>
  <si>
    <t>2.2.4.1.2.19</t>
  </si>
  <si>
    <t>Podometni stalni priključek</t>
  </si>
  <si>
    <t>2.2.4.1.2.20</t>
  </si>
  <si>
    <t>Podometna R-TV vtičnica</t>
  </si>
  <si>
    <t>2.2.4.1.2.21</t>
  </si>
  <si>
    <t>Stropni  IR senzor (podometni), 230V/50Hz, kot zaznavanja 380° vodoravno,  nastavitev časa 5s-15min, Obremenitev : max. 1000W (žarnica z žarilno    nitko), max. 500W (fluorescenčna žarnica).
Tip:STEINEL IS D360  ali enakovredno</t>
  </si>
  <si>
    <t>2.2.4.1.2.22</t>
  </si>
  <si>
    <t>IR senzor, 230V/50Hz, kot zaznavanja 180°,  nastavitev časa 5s-15min, Obremenitev : max. 1000W (žarnica z žarilno    nitko), max. 500W (fluorescenčna žarnica).
Tip:STEINEL IS 2160 IR ali enakovredno</t>
  </si>
  <si>
    <t>2.2.4.1.2.23</t>
  </si>
  <si>
    <t>IR senzor, 230V/50Hz, kot zaznavanja 180°,  nastavitev časa 5s-15min, zunanji</t>
  </si>
  <si>
    <t>2.2.4.1.2.24</t>
  </si>
  <si>
    <t>Nadometna plastična razvodnica s štirimi odcepi (ocenjeno)</t>
  </si>
  <si>
    <t>2.2.4.1.2.25</t>
  </si>
  <si>
    <t>Razvodnica za izenačevanje potenciala, komplet z vgrajenimi priključnimi sponkami</t>
  </si>
  <si>
    <t>2.2.4.1.2.26</t>
  </si>
  <si>
    <t>2.2.4.1.2.27</t>
  </si>
  <si>
    <t xml:space="preserve"> - NYY-J 4x150 mm2
Opomba: Instalacijski kabel položen delno podometno, delno uvlečen v instalacijske cevi in delno položen na kabelske police</t>
  </si>
  <si>
    <t>2.2.4.1.2.28</t>
  </si>
  <si>
    <t xml:space="preserve"> - NYY-J 4x50 mm2
Opomba: Instalacijski kabel položen delno podometno, delno uvlečen v instalacijske cevi in delno položen na kabelske police</t>
  </si>
  <si>
    <t>2.2.4.1.2.29</t>
  </si>
  <si>
    <t xml:space="preserve"> - NYY-J 4x35 mm2
Opomba: Instalacijski kabel položen delno podometno, delno uvlečen v instalacijske cevi in delno položen na kabelske police</t>
  </si>
  <si>
    <t>2.2.4.1.2.30</t>
  </si>
  <si>
    <t xml:space="preserve"> - NYY-J 4x25 mm2
Opomba: Instalacijski kabel položen delno podometno, delno uvlečen v instalacijske cevi in delno položen na kabelske police</t>
  </si>
  <si>
    <t>2.2.4.1.2.31</t>
  </si>
  <si>
    <t xml:space="preserve"> - NYY-J 5x10 mm2
Opomba: Instalacijski kabel položen delno podometno, delno uvlečen v instalacijske cevi in delno položen na kabelske police</t>
  </si>
  <si>
    <t>2.2.4.1.2.32</t>
  </si>
  <si>
    <t xml:space="preserve"> - NYY-J 3x10 mm2
Opomba: Instalacijski kabel položen delno podometno, delno uvlečen v instalacijske cevi in delno položen na kabelske police</t>
  </si>
  <si>
    <t>2.2.4.1.2.33</t>
  </si>
  <si>
    <t xml:space="preserve"> - NYM-J 5x6 mm2
Opomba: Instalacijski kabel položen delno podometno, delno uvlečen v instalacijske cevi in delno položen na kabelske police</t>
  </si>
  <si>
    <t>2.2.4.1.2.34</t>
  </si>
  <si>
    <t xml:space="preserve"> - NYM-J 5x4 mm2
Opomba: Instalacijski kabel položen delno podometno, delno uvlečen v instalacijske cevi in delno položen na kabelske police</t>
  </si>
  <si>
    <t>2.2.4.1.2.35</t>
  </si>
  <si>
    <t>2.2.4.1.2.36</t>
  </si>
  <si>
    <t xml:space="preserve"> - NYM-J 4x2,5 mm2
Opomba: Instalacijski kabel položen delno podometno, delno uvlečen v instalacijske cevi in delno položen na kabelske police</t>
  </si>
  <si>
    <t>2.2.4.1.2.37</t>
  </si>
  <si>
    <t>2.2.4.1.2.38</t>
  </si>
  <si>
    <t>2.2.4.1.2.39</t>
  </si>
  <si>
    <t>2.2.4.1.2.40</t>
  </si>
  <si>
    <t>2.2.4.1.2.41</t>
  </si>
  <si>
    <t>2.2.4.1.2.42</t>
  </si>
  <si>
    <t>2.2.4.1.2.43</t>
  </si>
  <si>
    <t xml:space="preserve"> - NYM-0 2x0,75 mm2
Opomba: Instalacijski kabel položen delno podometno, delno uvlečen v instalacijske cevi in delno položen na kabelske police</t>
  </si>
  <si>
    <t>2.2.4.1.2.44</t>
  </si>
  <si>
    <t xml:space="preserve"> - PP/L 4x0,75 mm2
Opomba: Instalacijski kabel položen delno podometno, delno uvlečen v instalacijske cevi in delno položen na kabelske police</t>
  </si>
  <si>
    <t>2.2.4.1.2.45</t>
  </si>
  <si>
    <t xml:space="preserve"> - LIYCY 4x1,5 mm2
Opomba: Instalacijski kabel položen delno podometno, delno uvlečen v instalacijske cevi in delno položen na kabelske police</t>
  </si>
  <si>
    <t>2.2.4.1.2.46</t>
  </si>
  <si>
    <t xml:space="preserve"> - LIYCY 2x1,5mm2
Opomba: Instalacijski kabel položen delno podometno, delno uvlečen v instalacijske cevi in delno položen na kabelske police</t>
  </si>
  <si>
    <t>2.2.4.1.2.47</t>
  </si>
  <si>
    <t>2.2.4.1.2.48</t>
  </si>
  <si>
    <t xml:space="preserve"> - Vodnik P/F-Y 10 mm2
Opomba: Instalacijski kabel položen delno podometno, delno uvlečen v instalacijske cevi in delno položen na kabelske police</t>
  </si>
  <si>
    <t>2.2.4.1.2.49</t>
  </si>
  <si>
    <t xml:space="preserve"> - Vodnik P/F-Y 16 mm2
Opomba: Instalacijski kabel položen delno podometno, delno uvlečen v instalacijske cevi in delno položen na kabelske police</t>
  </si>
  <si>
    <t>2.2.4.1.2.50</t>
  </si>
  <si>
    <t xml:space="preserve"> - Vodnik P/F-Y 25 mm2
Opomba: Instalacijski kabel položen delno podometno, delno uvlečen v instalacijske cevi in delno položen na kabelske police</t>
  </si>
  <si>
    <t>2.2.4.1.2.51</t>
  </si>
  <si>
    <t>Instalacijski ognjeodporni kabel v cevi v zemlji (5m na ognjeodpornih objemkah v objektu)</t>
  </si>
  <si>
    <t>2.2.4.1.2.52</t>
  </si>
  <si>
    <t xml:space="preserve"> -  NHXH E90/FE180 5x16 mm2
Opomba: Instalacijski ognjeodporni kabel v cevi v zemlji (5m na ognjeodpornih objemkah v objektu)</t>
  </si>
  <si>
    <t>2.2.4.1.2.53</t>
  </si>
  <si>
    <t>Instalacijski kabel položen na kabelskih policah, delno uvlečen v instalacijske cevi (JAVLJANJE VLOMA)</t>
  </si>
  <si>
    <t>2.2.4.1.2.54</t>
  </si>
  <si>
    <t xml:space="preserve"> - LiYCY 2x0.5+4x0.22 mm2 
Opomba: Instalacijski kabel položen na kabelskih policah, delno uvlečen v instalacijske cevi (JAVLJANJE VLOMA)</t>
  </si>
  <si>
    <t>2.2.4.1.2.55</t>
  </si>
  <si>
    <t>Instalacijski kabel položen na kabelskih policah, delno uvlečen v instalacijske cevi. (JAVLJANJE POŽARA)</t>
  </si>
  <si>
    <t>2.2.4.1.2.56</t>
  </si>
  <si>
    <t xml:space="preserve"> - NYM-J 3x1,5 mm2
Opomba: Instalacijski kabel položen na kabelskih policah, delno uvlečen v instalacijske cevi. (JAVLJANJE POŽARA)</t>
  </si>
  <si>
    <t>2.2.4.1.2.57</t>
  </si>
  <si>
    <t xml:space="preserve"> - NHXH FE180/E30 3x1,5 mm2, pripadajoči pribor (objemke, vložki, vijaki), položen na betonski strop
Opomba: Instalacijski kabel položen na kabelskih policah, delno uvlečen v instalacijske cevi. (JAVLJANJE POŽARA)</t>
  </si>
  <si>
    <t>2.2.4.1.2.58</t>
  </si>
  <si>
    <t xml:space="preserve"> -IY(St)Y 1x2x0,8 mm2
Opomba: Instalacijski kabel položen na kabelskih policah, delno uvlečen v instalacijske cevi. (JAVLJANJE POŽARA)</t>
  </si>
  <si>
    <t>2.2.4.1.2.59</t>
  </si>
  <si>
    <t xml:space="preserve"> -IY(St)Y 2x2x0,8 mm2
Opomba: Instalacijski kabel položen na kabelskih policah, delno uvlečen v instalacijske cevi. (JAVLJANJE POŽARA)</t>
  </si>
  <si>
    <t>2.2.4.1.2.60</t>
  </si>
  <si>
    <t>Nadometna ognjeodporna doza s štirimi odcepi, vključno z uvodnicami, sponkami in pritrdilnim materialom</t>
  </si>
  <si>
    <t>2.2.4.1.2.61</t>
  </si>
  <si>
    <t>Instalacijski kabel položen na kabelskih policah, delno uvlečen v instalacijske cevi. (KONTROLA PRISTOPA IN REG. DELOVNEGA ČASA)</t>
  </si>
  <si>
    <t>2.2.4.1.2.62</t>
  </si>
  <si>
    <t xml:space="preserve"> - PP/L 4x0,75 mm2
Opomba: Instalacijski kabel položen na kabelskih policah, delno uvlečen v instalacijske cevi. (KONTROLA PRISTOPA IN REG. DELOVNEGA ČASA)</t>
  </si>
  <si>
    <t>2.2.4.1.2.63</t>
  </si>
  <si>
    <t xml:space="preserve"> - IY(St)Y 3x2x0,8 mm2
Opomba: Instalacijski kabel položen na kabelskih policah, delno uvlečen v instalacijske cevi. (KONTROLA PRISTOPA IN REG. DELOVNEGA ČASA)</t>
  </si>
  <si>
    <t>2.2.4.1.2.64</t>
  </si>
  <si>
    <t>Instalacijski kabel položen na kabelskih policah, delno uvlečen v instalacijske cevi (TV INŠTALACIJA)</t>
  </si>
  <si>
    <t>2.2.4.1.2.65</t>
  </si>
  <si>
    <t xml:space="preserve"> - COAX 75 Ohm
Opomba: Instalacijski kabel položen na kabelskih policah, delno uvlečen v instalacijske cevi (TV INŠTALACIJA)</t>
  </si>
  <si>
    <t>2.2.4.1.2.66</t>
  </si>
  <si>
    <t>Instalacijski kabel položen na kabelskih policah, delno uvlečen v instalacijske cevi. (OGREVANJE)</t>
  </si>
  <si>
    <t>2.2.4.1.2.67</t>
  </si>
  <si>
    <t xml:space="preserve"> - OLFLEX kabel 3x2,5mm2
Opomba: Instalacijski kabel položen na kabelskih policah, delno uvlečen v instalacijske cevi. (OGREVANJE)</t>
  </si>
  <si>
    <t>2.2.4.1.2.68</t>
  </si>
  <si>
    <t xml:space="preserve"> - IY(St)Y 3x2x0,8 mm2
Opomba: Instalacijski kabel položen na kabelskih policah, delno uvlečen v instalacijske cevi. (OGREVANJE)</t>
  </si>
  <si>
    <t>2.2.4.1.2.69</t>
  </si>
  <si>
    <t>2.2.4.1.2.70</t>
  </si>
  <si>
    <t>2.2.4.1.2.71</t>
  </si>
  <si>
    <t xml:space="preserve"> - IY(St)Y 2x2x0,8 mm2
Opomba: Instalacijski kabel položen na kabelskih policah, delno uvlečen v instalacijske cevi. (ELEKTRIČNE URE)</t>
  </si>
  <si>
    <t>2.2.4.1.2.72</t>
  </si>
  <si>
    <t>2.2.4.1.2.73</t>
  </si>
  <si>
    <t>2.2.4.1.2.74</t>
  </si>
  <si>
    <t>2.2.4.1.2.75</t>
  </si>
  <si>
    <t>Talna doza - z nast. talno dozo - estrih, obloga MAX. 8mm, komplet z okvirjem, pokrovom  in vgrajeno opremo:
 Tip: THORSMAN UFB 90, ali enakovredna kos 1
 - vtičnica 250V, 16A z zaščitnim kontaktom kos 4
 - dvojna osempolna vtičnica 2xRJ45, cat. 6 kos 2
Skupaj:</t>
  </si>
  <si>
    <t>2.2.4.1.2.76</t>
  </si>
  <si>
    <t>Talna doza - z nast. talno dozo - estrih, obloga MAX. 8mm, komplet z okvirjem, pokrovom  in vgrajeno opremo:
 Tip: THORSMAN UFB 90, ali enakovredna kos 1
 - vtičnica 250V, 16A z zaščitnim kontaktom kos 4
 - dvojna osempolna vtičnica 2xRJ45, cat. 6 kos 2
 - R/TV vtičnica, končna kos 1
Skupaj:</t>
  </si>
  <si>
    <t>2.2.4.1.2.77</t>
  </si>
  <si>
    <t>Dvoprekatni parapetni kanal, pločevinaste izvedbe, komplet s pokrovi, pregradami, koleni, spojkami in pomožnim spojnim materialom
Tip: THORSMAN 170/72 ali enakovredno</t>
  </si>
  <si>
    <t>2.2.4.1.2.78</t>
  </si>
  <si>
    <t>Nadometna plastična omarica za krmiljenje žaluzij in senčil, kot npr. Gewiss GW40023 ali enakovredno (4 moduli) dim. 90x130x85 mm z vgrajeno opremo ali enakovredno:</t>
  </si>
  <si>
    <t>2.2.4.1.2.79</t>
  </si>
  <si>
    <t xml:space="preserve"> - 1x inštalacijski kontaktor 20A, 4Z /230V, 50 Hz
Opomba: Nadometna plastična omarica za krmiljenje žaluzij in senčil, kot npr. Gewiss GW40023 ali enakovredno (4 moduli) dim. 90x130x85 mm z vgrajeno opremo ali enakovredno:</t>
  </si>
  <si>
    <t>2.2.4.1.2.80</t>
  </si>
  <si>
    <t>Elektroinstalacijska cev, rebrasta, gibljiva, položena  podometno v steni.</t>
  </si>
  <si>
    <t>2.2.4.1.2.81</t>
  </si>
  <si>
    <t xml:space="preserve"> - i. c. Φ 16 mm
Opomba: Elektroinstalacijska cev, rebrasta, gibljiva, položena  podometno v steni.</t>
  </si>
  <si>
    <t>2.2.4.1.2.82</t>
  </si>
  <si>
    <t xml:space="preserve"> - i. c. Φ 23 mm
Opomba: Elektroinstalacijska cev, rebrasta, gibljiva, položena  podometno v steni.</t>
  </si>
  <si>
    <t>2.2.4.1.2.83</t>
  </si>
  <si>
    <t xml:space="preserve"> - i. c. Φ 36 mm
Opomba: Elektroinstalacijska cev, rebrasta, gibljiva, položena  podometno v steni.</t>
  </si>
  <si>
    <t>2.2.4.1.2.84</t>
  </si>
  <si>
    <t xml:space="preserve"> - i. c. Φ 50 mm
Opomba: Elektroinstalacijska cev, rebrasta, gibljiva, položena  podometno v steni.</t>
  </si>
  <si>
    <t>2.2.4.1.2.85</t>
  </si>
  <si>
    <t xml:space="preserve"> - i. c. Φ 110 mm
Opomba: Elektroinstalacijska cev, rebrasta, gibljiva, položena  podometno v steni.</t>
  </si>
  <si>
    <t>2.2.4.1.2.86</t>
  </si>
  <si>
    <t>Elektroinstalacijska cev, samougasljiva, ravna</t>
  </si>
  <si>
    <t>2.2.4.1.2.87</t>
  </si>
  <si>
    <t xml:space="preserve"> - PN Φ 23 mm
Opomba: Elektroinstalacijska cev, samougasljiva, ravna</t>
  </si>
  <si>
    <t>2.2.4.1.2.88</t>
  </si>
  <si>
    <t xml:space="preserve"> - PN Φ 16 mm
Opomba: Elektroinstalacijska cev, samougasljiva, ravna</t>
  </si>
  <si>
    <t>2.2.4.1.2.89</t>
  </si>
  <si>
    <t>2.2.4.1.2.90</t>
  </si>
  <si>
    <t xml:space="preserve"> - kabelska polica PK 500
Opomba: Kabelske police, izdelane iz pocinkane perforirane pločevine, komplet s pokrovi, spojnim, nosilnim in pritrdilnim priborom</t>
  </si>
  <si>
    <t>2.2.4.1.2.91</t>
  </si>
  <si>
    <t xml:space="preserve"> - kabelska polica PK 400
Opomba: Kabelske police, izdelane iz pocinkane perforirane pločevine, komplet s pokrovi, spojnim, nosilnim in pritrdilnim priborom</t>
  </si>
  <si>
    <t>2.2.4.1.2.92</t>
  </si>
  <si>
    <t xml:space="preserve"> - kabelska polica PK 300
Opomba: Kabelske police, izdelane iz pocinkane perforirane pločevine, komplet s pokrovi, spojnim, nosilnim in pritrdilnim priborom</t>
  </si>
  <si>
    <t>2.2.4.1.2.93</t>
  </si>
  <si>
    <t xml:space="preserve"> - kabelska polica PK 200
Opomba: Kabelske police, izdelane iz pocinkane perforirane pločevine, komplet s pokrovi, spojnim, nosilnim in pritrdilnim priborom</t>
  </si>
  <si>
    <t>2.2.4.1.2.94</t>
  </si>
  <si>
    <t>2.2.4.1.2.95</t>
  </si>
  <si>
    <t>Prestavitev inštalacij na fasadi, demontaža in montaža na šoli (ocenjeno)</t>
  </si>
  <si>
    <t>2.2.4.1.2.96</t>
  </si>
  <si>
    <t>Elektromontažna dela pri prestavitev treh kandelabrov, vklop, priklop in inštalacijski material (brez gradbenih del)</t>
  </si>
  <si>
    <t>2.2.4.1.2.97</t>
  </si>
  <si>
    <t xml:space="preserve">Izdelava požarnega zaščitnega preboja skozi požarne stene, ki so lahko masivni zidovi ali stropi ali lahke predelne stene. Pri montaži je potrebno upoštevati enega ali več izmed sistemov proizvajalca 
Tip:TINDE ali enakovredno:
PiroFix sistem 16, PiroFix sistem 17, PiroFix sistem 18, PiroFix sistem 19 
Vsi izdelki morajo imeti Slovensko tehnično soglasje. Po požarni zaščiti se preboje označi z odgovarjajočimi nalepkami:
</t>
  </si>
  <si>
    <t>2.2.4.1.2.98</t>
  </si>
  <si>
    <t xml:space="preserve"> - 15/20 cm
Opomba: Izdelava požarnega zaščitnega preboja skozi požarne stene, ki so lahko masivni zidovi ali stropi ali lahke predelne stene. Pri montaži je potrebno upoštevati enega ali več izmed sistemov proizvajalca 
Tip:TINDE ali enakovredno:
PiroFix sistem 16, PiroFix sistem 17, PiroFix sistem 18, PiroFix sistem 19 
Vsi izdelki morajo imeti Slovensko tehnično soglasje. Po požarni zaščiti se preboje označi z odgovarjajočimi nalepkami:
</t>
  </si>
  <si>
    <t>2.2.4.1.2.99</t>
  </si>
  <si>
    <t xml:space="preserve"> - 25/20 cm
Opomba: Izdelava požarnega zaščitnega preboja skozi požarne stene, ki so lahko masivni zidovi ali stropi ali lahke predelne stene. Pri montaži je potrebno upoštevati enega ali več izmed sistemov proizvajalca 
Tip:TINDE ali enakovredno:
PiroFix sistem 16, PiroFix sistem 17, PiroFix sistem 18, PiroFix sistem 19 
Vsi izdelki morajo imeti Slovensko tehnično soglasje. Po požarni zaščiti se preboje označi z odgovarjajočimi nalepkami:
</t>
  </si>
  <si>
    <t>2.2.4.1.2.100</t>
  </si>
  <si>
    <t xml:space="preserve"> - 35/20 cm
Opomba: Izdelava požarnega zaščitnega preboja skozi požarne stene, ki so lahko masivni zidovi ali stropi ali lahke predelne stene. Pri montaži je potrebno upoštevati enega ali več izmed sistemov proizvajalca 
Tip:TINDE ali enakovredno:
PiroFix sistem 16, PiroFix sistem 17, PiroFix sistem 18, PiroFix sistem 19 
Vsi izdelki morajo imeti Slovensko tehnično soglasje. Po požarni zaščiti se preboje označi z odgovarjajočimi nalepkami:
</t>
  </si>
  <si>
    <t>2.2.4.1.2.101</t>
  </si>
  <si>
    <t xml:space="preserve"> - 45/20 cm
Opomba: Izdelava požarnega zaščitnega preboja skozi požarne stene, ki so lahko masivni zidovi ali stropi ali lahke predelne stene. Pri montaži je potrebno upoštevati enega ali več izmed sistemov proizvajalca 
Tip:TINDE ali enakovredno:
PiroFix sistem 16, PiroFix sistem 17, PiroFix sistem 18, PiroFix sistem 19 
Vsi izdelki morajo imeti Slovensko tehnično soglasje. Po požarni zaščiti se preboje označi z odgovarjajočimi nalepkami:
</t>
  </si>
  <si>
    <t>2.2.4.1.3</t>
  </si>
  <si>
    <t>Priključki</t>
  </si>
  <si>
    <t>2.2.4.1.3.1</t>
  </si>
  <si>
    <t>2.2.4.1.3.2</t>
  </si>
  <si>
    <t>Priključek požarnih loput, 230V</t>
  </si>
  <si>
    <t>2.2.4.1.3.3</t>
  </si>
  <si>
    <t>Priklop notranje in zunanje enota parolova.</t>
  </si>
  <si>
    <t>2.2.4.1.3.4</t>
  </si>
  <si>
    <t>Priključek vlažilca zraka, hidroforne postaje, mehčalne naprave, itd., 400V</t>
  </si>
  <si>
    <t>2.2.4.1.3.5</t>
  </si>
  <si>
    <t>Konvektomat, 400V</t>
  </si>
  <si>
    <t>2.2.4.1.3.6</t>
  </si>
  <si>
    <t>Priključek dvižne ploščadi, 400V</t>
  </si>
  <si>
    <t>2.2.4.1.3.7</t>
  </si>
  <si>
    <t>Priključek ventilatorjev, črpalk, pogona vrat, žaluzij, om. talnega gretja, pisoarjev, ventilatorjev itd.  230V</t>
  </si>
  <si>
    <t>2.2.4.1.3.8</t>
  </si>
  <si>
    <t>Priključek termostata, 230V</t>
  </si>
  <si>
    <t>2.2.4.1.3.9</t>
  </si>
  <si>
    <t>Priključek hladilnega agregata, 400V</t>
  </si>
  <si>
    <t>2.2.4.1.3.10</t>
  </si>
  <si>
    <t>Priključek notranjih stenskih in stropnih ventilatorskih konvektorjev, 230V</t>
  </si>
  <si>
    <t>2.2.4.1.4</t>
  </si>
  <si>
    <t>El. razdelilniki</t>
  </si>
  <si>
    <t>2.2.4.1.4.1</t>
  </si>
  <si>
    <t>2.2.4.1.4.1.1</t>
  </si>
  <si>
    <t>Dobava in montaža (oprema kot SCHRACK ali enakovredno)</t>
  </si>
  <si>
    <t>2.2.4.1.4.2</t>
  </si>
  <si>
    <t>Stikalni blok SB-G</t>
  </si>
  <si>
    <t>2.2.4.1.4.2.1</t>
  </si>
  <si>
    <t>Stikalni blok SB-G je predviden kot prostostoječa omara, dimenzij 1000X2000X300 mm, (ŠxVxG) / dvojna vrata / IP66 / RAL7035</t>
  </si>
  <si>
    <t>2.2.4.1.4.2.2</t>
  </si>
  <si>
    <t xml:space="preserve"> - </t>
  </si>
  <si>
    <t xml:space="preserve">Podstavek za prostostoječe omare, globinska dela, GxV (300x100), barva RAL 7022 </t>
  </si>
  <si>
    <t>2.2.4.1.4.2.3</t>
  </si>
  <si>
    <t xml:space="preserve">Podstavek za prostostoječe omare, širinska dela, ŠxV (1000x100), barva RAL 7022 </t>
  </si>
  <si>
    <t>2.2.4.1.4.2.4</t>
  </si>
  <si>
    <t>Predal za načrte v razdelilni omari, dimenzije A4, globine 30mm, sive barve</t>
  </si>
  <si>
    <t>2.2.4.1.4.2.5</t>
  </si>
  <si>
    <t>- odklopilno stikalo 400-630A</t>
  </si>
  <si>
    <t>2.2.4.1.4.2.6</t>
  </si>
  <si>
    <t>prenapetostni odvodnik PROTEC B2SR 12,5</t>
  </si>
  <si>
    <t>2.2.4.1.4.2.7</t>
  </si>
  <si>
    <t>varovalka NV ločilnik 125/3/16A</t>
  </si>
  <si>
    <t>2.2.4.1.4.2.8</t>
  </si>
  <si>
    <t>varovalka NV ločilnik 125/3/20A</t>
  </si>
  <si>
    <t>2.2.4.1.4.2.9</t>
  </si>
  <si>
    <t xml:space="preserve"> varovalka NV ločilnik 125/3/25A</t>
  </si>
  <si>
    <t>2.2.4.1.4.2.10</t>
  </si>
  <si>
    <t>varovalka NV ločilnik 125/3/32A</t>
  </si>
  <si>
    <t>2.2.4.1.4.2.11</t>
  </si>
  <si>
    <t xml:space="preserve"> varovalka NV ločilnik 125/3/40A</t>
  </si>
  <si>
    <t>2.2.4.1.4.2.12</t>
  </si>
  <si>
    <t xml:space="preserve"> varovalka NV ločilnik 125/3/50A</t>
  </si>
  <si>
    <t>2.2.4.1.4.2.13</t>
  </si>
  <si>
    <t>varovalka NV ločilnik 125/3/63A</t>
  </si>
  <si>
    <t>2.2.4.1.4.2.14</t>
  </si>
  <si>
    <t>varovalka NV ločilnik 125/3/80A</t>
  </si>
  <si>
    <t>2.2.4.1.4.2.15</t>
  </si>
  <si>
    <t xml:space="preserve"> varovalka NV ločilnik 125/3/100A</t>
  </si>
  <si>
    <t>2.2.4.1.4.2.16</t>
  </si>
  <si>
    <t>varovalka NV ločilnik 250/3/160A</t>
  </si>
  <si>
    <t>2.2.4.1.4.2.17</t>
  </si>
  <si>
    <t xml:space="preserve"> varovalka DO 6A, 1p</t>
  </si>
  <si>
    <t>2.2.4.1.4.2.18</t>
  </si>
  <si>
    <t xml:space="preserve"> varovalka DO 6A, 3p</t>
  </si>
  <si>
    <t>2.2.4.1.4.2.19</t>
  </si>
  <si>
    <t xml:space="preserve"> signalna svetilka bela, premer 22,5 mm, IP67, 230V</t>
  </si>
  <si>
    <t>2.2.4.1.4.2.20</t>
  </si>
  <si>
    <t xml:space="preserve"> zbiralnica za glavno izenačitev potencialov</t>
  </si>
  <si>
    <t>2.2.4.1.4.3</t>
  </si>
  <si>
    <t>Stikalni blok SB-P</t>
  </si>
  <si>
    <t>2.2.4.1.4.3.1</t>
  </si>
  <si>
    <t>Stikalni blok SB-P je predviden kot prostostoječa omara, dimenzij 1200X2000X400 mm, (ŠxVxG) / dvojna vrata / IP66 / RAL7035</t>
  </si>
  <si>
    <t>2.2.4.1.4.3.2</t>
  </si>
  <si>
    <t xml:space="preserve">Podstavek za prostostoječe omare, globinska dela, GxV (400x100), barva RAL 7022 </t>
  </si>
  <si>
    <t>2.2.4.1.4.3.3</t>
  </si>
  <si>
    <t xml:space="preserve">Podstavek za prostostoječe omare, širinska dela, ŠxV (1200x100), barva RAL 7022 </t>
  </si>
  <si>
    <t>2.2.4.1.4.3.4</t>
  </si>
  <si>
    <t>2.2.4.1.4.3.5</t>
  </si>
  <si>
    <t>Vložek odvodnika prenapetosti, razred C, VVP255, 15 kA</t>
  </si>
  <si>
    <t>2.2.4.1.4.3.6</t>
  </si>
  <si>
    <t>Podnožje odvodnika prenapetosti, razred C, VVP serija VARTEC, 1P</t>
  </si>
  <si>
    <t>2.2.4.1.4.3.7</t>
  </si>
  <si>
    <t>STIKALO MC215, 125A</t>
  </si>
  <si>
    <t>2.2.4.1.4.3.8</t>
  </si>
  <si>
    <t>PODNOŽJE VAROVALKE 1P/10X38 C. Z VAROV. 6A</t>
  </si>
  <si>
    <t>2.2.4.1.4.3.9</t>
  </si>
  <si>
    <t>PODNOŽJE VAROVALKE 3P/10X38 C. Z VAROV. 6A</t>
  </si>
  <si>
    <t>2.2.4.1.4.3.10</t>
  </si>
  <si>
    <t>SVETILKA SIGNALNA BELA NIZKA, serija RMQ TITAN, premer 22,5 mm, IP67</t>
  </si>
  <si>
    <t>2.2.4.1.4.3.11</t>
  </si>
  <si>
    <t>SVETILKA SIGNALNA RDEČA NIZKA, serija RMQ TITAN, premer 22,5 mm, IP67</t>
  </si>
  <si>
    <t>2.2.4.1.4.3.12</t>
  </si>
  <si>
    <t>VMESNIK - PRITRDILNIK, serija RMQ TITAN</t>
  </si>
  <si>
    <t>2.2.4.1.4.3.13</t>
  </si>
  <si>
    <t>LED 85-264V AC BEL ČELNA, serija RMQ TITAN</t>
  </si>
  <si>
    <t>2.2.4.1.4.3.14</t>
  </si>
  <si>
    <t>LED 85-264V AC RDEČ/DNO, serija RMQ TITAN</t>
  </si>
  <si>
    <t>2.2.4.1.4.3.15</t>
  </si>
  <si>
    <t>Nosilec zbiralk z notranjo pritrditvijo, 3-polni, za 60 mm sistem</t>
  </si>
  <si>
    <t>2.2.4.1.4.3.16</t>
  </si>
  <si>
    <t>Prekritje končno za SI015000</t>
  </si>
  <si>
    <t>2.2.4.1.4.3.17</t>
  </si>
  <si>
    <t>Varovalčno stikalo, vel. 000/ priključna sponka 50 mm2 vijačna  / 125 A, za zbiralčni sistem 60 mm</t>
  </si>
  <si>
    <t>2.2.4.1.4.3.18</t>
  </si>
  <si>
    <t xml:space="preserve">VLOŽEK TALILNI NV000, 35A,500V </t>
  </si>
  <si>
    <t>2.2.4.1.4.3.19</t>
  </si>
  <si>
    <t>Instalacijski odklopnik B10A/1P - AC, Icu=10kA, kratkostična zmogljivost 15kA  po IEC/EN 60947-2</t>
  </si>
  <si>
    <t>2.2.4.1.4.3.20</t>
  </si>
  <si>
    <t>Instalacijski odklopnik C16A/1 AC, Icu=10kA, kratkostična zmogljivost 15kA  po IEC/EN 60947-2</t>
  </si>
  <si>
    <t>2.2.4.1.4.3.21</t>
  </si>
  <si>
    <t xml:space="preserve">Vtični rele s 3. preklopnimi kontakti, 3 x 10A, 230 V AC </t>
  </si>
  <si>
    <t>2.2.4.1.4.3.22</t>
  </si>
  <si>
    <t xml:space="preserve">Podnožje releja PT, 3-polno, 10 A </t>
  </si>
  <si>
    <t>2.2.4.1.4.3.23</t>
  </si>
  <si>
    <t xml:space="preserve">STIKAL. URA DIG TED.1K Texpro </t>
  </si>
  <si>
    <t>2.2.4.1.4.3.24</t>
  </si>
  <si>
    <t xml:space="preserve">Stikalo CG8 A210-VE21, montaža na letev, 1-0-2 /1P/16A  </t>
  </si>
  <si>
    <t>2.2.4.1.4.4</t>
  </si>
  <si>
    <t>Stikalni blok SB-1N</t>
  </si>
  <si>
    <t>2.2.4.1.4.4.1</t>
  </si>
  <si>
    <t>Stikalni blok SB-1N je predviden kot prostostoječa omara, dimenzij 800X2000X300 mm, (ŠxVxG) / enojna vrata / IP66 / RAL7035</t>
  </si>
  <si>
    <t>2.2.4.1.4.4.2</t>
  </si>
  <si>
    <t>2.2.4.1.4.4.3</t>
  </si>
  <si>
    <t xml:space="preserve">Podstavek za prostostoječe omare, širinska dela, ŠxV (800x100), barva RAL 7022 </t>
  </si>
  <si>
    <t>2.2.4.1.4.4.4</t>
  </si>
  <si>
    <t>2.2.4.1.4.4.5</t>
  </si>
  <si>
    <t xml:space="preserve">STIKALO KG64B T203/01 E RD </t>
  </si>
  <si>
    <t>2.2.4.1.4.4.6</t>
  </si>
  <si>
    <t>2.2.4.1.4.4.7</t>
  </si>
  <si>
    <t>2.2.4.1.4.4.8</t>
  </si>
  <si>
    <t>PODNOŽJE VAROVALKE 1P/10X38  Z VAROV. 6A</t>
  </si>
  <si>
    <t>2.2.4.1.4.4.9</t>
  </si>
  <si>
    <t>PODNOŽJE VAROVALKE 3P/10X39  Z VAROV. 6A</t>
  </si>
  <si>
    <t>2.2.4.1.4.4.10</t>
  </si>
  <si>
    <t>2.2.4.1.4.4.11</t>
  </si>
  <si>
    <t>2.2.4.1.4.4.12</t>
  </si>
  <si>
    <t>LED 85-264V AC RDEČ ČELNA, serija RMQ TITAN</t>
  </si>
  <si>
    <t>2.2.4.1.4.4.13</t>
  </si>
  <si>
    <t>2.2.4.1.4.4.14</t>
  </si>
  <si>
    <t>2.2.4.1.4.4.15</t>
  </si>
  <si>
    <t>Instalacijski kontaktor 20A, 2 polni, 2 delovna kontakta, napetost tuljave 230 VAC</t>
  </si>
  <si>
    <t>2.2.4.1.4.4.16</t>
  </si>
  <si>
    <t>Odklopnik TYTAN II za D0 talilne vložke, do 63A, 3P,  50kA</t>
  </si>
  <si>
    <t>2.2.4.1.4.4.17</t>
  </si>
  <si>
    <t>Vtikač z D0 talilnimi vložkomi za TYTAN II, 3 x 32A, komplet</t>
  </si>
  <si>
    <t>2.2.4.1.4.4.18</t>
  </si>
  <si>
    <t>2.2.4.1.4.4.19</t>
  </si>
  <si>
    <t>2.2.4.1.4.4.20</t>
  </si>
  <si>
    <t xml:space="preserve">Stikalo CG8 A210-600 FT2, centralna pritrditev, 1-0-2 /1P/16A   </t>
  </si>
  <si>
    <t>2.2.4.1.4.4.21</t>
  </si>
  <si>
    <t>Instalacijski odklopnik C10A/1 AC, Icu=10kA, kratkostična zmogljivost 15kA  po IEC/EN 60947-2</t>
  </si>
  <si>
    <t>2.2.4.1.4.4.22</t>
  </si>
  <si>
    <t>2.2.4.1.4.4.23</t>
  </si>
  <si>
    <t>2.2.4.1.4.4.24</t>
  </si>
  <si>
    <t>Impulzni rele LQ611230</t>
  </si>
  <si>
    <t>2.2.4.1.4.5</t>
  </si>
  <si>
    <t>Stikalni blok SB-2N</t>
  </si>
  <si>
    <t>2.2.4.1.4.5.1</t>
  </si>
  <si>
    <t>Stikalni blok SB-2N je predviden kot prostostoječa omara, dimenzij 800X2000X300 mm, (ŠxVxG) / enojna vrata / IP66 / RAL7035</t>
  </si>
  <si>
    <t>2.2.4.1.4.5.2</t>
  </si>
  <si>
    <t>2.2.4.1.4.5.3</t>
  </si>
  <si>
    <t>2.2.4.1.4.5.4</t>
  </si>
  <si>
    <t>2.2.4.1.4.5.5</t>
  </si>
  <si>
    <t>STIKALO KG64B T203/01 E RD , 63A</t>
  </si>
  <si>
    <t>2.2.4.1.4.5.6</t>
  </si>
  <si>
    <t>2.2.4.1.4.5.7</t>
  </si>
  <si>
    <t>2.2.4.1.4.5.8</t>
  </si>
  <si>
    <t>PODNOŽJE VAROVALKE 1P/10X38 Z VAROV. 6A</t>
  </si>
  <si>
    <t>2.2.4.1.4.5.9</t>
  </si>
  <si>
    <t>2.2.4.1.4.5.10</t>
  </si>
  <si>
    <t>2.2.4.1.4.5.11</t>
  </si>
  <si>
    <t>2.2.4.1.4.5.12</t>
  </si>
  <si>
    <t>2.2.4.1.4.5.13</t>
  </si>
  <si>
    <t>2.2.4.1.4.5.14</t>
  </si>
  <si>
    <t>2.2.4.1.4.5.15</t>
  </si>
  <si>
    <t>2.2.4.1.4.5.16</t>
  </si>
  <si>
    <t>2.2.4.1.4.5.17</t>
  </si>
  <si>
    <t>2.2.4.1.4.5.18</t>
  </si>
  <si>
    <t>2.2.4.1.4.5.19</t>
  </si>
  <si>
    <t>Instalacijski odklopnik C10A/1P - AC, Icu=10kA, kratkostična zmogljivost 15kA  po IEC/EN 60947-2</t>
  </si>
  <si>
    <t>2.2.4.1.4.5.20</t>
  </si>
  <si>
    <t>2.2.4.1.4.5.21</t>
  </si>
  <si>
    <t>2.2.4.1.4.5.22</t>
  </si>
  <si>
    <t>2.2.4.1.4.5.23</t>
  </si>
  <si>
    <t>2.2.4.1.4.5.24</t>
  </si>
  <si>
    <t>2.2.4.1.4.6</t>
  </si>
  <si>
    <t>Stikalni blok SB-PKO</t>
  </si>
  <si>
    <t>2.2.4.1.4.6.1</t>
  </si>
  <si>
    <t>Stikalni blok SB-PKO je predviden kot zidna omara WSM, dimenzij 600X600X210 mm</t>
  </si>
  <si>
    <t>2.2.4.1.4.6.2</t>
  </si>
  <si>
    <t>2.2.4.1.4.6.3</t>
  </si>
  <si>
    <t>2.2.4.1.4.6.4</t>
  </si>
  <si>
    <t>2.2.4.1.4.6.5</t>
  </si>
  <si>
    <t>STIKALO KG64B, 63A,  z izklopno tuljavo</t>
  </si>
  <si>
    <t>2.2.4.1.4.6.6</t>
  </si>
  <si>
    <t>2.2.4.1.4.6.7</t>
  </si>
  <si>
    <t>2.2.4.1.4.6.8</t>
  </si>
  <si>
    <t xml:space="preserve">TRAFO KRM. 230/24VAC  200VA </t>
  </si>
  <si>
    <t>2.2.4.1.4.6.9</t>
  </si>
  <si>
    <t>2.2.4.1.4.6.10</t>
  </si>
  <si>
    <t>2.2.4.1.4.6.11</t>
  </si>
  <si>
    <t>2.2.4.1.4.6.12</t>
  </si>
  <si>
    <t>2.2.4.1.4.6.13</t>
  </si>
  <si>
    <t>2.2.4.1.4.6.14</t>
  </si>
  <si>
    <t>2.2.4.1.4.6.15</t>
  </si>
  <si>
    <t>2.2.4.1.4.6.16</t>
  </si>
  <si>
    <t>2.2.4.1.4.7</t>
  </si>
  <si>
    <t>Stikalni blok SB-KU</t>
  </si>
  <si>
    <t>2.2.4.1.4.7.1</t>
  </si>
  <si>
    <t>Stikalni blok SB-KU je predviden kot prostostoječa omara, dimenzij 800X2000X300 mm, (ŠxVxG) / enojna vrata / IP66 / RAL7035</t>
  </si>
  <si>
    <t>2.2.4.1.4.7.2</t>
  </si>
  <si>
    <t>2.2.4.1.4.7.3</t>
  </si>
  <si>
    <t>2.2.4.1.4.7.4</t>
  </si>
  <si>
    <t>2.2.4.1.4.7.5</t>
  </si>
  <si>
    <t xml:space="preserve">STIKALO KG100B T203/01 E RD </t>
  </si>
  <si>
    <t>2.2.4.1.4.7.6</t>
  </si>
  <si>
    <t>2.2.4.1.4.7.7</t>
  </si>
  <si>
    <t>2.2.4.1.4.7.8</t>
  </si>
  <si>
    <t xml:space="preserve">PODNOŽJE VAROVALKE 1P/10X38 </t>
  </si>
  <si>
    <t>2.2.4.1.4.7.9</t>
  </si>
  <si>
    <t>PODNOŽJE VAROVALKE 3P/10X39</t>
  </si>
  <si>
    <t>2.2.4.1.4.7.10</t>
  </si>
  <si>
    <t>2.2.4.1.4.7.11</t>
  </si>
  <si>
    <t>2.2.4.1.4.7.12</t>
  </si>
  <si>
    <t>2.2.4.1.4.7.13</t>
  </si>
  <si>
    <t>2.2.4.1.4.7.14</t>
  </si>
  <si>
    <t>2.2.4.1.4.7.15</t>
  </si>
  <si>
    <t>2.2.4.1.4.7.16</t>
  </si>
  <si>
    <t>2.2.4.1.4.7.17</t>
  </si>
  <si>
    <t>Vtikač z D0 talilnimi vložkomi za TYTAN II, 3 x 35A, komplet</t>
  </si>
  <si>
    <t>2.2.4.1.4.7.18</t>
  </si>
  <si>
    <t>Vtikač z D0 talilnimi vložkomi za TYTAN II, 3 x 25A, komplet</t>
  </si>
  <si>
    <t>2.2.4.1.4.7.19</t>
  </si>
  <si>
    <t>Vtikač z D0 talilnimi vložkomi za TYTAN II, 3 x 16A, komplet</t>
  </si>
  <si>
    <t>2.2.4.1.4.7.20</t>
  </si>
  <si>
    <t>2.2.4.1.4.7.21</t>
  </si>
  <si>
    <t>2.2.4.1.4.7.22</t>
  </si>
  <si>
    <t>2.2.4.1.4.7.23</t>
  </si>
  <si>
    <t>2.2.4.1.4.7.24</t>
  </si>
  <si>
    <t>Instalacijski odklopnik C16A/3- AC, Icu=10kA, kratkostična zmogljivost 15kA  po IEC/EN 60947-2</t>
  </si>
  <si>
    <t>2.2.4.1.4.7.25</t>
  </si>
  <si>
    <t>Tedenska ura, dvokanalna</t>
  </si>
  <si>
    <t>2.2.4.1.4.7.26</t>
  </si>
  <si>
    <t xml:space="preserve">NOSILEC ZBIR.60MM 3P-NOTR.PRIT </t>
  </si>
  <si>
    <t>2.2.4.1.4.7.27</t>
  </si>
  <si>
    <t xml:space="preserve">SPONKA PRIKL.3P REITER 6-50mm </t>
  </si>
  <si>
    <t>2.2.4.1.4.7.28</t>
  </si>
  <si>
    <t xml:space="preserve">VAROVALČNO STIK.NV000,125A60mm  </t>
  </si>
  <si>
    <t>2.2.4.1.4.7.29</t>
  </si>
  <si>
    <t xml:space="preserve">VLOŽEK TALILNI NV000, 50A,500V </t>
  </si>
  <si>
    <t>2.2.4.1.4.7.30</t>
  </si>
  <si>
    <t xml:space="preserve">VLOŽEK TALILNI NV000, 63A,500V </t>
  </si>
  <si>
    <t>2.2.4.1.4.8</t>
  </si>
  <si>
    <t>Stikalni blok SB-K</t>
  </si>
  <si>
    <t>2.2.4.1.4.8.1</t>
  </si>
  <si>
    <t>Stikalni blok SB-K je predviden kot prostostoječa omara, dimenzij 800X2000X300 mm, (ŠxVxG) / enojna vrata / IP66 / RAL7035</t>
  </si>
  <si>
    <t>2.2.4.1.4.8.2</t>
  </si>
  <si>
    <t>2.2.4.1.4.8.3</t>
  </si>
  <si>
    <t>2.2.4.1.4.8.4</t>
  </si>
  <si>
    <t>2.2.4.1.4.8.5</t>
  </si>
  <si>
    <t xml:space="preserve">STIKALO GL. 80A, 4P, RD E  </t>
  </si>
  <si>
    <t>2.2.4.1.4.8.6</t>
  </si>
  <si>
    <t>2.2.4.1.4.8.7</t>
  </si>
  <si>
    <t>2.2.4.1.4.8.8</t>
  </si>
  <si>
    <t>2.2.4.1.4.8.9</t>
  </si>
  <si>
    <t>PODNOŽJE VAROVALKE 3P/10X39 Z VAROV. 6A</t>
  </si>
  <si>
    <t>2.2.4.1.4.8.10</t>
  </si>
  <si>
    <t>2.2.4.1.4.8.11</t>
  </si>
  <si>
    <t>2.2.4.1.4.8.12</t>
  </si>
  <si>
    <t>2.2.4.1.4.8.13</t>
  </si>
  <si>
    <t>2.2.4.1.4.8.14</t>
  </si>
  <si>
    <t>2.2.4.1.4.8.15</t>
  </si>
  <si>
    <t>2.2.4.1.4.8.16</t>
  </si>
  <si>
    <t>2.2.4.1.4.8.17</t>
  </si>
  <si>
    <t>2.2.4.1.4.8.18</t>
  </si>
  <si>
    <t>2.2.4.1.4.8.19</t>
  </si>
  <si>
    <t>2.2.4.1.4.8.20</t>
  </si>
  <si>
    <t>2.2.4.1.4.8.21</t>
  </si>
  <si>
    <t>2.2.4.1.4.8.22</t>
  </si>
  <si>
    <t>2.2.4.1.4.8.23</t>
  </si>
  <si>
    <t>2.2.4.1.4.8.24</t>
  </si>
  <si>
    <t>2.2.4.1.4.8.25</t>
  </si>
  <si>
    <t>2.2.4.1.4.8.26</t>
  </si>
  <si>
    <t>2.2.4.1.4.9</t>
  </si>
  <si>
    <t>Stikalni blok SB-EP1</t>
  </si>
  <si>
    <t>2.2.4.1.4.9.1</t>
  </si>
  <si>
    <t>Stikalni blok SB-EP1 je predviden kot  prostostoječa kovinska omara s podstavkom, dimenzij npr.  (v/š/g) 2000x800x250 mm, antikorozijsko zaščiten, sive barve, zaščita IP40; z vso potrebno opremo za montažo. Razdelilnik ima vgrajeno opremo:</t>
  </si>
  <si>
    <t>2.2.4.1.4.9.2</t>
  </si>
  <si>
    <t xml:space="preserve"> - Grebenasto stikalo za montažo na vrata razdelilnika, 3 polno; 32A</t>
  </si>
  <si>
    <t>2.2.4.1.4.9.3</t>
  </si>
  <si>
    <t xml:space="preserve"> - Grebenasto stikalo za montažo na vrata razdelilnika, tropoložajno 1-0-2; dvopolno, 230V, 50Hz</t>
  </si>
  <si>
    <t>2.2.4.1.4.9.4</t>
  </si>
  <si>
    <t xml:space="preserve"> - Vtičnica za vgradnjo v omaro na DIN letev, z ozem. kontaktom 2P; nazivno napetost  230V 50Hz; za nazivni tok 10A</t>
  </si>
  <si>
    <t>2.2.4.1.4.9.5</t>
  </si>
  <si>
    <t xml:space="preserve"> - Transformator z ločenim navitje za prestavno razmerje 230V/24V 50Hz, nazivna priključna moč 200 VA; </t>
  </si>
  <si>
    <t>2.2.4.1.4.9.6</t>
  </si>
  <si>
    <t xml:space="preserve"> - Instalacijski odklopnik, 230V, 50Hz, 3 polni, C25A</t>
  </si>
  <si>
    <t>2.2.4.1.4.9.7</t>
  </si>
  <si>
    <t xml:space="preserve"> - Instalacijski odklopnik, 230V, 50Hz, 3 polni, C16A</t>
  </si>
  <si>
    <t>2.2.4.1.4.9.8</t>
  </si>
  <si>
    <t xml:space="preserve"> - Instalacijski odklopnik, 230V, 50Hz, 1 polni, C4A</t>
  </si>
  <si>
    <t>2.2.4.1.4.9.9</t>
  </si>
  <si>
    <t xml:space="preserve"> - Instalacijski odklopnik, 230V, 50Hz, 1 polni, C2A</t>
  </si>
  <si>
    <t>2.2.4.1.4.9.10</t>
  </si>
  <si>
    <t xml:space="preserve"> - Instalacijski odklopnik, 230V, 50Hz, 1 polni, C6A</t>
  </si>
  <si>
    <t>2.2.4.1.4.9.11</t>
  </si>
  <si>
    <t xml:space="preserve"> - Instalacijski odklopnik, 230V, 50Hz, 1 polni, C10A</t>
  </si>
  <si>
    <t>2.2.4.1.4.9.12</t>
  </si>
  <si>
    <t xml:space="preserve"> - Instalacijski odklopnik, 230V, 50Hz, 1 polni, C16A</t>
  </si>
  <si>
    <t>2.2.4.1.4.9.13</t>
  </si>
  <si>
    <t xml:space="preserve"> - Motorno zaščitno stikalo 3x230V, tripolno, z NO in NC slepim modulom, 0,16-0,25A</t>
  </si>
  <si>
    <t>2.2.4.1.4.9.14</t>
  </si>
  <si>
    <t xml:space="preserve"> - Motorno zaščitno stikalo 3x230V, tripolno, z NO in NC slepim modulom, 0,4-0,63A</t>
  </si>
  <si>
    <t>2.2.4.1.4.9.15</t>
  </si>
  <si>
    <t xml:space="preserve"> - Kontaktor 3-polni, z natičnim kontaktom 1xNO, 1xNC</t>
  </si>
  <si>
    <t>2.2.4.1.4.9.16</t>
  </si>
  <si>
    <t xml:space="preserve"> - Preklopni rele s 4 preklopnimi kontakti 230V; AC; nazivnim tokom 6A, z ločenim podnožjem; za krmilno napetost 24VAC; komplet z podnožjem</t>
  </si>
  <si>
    <t>2.2.4.1.4.9.17</t>
  </si>
  <si>
    <t xml:space="preserve"> - Signalna svetilka za montažo v panel in LED signalno diodo za nazivno napetost 24V AC - ORANŽNA </t>
  </si>
  <si>
    <t>2.2.4.1.4.9.18</t>
  </si>
  <si>
    <t xml:space="preserve"> - Signalna svetilka za montažo v panel in LED signalno diodo za nazivno napetost 24V AC - RDEČA</t>
  </si>
  <si>
    <t>2.2.4.1.4.9.19</t>
  </si>
  <si>
    <t xml:space="preserve"> - Priključne vrstne sponke za montažo na DIN letev vijačne izvedbe</t>
  </si>
  <si>
    <t>2.2.4.1.4.9.20</t>
  </si>
  <si>
    <t xml:space="preserve"> - Uvodnice Pg z tesnilnim obročem</t>
  </si>
  <si>
    <t>2.2.4.1.4.9.21</t>
  </si>
  <si>
    <t>Drobni in vezni material kot so PVC kanali, vijaki, žica ustreznega preseka, zaključne letve za vrstne ponke, vezice, obešalo za dokumentacijo, označevalne ploščice za elemente, napisne ploščice stikal in lučk,...</t>
  </si>
  <si>
    <t>2.2.4.1.4.9.22</t>
  </si>
  <si>
    <t>Samo vgradnja in ožičenje krmilnika. Krmilnik je zajet pod krmilno opremo. (Glej shemo stikalnega bloka SB-EP1)</t>
  </si>
  <si>
    <t>2.2.4.1.4.9.23</t>
  </si>
  <si>
    <t>KRMILNA OPREMA ZA POTREBE CNS:</t>
  </si>
  <si>
    <t>2.2.4.1.4.9.24</t>
  </si>
  <si>
    <t xml:space="preserve"> - Modularni prostoprogramabilni krmilnik z procesorsko enoto in napajalnikom; Ethernet CNS komunikacija, protokol BACnet/IP-Ethernet (ustreza standrdu ISO-EN-16484-5); integriran WEB server; napajanje 230V;
Število vhodov: 8xDI + 8xUI (Ni/Pt1000, U/I/R, DI)
Število izhodov: 6xDO(rele) + 4xAO
Razširljiv do 8 I/O modulov (154 HW DP)
SAUTER tip EY-AS525F001 ali enakovredno</t>
  </si>
  <si>
    <t>2.2.4.1.4.9.25</t>
  </si>
  <si>
    <t xml:space="preserve"> - Lokalna operaterska enota; LCD display; funkcije: pregledovanje vhodno izhodnih vrednosti, nastavitev želenih vrednosti, časovni programi, pregled alarmov in stausov, kabel z RJ45 za priklop na krmilnik in montirana na vrata EKO
 ustreza: Sauter EY-OP840F001+0930240511
+0930240541 ali enakovredno</t>
  </si>
  <si>
    <t>2.2.4.1.4.9.26</t>
  </si>
  <si>
    <t xml:space="preserve"> - Vhodno / Izhodni modul za mudularno enoto EY-AS525 (Bacnet/IP):
Število vhodov / izhodov: 6xDO
SAUTER tip EY-IO550F001 ali enakovredno</t>
  </si>
  <si>
    <t>2.2.4.1.4.9.27</t>
  </si>
  <si>
    <t xml:space="preserve"> - Vhodno / Izhodni modul za mudularno enoto EY-AS525 (Bacnet/IP):
Število vhodov / izhodov: 4xAO, 8xUI
SAUTER tip EY-IO570F001 ali enakovredno</t>
  </si>
  <si>
    <t>2.2.4.1.4.9.28</t>
  </si>
  <si>
    <t xml:space="preserve"> - Vhodno / Izhodni modul za mudularno enoto EY-AS525 (Bacnet/IP):
Število vhodov / izhodov: 8xUI, 8xDI
SAUTER tip EY-IO530F001 ali enakovredno</t>
  </si>
  <si>
    <t>2.2.4.1.4.9.29</t>
  </si>
  <si>
    <t xml:space="preserve"> - Komunikacijski modul M-BUS za mudularno enoto EY-AS525 (Bacnet/IP):
Število vhodov / izhodov: 8xUI, 8xDI
SAUTER tip EY-CM731F020 ali enakovredno</t>
  </si>
  <si>
    <t>2.2.4.1.4.9.30</t>
  </si>
  <si>
    <t xml:space="preserve"> - Programiranje krmilnika po projektnih zahtevah, testiranje vhodno/izhodnih signalov (IQ test), funkcijski zagon na objektu (OQ test) , nastavitev delovnih in regulacijskih parametrov, 
navodla za uporabnika na krmilniškem nivoju</t>
  </si>
  <si>
    <t>2.2.4.1.4.9.31</t>
  </si>
  <si>
    <t xml:space="preserve"> - Konfiguracija WEB serverja  za sisteme:
- kotlovnica- 
- obtočne črpalke ogrevanja/hlajenja
- signalizacija (temp., al., st.) + daljinski vklop plinskega kotla
Nastavitev zgodovine, alarmov, časovnih programov, dostopov;
Vzpostavitev komunikacije z krmilnikom, adresiranje</t>
  </si>
  <si>
    <t>2.2.4.1.4.10</t>
  </si>
  <si>
    <t>Avtomatska kompenzacija</t>
  </si>
  <si>
    <t>2.2.4.1.4.10.1</t>
  </si>
  <si>
    <t xml:space="preserve">Avtomatska stopenjska kompenzacijska naprava,
60 kVAR dimenzij 600X1000X400 mm; OPCIJA
</t>
  </si>
  <si>
    <t>2.2.4.1.5</t>
  </si>
  <si>
    <t>Grelne inštalacije</t>
  </si>
  <si>
    <t>2.2.4.1.5.1</t>
  </si>
  <si>
    <t>Dobava in montaža
(kot npr. EGRO ali enakovredno)</t>
  </si>
  <si>
    <t>2.2.4.1.5.2</t>
  </si>
  <si>
    <t>Dobava in montaža grelne instalacije za ogrevanje žlebov
Tip: EGRO ali enakovredno v naslednji sestavi: 
 - Dobava in montaža ATESTIRANE grelne instalacije v žlebove in odtočne cevi s tritrdilno in obesno opremo m 388
 - Priključni vodotesni raychem spoj kos 12
 - Stikalni blok SB-OGŽ 600x1000x250 z diferečno in kratkostično zaščito ter avtomatiko za upravljanje preko temperaturnega regulatorja kpl 1
 - Temperaturni regulator kos 1
 -Elektronski sklop s tipali za samodejni vklop ob prisotnosti snega kos 1
 - Drobni in vezni material, meritve, atesti, zagon sistema, tehnična dokumentacija  kos 1</t>
  </si>
  <si>
    <t>2.2.4.1.5.3</t>
  </si>
  <si>
    <t xml:space="preserve">Dobava in montaža grelne instalacije za gretje klančine v pritličju
Tip: EGRO ali enakovredno v naslednji sestavi: 
 - Izvedba talne grelne instalacije za taljenje snega in ledu na pripravljeno podlago pred finalnim tlakom m2 25
 - Priključni vodotesni raychem spoj kos 3
 - Stikalni blok SB-OGK 600x1000x250 z diferečno in kratkostično zaščito ter avtomatiko za upravljanje preko temperaturnega regulatorja kpl 1
 - Temperaturni regulator kos 1
 -Elektronski sklop EMT s talnimi tipali vlage in temperature za samodejni vklop ob sneženju ali poledici kos 1
 - Drobni in vezni material, meritve, atesti, zagon sistema, tehnična dokumentacija  kos 1           </t>
  </si>
  <si>
    <t>2.2.4.1.6</t>
  </si>
  <si>
    <t>Sistem za rezervno napajanja - diesel električni agregat</t>
  </si>
  <si>
    <t>2.2.4.1.6.1</t>
  </si>
  <si>
    <t>2.2.4.1.6.2</t>
  </si>
  <si>
    <t>1 Stabilni diesel električni agregat,  v kontejnerskem vodotesnem in zvočno izoliranem ohišju za zunanjo montažo 63 dB(A) na 7 m kot npr. DEA Elkos GE.PK.030\026.SS. ali enakovredno v naslednji sestavi  
 - Motor kot npr.Perkins tip 404D-22TG, vodno hlajen, 1500 o/min, 4 valjni, poraba goriva 4,2 l/h pri 75% obremenitvi. 
 - Generator Marelli ali Mecc Alte, 3x400V AC/50 Hz 
 - Trajna obremenitev DEA (PRP-prime power) 26 kVA/21,0 kW 
 - Maksimalna obremenitev DEA (LTP-standby power) 30kVA/24kW 
 - Zaščitno generatorsko štiripolno magnetotermično stikalo 
 - ATS Avtomatsko preklopno stikalo (mreža -  agregat) montirano na ohišju agregata 
 - Kontrolni panel za nadzor in avtomatsko obratovanje, mikroprocesorsko krmiljena s kontrolnikom, z vsemi zaščitnimi in krmilnimi elementi, avtomatiko za samodejni zagon ob izpadu mreže 
 - Akumulatorji za start z avtomatskim polnilcem akumulatorjev 
 - Predgretje bloka motorja 
 - Rezervoarjem za gorivo, prostornine za minimalno 24 urno avtonomijo pri 75% obremenitvii 
2 Dobava, prevoz, montaža, postavitev na betonski temelj, elektromontažna dela, vsa potrebna dokumentacija, certifikati 
3 Navodila za uporabo v slovenskem jeziku, garancijska izjava, CE izjava, Potrdilo o tovarniškem preskusu. Priklop, zagon in izdaja potrdila o preskusu agregata s strani pooblaščenega serviserja, osnovno šolanje končnega uporabnika.</t>
  </si>
  <si>
    <t>2.2.4.1.7</t>
  </si>
  <si>
    <t>Univerzalno ožičenje</t>
  </si>
  <si>
    <t>2.2.4.1.7.1</t>
  </si>
  <si>
    <t>2.2.4.1.7.1.1</t>
  </si>
  <si>
    <t>2.2.4.1.7.2</t>
  </si>
  <si>
    <t>Komunikacijska omara K.O.</t>
  </si>
  <si>
    <t>2.2.4.1.7.2.1</t>
  </si>
  <si>
    <t>Komunikacijska omara K.O. za univerzalno ožičenje 19",  dimenzij 800x800x  2250mm (46 HE), s steklenimi vrati, kineto za aranžiranje kablov, snemljivi stranicami in z vgrajeno opremo:</t>
  </si>
  <si>
    <t>2.2.4.1.7.2.2</t>
  </si>
  <si>
    <t xml:space="preserve"> -</t>
  </si>
  <si>
    <t>patch panel za 24 portov UTP cat 6.,19", 2HE</t>
  </si>
  <si>
    <t>2.2.4.1.7.2.3</t>
  </si>
  <si>
    <t>urejevalnik kablov 2HE</t>
  </si>
  <si>
    <t>2.2.4.1.7.2.4</t>
  </si>
  <si>
    <t>pločevinasta polica za 19" omaro</t>
  </si>
  <si>
    <t>2.2.4.1.7.2.5</t>
  </si>
  <si>
    <t>panel z devetimi vtičnicami 230V, 50Hz, 16A za 19" omaro, vklučno s priključnim kablom</t>
  </si>
  <si>
    <t>2.2.4.1.7.2.6</t>
  </si>
  <si>
    <t>hladilna enota z dvema ventilatorjema (230V, 2x14W) vgrajena v omaro</t>
  </si>
  <si>
    <t>2.2.4.1.7.2.7</t>
  </si>
  <si>
    <t>digitalni termostat z vgrajenim tipalom, nastavitve vklopa +10°C do +60°C.</t>
  </si>
  <si>
    <t>2.2.4.1.7.2.8</t>
  </si>
  <si>
    <t xml:space="preserve">patch kabli cat. 6, RJ45 - RJ45, FTP, dolžine 1,5m </t>
  </si>
  <si>
    <t>2.2.4.1.7.2.9</t>
  </si>
  <si>
    <t xml:space="preserve">patch kabli cat. 6, RJ45 - RJ45, FTP, dolžine 3m </t>
  </si>
  <si>
    <t>2.2.4.1.7.2.10</t>
  </si>
  <si>
    <t xml:space="preserve">Prenapetostna zaščita razred "D" 5kA </t>
  </si>
  <si>
    <t>2.2.4.1.7.2.11</t>
  </si>
  <si>
    <t>zaključevanje  kablov na panelu</t>
  </si>
  <si>
    <t>2.2.4.1.7.3</t>
  </si>
  <si>
    <t>Ostalo</t>
  </si>
  <si>
    <t>2.2.4.1.7.3.1</t>
  </si>
  <si>
    <t>Dvojna osempolna vtičnica 2xRJ45, cat. 6, s protiprašnim pokrovom za vgradnjo v parapetni kanal</t>
  </si>
  <si>
    <t>2.2.4.1.7.3.2</t>
  </si>
  <si>
    <t>2.2.4.1.7.3.3</t>
  </si>
  <si>
    <t>2.2.4.1.7.3.4</t>
  </si>
  <si>
    <t>Dvojna osempolna vtičnica 2xRJ45, cat. 6, s protiprašnim pokrovom nadometna</t>
  </si>
  <si>
    <t>2.2.4.1.7.3.5</t>
  </si>
  <si>
    <t>Zaključevanje kablov v konektorju</t>
  </si>
  <si>
    <t>2.2.4.1.7.3.6</t>
  </si>
  <si>
    <t>2.2.4.1.7.3.7</t>
  </si>
  <si>
    <t xml:space="preserve"> - UTP 4x2x23 AWG cat. 6</t>
  </si>
  <si>
    <t>2.2.4.1.7.3.8</t>
  </si>
  <si>
    <t>2.2.4.1.7.3.9</t>
  </si>
  <si>
    <t xml:space="preserve"> - i. c. Φ 23 mm</t>
  </si>
  <si>
    <t>2.2.4.1.7.3.10</t>
  </si>
  <si>
    <t>2.2.4.1.7.3.11</t>
  </si>
  <si>
    <t xml:space="preserve"> - PN Φ 16 mm</t>
  </si>
  <si>
    <t>2.2.4.1.7.3.12</t>
  </si>
  <si>
    <t xml:space="preserve"> - PN Φ 23 mm</t>
  </si>
  <si>
    <t>2.2.4.1.8</t>
  </si>
  <si>
    <t>2.2.4.1.8.1</t>
  </si>
  <si>
    <t>2.2.4.1.8.1.1</t>
  </si>
  <si>
    <t>Dobava in montaža (oprema kot ZARJA ali enakovredno)</t>
  </si>
  <si>
    <t>2.2.4.1.8.2</t>
  </si>
  <si>
    <t>2.2.4.1.8.2.1</t>
  </si>
  <si>
    <t>NJP-400A/4;  Analogna adresna naprava; v skladu z EN 54 2 in
4; z štirimi zankami, kapaciteta 504 adresnih
elementov za javljanje požara, plina in SOS
signalizacije; kpl z napajalnikom 5A, UPMO
upravljalni modul in CPMO centralno procesni
modul. Modularno dodajanje štirih LIMO-Ko
konvencionalnih modulov ali VIMO
vhodno-izhodnih modulov, mrežni modul, TCP/IP
ali RS232 in modema. Možna vezava v mrežo do
16 central in/ali oddaljenih prikazovalnikov.</t>
  </si>
  <si>
    <t>2.2.4.1.8.2.2</t>
  </si>
  <si>
    <t>2.2.4.1.8.2.3</t>
  </si>
  <si>
    <t xml:space="preserve">IZMO 400; izhodni modul 8 relejnih 5A izhodov </t>
  </si>
  <si>
    <t>2.2.4.1.8.2.4</t>
  </si>
  <si>
    <t>MRMO 400 Baker - Baker Mrežni modul Baker - Baker</t>
  </si>
  <si>
    <t>2.2.4.1.8.2.5</t>
  </si>
  <si>
    <t>OP-400A Oddaljena prikazovalno upravljalna enota vseh
stanj na centrali NJP-400A, napajanje iz centrale,
brez mrežnega modula</t>
  </si>
  <si>
    <t>2.2.4.1.8.2.6</t>
  </si>
  <si>
    <t>VK-08/95 OPT Vzorčna komora z vgrajenim adresnim optičnim
javljalnikom XP-95</t>
  </si>
  <si>
    <t>2.2.4.1.8.2.7</t>
  </si>
  <si>
    <t>AI-XP ločeni svetlobni indikator Za EX in ne Ex prostore</t>
  </si>
  <si>
    <t>2.2.4.1.8.2.8</t>
  </si>
  <si>
    <t>2.2.4.1.8.2.9</t>
  </si>
  <si>
    <t>2.2.4.1.8.2.10</t>
  </si>
  <si>
    <t>2.2.4.1.8.2.11</t>
  </si>
  <si>
    <t>2.2.4.1.8.2.12</t>
  </si>
  <si>
    <t>2.2.4.1.8.2.13</t>
  </si>
  <si>
    <t>BSQMA, adresna sirena z bliskavko Adresna notranja alarmna elektronska sirena z
bliskavko in izolatorjem; 100dB; 9 mA; rdeča</t>
  </si>
  <si>
    <t>2.2.4.1.8.2.14</t>
  </si>
  <si>
    <t>GP-100 METAN KPL Javljalnik gorljivih plinov Senzor za detekcijo metana 0-100 %SEM, izhod
4-20mA, z zaščitno kovinsko mrežico in
podnožjem.</t>
  </si>
  <si>
    <t>2.2.4.1.8.2.15</t>
  </si>
  <si>
    <t>AV-602 adresni vmesnik za JAVLJANJE PLINA Štiri kanalni</t>
  </si>
  <si>
    <t>2.2.4.1.8.2.16</t>
  </si>
  <si>
    <t xml:space="preserve">Drobni pritrdilni in vezni material  </t>
  </si>
  <si>
    <t>2.2.4.1.8.2.17</t>
  </si>
  <si>
    <t>Označ. plošča ROČNI JAVLJALNIK  125 x 125
Označevalna plošča RJ 125 x 125</t>
  </si>
  <si>
    <t>2.2.4.1.8.2.18</t>
  </si>
  <si>
    <t xml:space="preserve">Označ. plošča SIRENA  Označevalna plošča HUPA 125 x 125 Označevalna plošča HUPA 125 x 125
</t>
  </si>
  <si>
    <t>2.2.4.1.8.2.19</t>
  </si>
  <si>
    <t>2.2.4.1.8.2.20</t>
  </si>
  <si>
    <t>AV-622 adresni vmesnik (722) Tri kanalni VHODNO-IZHODNI S tremi neodvisnimi relejskimi izhodi in tremi
neodvisnimi vhodi, kpl z ohišjem</t>
  </si>
  <si>
    <t>2.2.4.1.8.2.21</t>
  </si>
  <si>
    <t>AV-618 adresni vmesnik Eno kanalni IZHODNI - dvo kanalni VHODNI Krmilni vmesnik v ohišju s 3A relejskim izhodom in
dvema vhodoma za priklop brezpotencialnih
kontaktov</t>
  </si>
  <si>
    <t>2.2.4.1.8.2.22</t>
  </si>
  <si>
    <t>TER detek. kabel EPC 88°C vinyl izolacija Največja priporočena temperatura prostora 66°C.</t>
  </si>
  <si>
    <t>2.2.4.1.8.2.23</t>
  </si>
  <si>
    <t>CC-2N element za pritrditev TERM. Kabla uporaba 4 kose na 1 m</t>
  </si>
  <si>
    <t>2.2.4.1.8.2.24</t>
  </si>
  <si>
    <t>Doza PVC GW 80x80x40</t>
  </si>
  <si>
    <t>2.2.4.1.8.2.25</t>
  </si>
  <si>
    <t>Elektro magnetno držalo 300kg, 12/24VDC podolgovati, brez nosilca Napajanje 12/24VDC ( 300 kg) ; brez tipke za
deblokado magneta</t>
  </si>
  <si>
    <t>2.2.4.1.8.2.26</t>
  </si>
  <si>
    <t>Nosilec za elektro magn.držalo 300 kg</t>
  </si>
  <si>
    <t>2.2.4.1.8.2.27</t>
  </si>
  <si>
    <t>Tipka za odpiranje vrat v sili</t>
  </si>
  <si>
    <t>2.2.4.1.8.2.28</t>
  </si>
  <si>
    <t>AV-613 adresni vmesnik Eno kanalni VHODNI Za priklop javljalnika nivoja vode v analogno
adresno zanko, kpl z ohišjem</t>
  </si>
  <si>
    <t>2.2.4.1.8.2.29</t>
  </si>
  <si>
    <t>AV-4-20mA vmesnik za tokovne senzorje</t>
  </si>
  <si>
    <t>2.2.4.1.8.2.30</t>
  </si>
  <si>
    <t>SENSOR-KOBOLD tip NTB - 130510 potopna sonda za zvezno merjenje nivoja, tip NTB
- 130510 za vgradnjo v požarni bazen,
- merilno območje: 0-5 m
- izhod: 4-20 mA
- napajanje: 12-30 VDC
- napajalni kabel dolžine 10 m
- spojka (NTB-NAA209)</t>
  </si>
  <si>
    <t>2.2.4.1.8.3</t>
  </si>
  <si>
    <t>JAVLJANJE POŽARA - Delo in priklopni stroški</t>
  </si>
  <si>
    <t>2.2.4.1.8.3.1</t>
  </si>
  <si>
    <t>Dobava in vgradnja požarne centrale Vgradnja centralne naprave, adresiranje in označevanje adresnih javljalnikov, vmesnikov in ostalih elementov, vstavljanje javljalnikov na zmontirana in zvezana podnožja, vzpostavitev neposredne povezave z GRS Kranj (infra net) velja tudi za dvigalo, priklop in preizkus sistema, izdaja internega zapisnika o spuščanju sistema v pogon, vključno z ostalimi in prevoznimi stroški</t>
  </si>
  <si>
    <t>2.2.4.1.8.3.2</t>
  </si>
  <si>
    <t xml:space="preserve">Izdelava programa za požarni sistem  </t>
  </si>
  <si>
    <t>2.2.4.1.8.3.3</t>
  </si>
  <si>
    <t>Izobraževanje požarnega sistema Šolanje uporabnika za upravljanje sistema v
enkratnem terminu po dogovoru z uporabnikom</t>
  </si>
  <si>
    <t>2.2.4.1.8.3.4</t>
  </si>
  <si>
    <t>Pregled požarnega javljanja  Stroški in organizacija preizkusa JAVLJANJA POŽARA s strani pooblaščene organizacije ter izdaja potrdila o brezhibnosti</t>
  </si>
  <si>
    <t>2.2.4.1.8.3.5</t>
  </si>
  <si>
    <t>Sodelovanje pri pregledu požar. sist.  Sodelovanje serviserjev pri izvedbi funkcionalnega pregleda vgrajenega sistema za JAVLJANJE POŽARA</t>
  </si>
  <si>
    <t>2.2.4.1.8.3.6</t>
  </si>
  <si>
    <t>Montaža termičnega kabla na skobe</t>
  </si>
  <si>
    <t>2.2.4.1.9</t>
  </si>
  <si>
    <t>Sistem javljanja vloma</t>
  </si>
  <si>
    <t>2.2.4.1.9.1</t>
  </si>
  <si>
    <t>2.2.4.1.9.2</t>
  </si>
  <si>
    <t>Alarmna centrala v modularnem ohišju s transformatorjem AC/DC, 8 particij, 8 področji na plošči z možnostjo razširitve do 64 con,4 PGM izhodi z možnostjo širitve do 14, možnost priklopa do 8 tipkovnic, spomin za 500 dogodkov.
Tip:DSC POWERSERIES PC1864 ali enakovredno</t>
  </si>
  <si>
    <t>2.2.4.1.9.3</t>
  </si>
  <si>
    <t>AKU baterija 12 V, 7 Ah, VDS</t>
  </si>
  <si>
    <t>2.2.4.1.9.4</t>
  </si>
  <si>
    <t>Razširitveni modul z 8 programabilnimi vhodi
Tip:DSC 5108 ali enakovredno</t>
  </si>
  <si>
    <t>2.2.4.1.9.5</t>
  </si>
  <si>
    <t>Dodatni napajalnik za razširitveni modul,  12 VDC / 1,5A, transformator 16.5V / 50VA
Tip:DSC PC1520 ali enakovredno</t>
  </si>
  <si>
    <t>2.2.4.1.9.6</t>
  </si>
  <si>
    <t xml:space="preserve">AKU baterija  za razširitveni modul 1x12 V, 1,2 Ah </t>
  </si>
  <si>
    <t>2.2.4.1.9.7</t>
  </si>
  <si>
    <t>Alfa-numerična tipkovnica, osvetljen LCD zaslon z 32 znaki, razni prikazi stanj, spomin za zadnjih 512 dogodkov, piezzo piskač, 5 progamabilnih tipkmožnost programiranja sistema
Tip: DSC PK5500 ali enakovredno</t>
  </si>
  <si>
    <t>2.2.4.1.9.8</t>
  </si>
  <si>
    <t>Alfa-numerična tipkovnica,  osvetljen LCD zaslon  razni prikazi stanj, spomin za zadnjih 512 dogodkov, piezzo piskač,  5 progamabilnih tipk
Tip: DSC PK5501 ali enakovredno</t>
  </si>
  <si>
    <t>2.2.4.1.9.9</t>
  </si>
  <si>
    <t>Podometna kovinska omarica za alfa-numerično tipkovnico, izdelana iz pločevine, končno obarvana, dimenzij 200x150x30 mm.</t>
  </si>
  <si>
    <t>2.2.4.1.9.10</t>
  </si>
  <si>
    <t>Matchtec PIR/MW (infrardeči + mikrovalovni) detektor gibanja, polje pokritja 12 m, vgrajena patentirana črna triplex zrcalna leča za zanesljivejšo detekcijo in imunost na zunanje vplive, frekvenca mikrovalovnega zaznavanja je 2,45GHz, medsebojno povezujoča multikriterijska analiza signala Machtec omogoča izredno zanesljivo delovanja, brez mrtvih con pod senzorjem
Tip: DSC LC 104  ali enakovredno</t>
  </si>
  <si>
    <t>2.2.4.1.9.11</t>
  </si>
  <si>
    <t>Stropni/zidni nosilec za senzorje
Tip: LC-MBS ali enakovredno</t>
  </si>
  <si>
    <t>2.2.4.1.9.12</t>
  </si>
  <si>
    <t>Komunikator za prenos alarmnih signalov po GSM/UMTS omrežju.
Tip: GS3055 ali enakovredno</t>
  </si>
  <si>
    <t>2.2.4.1.9.13</t>
  </si>
  <si>
    <t>Notranja sirena bele barve
Tip:DSC MOS2 ali enakovredno</t>
  </si>
  <si>
    <t>2.2.4.1.9.14</t>
  </si>
  <si>
    <t>Zunanja sirena z bliskavko, dve sabotažni stikali, pokrov iz ABS plastike, dvojna elektrodinamična sirena, napajanja 12V, tokovna poraba ob alarmu 700mA
Tip: DSC LADY ali enakovredno</t>
  </si>
  <si>
    <t>2.2.4.1.9.15</t>
  </si>
  <si>
    <t xml:space="preserve">AKU baterija  za zunanjo sireno 1x12 V, 1,2 Ah </t>
  </si>
  <si>
    <t>2.2.4.1.9.16</t>
  </si>
  <si>
    <t>Montaža sistema na pripravljene inštalacije, parametriranje, programiranje in predaja sistema. Preizkus delovanja in šolanje uporabnikov.</t>
  </si>
  <si>
    <t>2.2.4.1.10</t>
  </si>
  <si>
    <t>Kontrola pristopa in registracija delovnega časa</t>
  </si>
  <si>
    <t>2.2.4.1.10.1</t>
  </si>
  <si>
    <t>2.2.4.1.10.1.1</t>
  </si>
  <si>
    <t>2.2.4.1.10.2</t>
  </si>
  <si>
    <t>KONTROLA PRISTOPA</t>
  </si>
  <si>
    <t>2.2.4.1.10.2.1</t>
  </si>
  <si>
    <t>Terminal za kontrolo pristopa, priklop do štirih čitalnih mest, 230 VAC, najmanj do 500 uporabnikov, komplet z napajalnikom
Tip: Četrta pot VT500M ali enakovredno</t>
  </si>
  <si>
    <t>2.2.4.1.10.2.2</t>
  </si>
  <si>
    <t>Brezkontaktno čitalno mesto kompletno z ohišjem za notranjo montažo, razdalja branja: 6 cm, barva ohišja se določi pred montažo
Tip: Četrta pot CM03 TPH 13MHz Desfire ali enakovredno</t>
  </si>
  <si>
    <t>2.2.4.1.10.2.3</t>
  </si>
  <si>
    <t xml:space="preserve">Elektricni prijemnik eff eff z mikrostikalom in diodno zašcito tuljavskega navitja-deaktivacija mehanske blokade z dovodom napetosti, 12 VDC / max 300mA </t>
  </si>
  <si>
    <t>2.2.4.1.10.2.4</t>
  </si>
  <si>
    <t>Brezkontaktna kartica, enotna za vse sisteme (RDČ+KP)</t>
  </si>
  <si>
    <t>2.2.4.1.10.2.5</t>
  </si>
  <si>
    <t>Programska oprema za beleženje vstopov, izstopov ter prehodov za 500 uporabnikov</t>
  </si>
  <si>
    <t>2.2.4.1.10.3</t>
  </si>
  <si>
    <t>REGISTRACIJA DELOVNEGA ČASA</t>
  </si>
  <si>
    <t>2.2.4.1.10.3.1</t>
  </si>
  <si>
    <t>Terminal za registracijo delovnega časa, najmanj do 500 uporabnikov, komplet z napajalnikom
Tip: Četrta pot TA-500 ali enakovredno</t>
  </si>
  <si>
    <t>2.2.4.1.10.3.2</t>
  </si>
  <si>
    <t>Namestitev baze podatkov in programske opreme za kontrolo pristopa in registracijo delovnega časa na PC.</t>
  </si>
  <si>
    <t>2.2.4.1.11</t>
  </si>
  <si>
    <t>Domofoni</t>
  </si>
  <si>
    <t>2.2.4.1.11.1</t>
  </si>
  <si>
    <t>2.2.4.1.11.2</t>
  </si>
  <si>
    <t>Telefonski domofon za sistem centrex 14 tipk podometni
Tip: ALPHA TECH UDV ali enakovredno</t>
  </si>
  <si>
    <t>2.2.4.1.12</t>
  </si>
  <si>
    <t>EVAKUACIJA</t>
  </si>
  <si>
    <t>2.2.4.1.12.1</t>
  </si>
  <si>
    <t>2.2.4.1.12.2</t>
  </si>
  <si>
    <t>Dobava in montaža sistema elektronskega nadzora evakuacijskih vrat - celoten komplet + izvedbe priključitve, kot npr. GEZE SECULOGIC TZ 300 SN AP, Emergency Exit System ali enakovredno, ki se sestavljen iz naslednjih komponent:</t>
  </si>
  <si>
    <t>2.2.4.1.12.3</t>
  </si>
  <si>
    <t>Dobava in montaža evakuacijskega terminala (montaža na strani evakuacije), kot npr. GEZE TZ 300 SN AP, ali enakovredno
Opomba: Dobava in montaža sistema elektronskega nadzora evakuacijskih vrat - celoten komplet + izvedbe priključitve, kot npr. GEZE SECULOGIC TZ 300 SN AP, Emergency Exit System ali enakovredno, ki se sestavljen iz naslednjih komponent:</t>
  </si>
  <si>
    <t>2.2.4.1.12.4</t>
  </si>
  <si>
    <t>Dobava in montaža magneta za vrata najmanj 3000 N, kot npr. GEZE MA 500 z nosilci ter magnetnim kontrolnikom ali enakovredno
Opomba: Dobava in montaža sistema elektronskega nadzora evakuacijskih vrat - celoten komplet + izvedbe priključitve, kot npr. GEZE SECULOGIC TZ 300 SN AP, Emergency Exit System ali enakovredno, ki se sestavljen iz naslednjih komponent:</t>
  </si>
  <si>
    <t>2.2.4.1.12.5</t>
  </si>
  <si>
    <t>Prekinitvena tipka AS500 (rdeča),
Opomba: Dobava in montaža sistema elektronskega nadzora evakuacijskih vrat - celoten komplet + izvedbe priključitve, kot npr. GEZE SECULOGIC TZ 300 SN AP, Emergency Exit System ali enakovredno, ki se sestavljen iz naslednjih komponent:</t>
  </si>
  <si>
    <t>2.2.4.1.12.6</t>
  </si>
  <si>
    <t>Nadometna doza za TPS 
Opomba: Dobava in montaža sistema elektronskega nadzora evakuacijskih vrat - celoten komplet + izvedbe priključitve, kot npr. GEZE SECULOGIC TZ 300 SN AP, Emergency Exit System ali enakovredno, ki se sestavljen iz naslednjih komponent:</t>
  </si>
  <si>
    <t>2.2.4.1.12.7</t>
  </si>
  <si>
    <t>Inštalacijski material za povezavo elementov v radiusu do 2 m.
Opomba: Dobava in montaža sistema elektronskega nadzora evakuacijskih vrat - celoten komplet + izvedbe priključitve, kot npr. GEZE SECULOGIC TZ 300 SN AP, Emergency Exit System ali enakovredno, ki se sestavljen iz naslednjih komponent:</t>
  </si>
  <si>
    <t>2.2.4.1.13</t>
  </si>
  <si>
    <t>Električne ure</t>
  </si>
  <si>
    <t>2.2.4.1.13.1</t>
  </si>
  <si>
    <t>2.2.4.1.13.2</t>
  </si>
  <si>
    <t>Matična ura HMPE 700 (kot npr. Iskra sistemi ali enakovredno)</t>
  </si>
  <si>
    <t>2.2.4.1.13.3</t>
  </si>
  <si>
    <t>DCF sprejemnik TRE-2 ali enakovredno</t>
  </si>
  <si>
    <t>2.2.4.1.13.4</t>
  </si>
  <si>
    <t>Ura, dvostranska, 24V, minutna, fi 300mm, tip 2VME-31 ali enakovredno, s konzolo za montažo na strop</t>
  </si>
  <si>
    <t>2.2.4.1.14</t>
  </si>
  <si>
    <t>Ozvočenje</t>
  </si>
  <si>
    <t>2.2.4.1.14.1</t>
  </si>
  <si>
    <t>2.2.4.1.14.1.1</t>
  </si>
  <si>
    <t>2.2.4.1.14.2</t>
  </si>
  <si>
    <t>OPREMA OZVOČENJA VRTCA</t>
  </si>
  <si>
    <t>2.2.4.1.14.2.1</t>
  </si>
  <si>
    <t>Centralna naprava ozvočenja  (kot npr. SEA Sežana ali enakovredno)</t>
  </si>
  <si>
    <t>2.2.4.1.14.2.2</t>
  </si>
  <si>
    <t>SNO1112  integriran mikser  in ojačevalnik  200W, vhod za 2 mikrofona, tuner, kas., CD., AUX, 4 delno izhodno preklopno polje, vgradno ohišje 19",  vgrajena 2 kosa regulatorja glasnosti   100V
Opomba: Centralna naprava ozvočenja  SEA Sežana, sestavljena iz:</t>
  </si>
  <si>
    <t>2.2.4.1.14.2.3</t>
  </si>
  <si>
    <t xml:space="preserve"> AM/FM RDS radijski sprejemnik 19", vgradni
Opomba: Centralna naprava ozvočenja  SEA Sežana, sestavljena iz:</t>
  </si>
  <si>
    <t>2.2.4.1.14.2.4</t>
  </si>
  <si>
    <t>DV-3220-K CD/mp-3 ,USB predvajalnik,  vgradni 19"
Opomba: Centralna naprava ozvočenja  SEA Sežana, sestavljena iz:</t>
  </si>
  <si>
    <t>2.2.4.1.14.2.5</t>
  </si>
  <si>
    <t>10HE/19"   vgradno ohišje
Opomba: Centralna naprava ozvočenja  SEA Sežana, sestavljena iz:</t>
  </si>
  <si>
    <t>2.2.4.1.14.2.6</t>
  </si>
  <si>
    <t>SPM1200  monitorski zvočnik z regulatorjem
Opomba: Centralna naprava ozvočenja  SEA Sežana, sestavljena iz:</t>
  </si>
  <si>
    <t>2.2.4.1.14.2.7</t>
  </si>
  <si>
    <t>SPU1200 mrežna-napajalna ennota 230V
Opomba: Centralna naprava ozvočenja  SEA Sežana, sestavljena iz:</t>
  </si>
  <si>
    <t>2.2.4.1.14.2.8</t>
  </si>
  <si>
    <t>SNO1330/A   namizni mikrofon na gibljivem vratu, 5m kabla</t>
  </si>
  <si>
    <t>2.2.4.1.14.2.9</t>
  </si>
  <si>
    <t>SNZ2105 vgradni zvočnik 5W/100Vbele barve-SEA Sežana</t>
  </si>
  <si>
    <t>2.2.4.1.14.2.10</t>
  </si>
  <si>
    <t>SNZ1070 nadometni zvočnik5W/100V, beli-SEA</t>
  </si>
  <si>
    <t>2.2.4.1.14.2.11</t>
  </si>
  <si>
    <t>SNA1040   regulator glasnosti 35W/100V, vgradni-v globoki dozi fi 60 , beli SEA</t>
  </si>
  <si>
    <t>2.2.4.1.14.2.12</t>
  </si>
  <si>
    <t>PB730  nadomerni zvočnik 30W/100V, beli, s konzolo</t>
  </si>
  <si>
    <t>2.2.4.1.14.3</t>
  </si>
  <si>
    <t>OPREMA OZVOČENJA ŠOLA</t>
  </si>
  <si>
    <t>2.2.4.1.14.3.1</t>
  </si>
  <si>
    <t>2.2.4.1.14.3.2</t>
  </si>
  <si>
    <t>SNO1135  integriran mikser  in ojačevalnik  300W, vhod za 2 mikrofona, tuner, kas., CD., AUX, 4 delno izhodno preklopno polje, vgradno ohišje 19",  vgrajena 2 kosa regulatorja glasnosti   100V
Opomba: Centralna naprava ozvočenja  SEA Sežana, sestavljena iz:</t>
  </si>
  <si>
    <t>2.2.4.1.14.3.3</t>
  </si>
  <si>
    <t>SGM1020 /SVA1200 glasbeni modul za zvonenje z glasbo in modul za požarna/varnostna obvestila,vklop s ključem ali daljinsko iz programatorja zvonenja za zvonenje.
Opomba: Centralna naprava ozvočenja  SEA Sežana, sestavljena iz:</t>
  </si>
  <si>
    <t>2.2.4.1.14.3.4</t>
  </si>
  <si>
    <t>2.2.4.1.14.3.5</t>
  </si>
  <si>
    <t>2.2.4.1.14.3.6</t>
  </si>
  <si>
    <t>2.2.4.1.14.3.7</t>
  </si>
  <si>
    <t>2.2.4.1.14.3.8</t>
  </si>
  <si>
    <t>2.2.4.1.14.3.9</t>
  </si>
  <si>
    <t>HMP700E programator zvonenja z DCF sprejemnikom točnega časa</t>
  </si>
  <si>
    <t>2.2.4.1.14.3.10</t>
  </si>
  <si>
    <t>2.2.4.1.14.3.11</t>
  </si>
  <si>
    <t>2.2.4.1.14.3.12</t>
  </si>
  <si>
    <t>SNA1040   regulator glasnosti 35W/100V, vgradnii-v globoki dozi fi 60 , beli SEA</t>
  </si>
  <si>
    <t>2.2.4.1.15</t>
  </si>
  <si>
    <t>Krmiljenje žaluzij</t>
  </si>
  <si>
    <t>2.2.4.1.15.1</t>
  </si>
  <si>
    <t>Dobava in montaža (kot npr. SOMFY ali enakovredno)</t>
  </si>
  <si>
    <t>2.2.4.1.15.2</t>
  </si>
  <si>
    <t>SOMFY SOLIRIS IB</t>
  </si>
  <si>
    <t>2.2.4.1.15.3</t>
  </si>
  <si>
    <t>SOMFY CENTRALIS UNO IB</t>
  </si>
  <si>
    <t>2.2.4.1.15.4</t>
  </si>
  <si>
    <t>SOMFY SENZOR ZA DEŽ RFA 005</t>
  </si>
  <si>
    <t>2.2.4.1.15.5</t>
  </si>
  <si>
    <t>NOSILEC ZA VREMENSKI SENZOR</t>
  </si>
  <si>
    <t>2.2.4.1.15.6</t>
  </si>
  <si>
    <t>MONTAŽA KRMILJA IN ZAGON KRMILJA</t>
  </si>
  <si>
    <t>2.2.4.1.15.7</t>
  </si>
  <si>
    <t>2.2.4.1.15.8</t>
  </si>
  <si>
    <t xml:space="preserve"> - IY(St)Y 2x2x0,8 mm2
Opomba: Instalacijski kabel položen delno podometno, delno uvlečen v instalacijske cevi in delno položen na kabelske police</t>
  </si>
  <si>
    <t>2.2.4.1.15.9</t>
  </si>
  <si>
    <t>2.2.4.1.15.10</t>
  </si>
  <si>
    <t>2.2.4.1.16</t>
  </si>
  <si>
    <t>SOS KLIC</t>
  </si>
  <si>
    <t>2.2.4.1.16.1</t>
  </si>
  <si>
    <t>2.2.4.1.16.2</t>
  </si>
  <si>
    <t>Naprava za klic v sili, SOS (kot npr. Promon ali enakovredno), sestavljena iz elementov:  
 - napajalna enota EN-24/1, kos 1
 - tablo TR-02,  kos 1
 - klicna enota, EK-10 kos 1
 - razrešna enota, ER-01 kos 1
 - signalna svetilka, SS-01L kos 1</t>
  </si>
  <si>
    <t>2.2.4.1.17</t>
  </si>
  <si>
    <t>Strelovod - vrtec in šola Simona Jenka</t>
  </si>
  <si>
    <t>2.2.4.1.17.1</t>
  </si>
  <si>
    <t>Dobava in montaža (kot. npr. Hermi ali enakovredno)</t>
  </si>
  <si>
    <t>2.2.4.1.17.2</t>
  </si>
  <si>
    <t>Okrogli vodnik iz Al legure Ø 8mm za lovilne in odvodne vode</t>
  </si>
  <si>
    <t>2.2.4.1.17.3</t>
  </si>
  <si>
    <t>Pocinkani jekleni trak Fe-Zn 25x4mm, položen v zemlji</t>
  </si>
  <si>
    <t>2.2.4.1.17.4</t>
  </si>
  <si>
    <t>Merilna križna sponka  iz nerjavečega jekla (Rf) dimenzije 58x58 mm namenjena spajanju okroglih in ploščatih vodnikov do širine 30mm KON 02.</t>
  </si>
  <si>
    <t>2.2.4.1.17.5</t>
  </si>
  <si>
    <t>Kontaktni elementi izdelani iz Rf, KON 04A, KON 05</t>
  </si>
  <si>
    <t>2.2.4.1.17.6</t>
  </si>
  <si>
    <t>Žlebna sponka KON 06</t>
  </si>
  <si>
    <t>2.2.4.1.17.7</t>
  </si>
  <si>
    <t>Zidna podometna merilna omarica ZON 05A "Hermi" (225x125x100mm), pokrov omarice iz Rf, plastificiran v beli barvi</t>
  </si>
  <si>
    <t>2.2.4.1.17.8</t>
  </si>
  <si>
    <t>Zidni nosilec iz nerjaveče pločevine za pritrjevanje vodnikov okroglega preseka na steno, z vijakom in čepom.</t>
  </si>
  <si>
    <t>2.2.4.1.17.9</t>
  </si>
  <si>
    <t>Cevna objemka Rf fi 120, KON 11A</t>
  </si>
  <si>
    <t>2.2.4.1.17.10</t>
  </si>
  <si>
    <t>Vertikalna zaščita</t>
  </si>
  <si>
    <t>2.2.4.1.17.11</t>
  </si>
  <si>
    <t>Strešni nosilec  v kompletu z vijakom in tesnilom primeren za pločevinasto kritino Rheinzink in valovitke.</t>
  </si>
  <si>
    <t>2.2.4.1.17.12</t>
  </si>
  <si>
    <t>Strešni nosilec, betonska kocka SON 17</t>
  </si>
  <si>
    <t>2.2.4.1.17.13</t>
  </si>
  <si>
    <t>Trda inštalacijska cev PN16, položena na objemkah v izolaciji fasade</t>
  </si>
  <si>
    <t>2.2.4.1.17.14</t>
  </si>
  <si>
    <t>Trda inštalacijska cev PN36, položena na objemkah v izolaciji fasade</t>
  </si>
  <si>
    <t>2.2.4.1.17.15</t>
  </si>
  <si>
    <t>Razni spoji na kovinske mase (vijačenje, varjenje), ocenjeno</t>
  </si>
  <si>
    <t>2.2.4.1.17.16</t>
  </si>
  <si>
    <t>Izdelava protikorozijskega premaza stikov v zemlji.</t>
  </si>
  <si>
    <t>2.2.4.1.17.17</t>
  </si>
  <si>
    <t>OPOMBA: Izkop in zasutje jarka za ozemljitve je zajet v popisu gradbenih del.</t>
  </si>
  <si>
    <t>2.2.4.1.18</t>
  </si>
  <si>
    <t>Strelovod - obstoječa šola</t>
  </si>
  <si>
    <t>2.2.4.1.18.1</t>
  </si>
  <si>
    <t>2.2.4.1.18.2</t>
  </si>
  <si>
    <t>2.2.4.1.18.3</t>
  </si>
  <si>
    <t>2.2.4.1.18.4</t>
  </si>
  <si>
    <t>Merilna križna sponka  iz nerjavečega jekla (Rf) dimenzije 58x58 mm namenjena spajanju okroglih in ploščatih vodnikov do širine 30mm, KON 02.</t>
  </si>
  <si>
    <t>2.2.4.1.18.5</t>
  </si>
  <si>
    <t>2.2.4.1.18.6</t>
  </si>
  <si>
    <t>2.2.4.1.18.7</t>
  </si>
  <si>
    <t>2.2.4.1.18.8</t>
  </si>
  <si>
    <t>2.2.4.1.18.9</t>
  </si>
  <si>
    <t>Lovilna aluminijasta palica premera 10mm, dolžine 1m, z vijaki in montažno Fe ploščo za pritrditev na betonsko podlago</t>
  </si>
  <si>
    <t>2.2.4.1.18.10</t>
  </si>
  <si>
    <t>2.2.4.1.18.11</t>
  </si>
  <si>
    <t>2.2.4.1.18.12</t>
  </si>
  <si>
    <t>2.2.4.1.18.13</t>
  </si>
  <si>
    <t>2.2.4.1.18.14</t>
  </si>
  <si>
    <t>2.2.4.1.19</t>
  </si>
  <si>
    <t>TK PRIKLJUČEK</t>
  </si>
  <si>
    <t>2.2.4.1.19.1</t>
  </si>
  <si>
    <t>b.   KABELSKO MONTAŽNA DELA</t>
  </si>
  <si>
    <t>2.2.4.1.19.1.1</t>
  </si>
  <si>
    <t>dobava - KABEL TK 59 25X4X0.6 GM</t>
  </si>
  <si>
    <t>2.2.4.1.19.1.2</t>
  </si>
  <si>
    <t>Uvlačenje TK kabla v kabelsko kanalizacijo, čiščenje cevi, uvlačenje predvleke, kabel kapacitete do 25x4</t>
  </si>
  <si>
    <t>2.2.4.1.19.1.3</t>
  </si>
  <si>
    <t>Polaganje (uvlačenje) TK kabla  v samogasno cev premera 23-32 mm</t>
  </si>
  <si>
    <t>2.2.4.1.19.1.4</t>
  </si>
  <si>
    <t>Odpiranje in ponovno zapiranje razcepne spojke na obstoječem TK59 kablu kapacitete 250x4, izdelava novega 20x4  odcepa</t>
  </si>
  <si>
    <t>2.2.4.1.20</t>
  </si>
  <si>
    <t>NN PRIKLJUČEK</t>
  </si>
  <si>
    <t>2.2.4.1.20.1</t>
  </si>
  <si>
    <t xml:space="preserve">ELEKTROMONTAŽNA DELA IN MATERIAL </t>
  </si>
  <si>
    <t>2.2.4.1.20.1.1</t>
  </si>
  <si>
    <t>Dobava, polaganje in priključitev zemeljskega kabla tipa NYY-J 4 x 150 mm2, 1 kV, položenega paralelno v zaščitno cev med NN omaro v TP Gregorčičeva ulica in lokacijo glavne omare SB-G vrtca Čira čara</t>
  </si>
  <si>
    <t>2.2.4.1.20.1.2</t>
  </si>
  <si>
    <t>Dobava in montaža kabelskega končnika tipa EPKT0047 4x70-150 in čevlja za kabel GN AlCu 150-16-40 za priključitev kabla v NN omaro TP-ja in omaro objekta SB-G</t>
  </si>
  <si>
    <t>2.2.4.1.20.1.3</t>
  </si>
  <si>
    <t>Izklop in izvlačenje obstoječega kabla iz NN omare Tp-ja</t>
  </si>
  <si>
    <t>2.2.4.1.20.1.4</t>
  </si>
  <si>
    <t>Dobava in montaža enofaznih skoznih tokovnih transformatorjev TC8; 400/5 A, 7,5 VA</t>
  </si>
  <si>
    <t>2.2.4.1.20.1.5</t>
  </si>
  <si>
    <t>Dobava in montaža enofaznih talilnih vložkov gG 280 A</t>
  </si>
  <si>
    <t>2.2.4.1.20.1.6</t>
  </si>
  <si>
    <t xml:space="preserve">Dobava in montaža nadometne merilne  
omare MO-ČIRA ČARA, tipa CRN-64/250 ali enakovredno, IP55, dimenzije  
600×400x250 mm, Himel ali enakovredno, z enojnimi vrati, dovod  
kablov s spodnje strani, opremljene z:  
montažna plošča kom 1
trifazni multifunkcijski števec delovne in jalove  
energije MT851-T1A42R52, 3x230/400 V; 5 A  
s komunikatorjem MKf38a-3 kom 1
merilna spončna letev z inšt. odklopniki ESW22 kpl 1
cilindrična ključavnica s tipskim EG ključem kom 1
na vratih odprtina za odčitek števca zaščitena   
s steklom kom 1
kabelska uvodnica kom 2
kabel PPY 6 x 2,5 mm2 m 5
kabel PPY 4 x 2,5 mm2 m 5
vezni in drobni material  
</t>
  </si>
  <si>
    <t>2.2.4.1.20.1.7</t>
  </si>
  <si>
    <t>Dobava, polaganje, spajanje in priključitev ozemljitvenega  traku FeZn 25x4 mm med TP-jem in temeljnim ozemljilom objekta vrtca</t>
  </si>
  <si>
    <t>2.2.4.1.20.1.8</t>
  </si>
  <si>
    <t>Zakoličba obstoječega NN energetskega kabla in ostalih komunalnih vodov na področju transformatorske postaje in Komenske ulice</t>
  </si>
  <si>
    <t>2.2.4.2</t>
  </si>
  <si>
    <t>2.2.4.2.1</t>
  </si>
  <si>
    <t>ŠOLA, VRTEC</t>
  </si>
  <si>
    <t>2.2.4.2.1.1</t>
  </si>
  <si>
    <t>Hišni vodovodni priključek</t>
  </si>
  <si>
    <t>2.2.4.2.1.1.1</t>
  </si>
  <si>
    <t>Polietilenska cev PE 100:
Dobava in polaganje polietilenske cevi PE 100,  izdelane po SIST ISO 4427, PN 16, vključno s spojnimi elementi iz sive litine (enojna zobčasta spojka), z elementi iz temprane litine ter z vijačnim in tesnilnim materialom</t>
  </si>
  <si>
    <t>2.2.4.2.1.1.2</t>
  </si>
  <si>
    <t xml:space="preserve">  DN 90 (d 110 x 10,0 mm)
Opomba: Polietilenska cev PE 100:
Dobava in polaganje polietilenske cevi PE 100,  izdelane po SIST ISO 4427, PN 16, vključno s spojnimi elementi iz sive litine (enojna zobčasta spojka), z elementi iz temprane litine ter z vijačnim in tesnilnim materialom</t>
  </si>
  <si>
    <t>2.2.4.2.1.1.3</t>
  </si>
  <si>
    <t xml:space="preserve">  DN 100 (d 125 x 12,0 mm)
Opomba: Polietilenska cev PE 100:
Dobava in polaganje polietilenske cevi PE 100,  izdelane po SIST ISO 4427, PN 16, vključno s spojnimi elementi iz sive litine (enojna zobčasta spojka), z elementi iz temprane litine ter z vijačnim in tesnilnim materialom</t>
  </si>
  <si>
    <t>2.2.4.2.1.1.4</t>
  </si>
  <si>
    <t>Zaščitna polietilenska cev PE 80:
Dobava in polaganje polietilenske zaščitne cevi PE 80, izdelane po SIST ISO 4427, PN 8</t>
  </si>
  <si>
    <t>2.2.4.2.1.1.5</t>
  </si>
  <si>
    <t xml:space="preserve">  DN 200 (d 225 x 13,4 mm)
Opomba: Zaščitna polietilenska cev PE 80:
Dobava in polaganje polietilenske zaščitne cevi PE 80, izdelane po SIST ISO 4427, PN 8</t>
  </si>
  <si>
    <t>2.2.4.2.1.1.6</t>
  </si>
  <si>
    <t>Opozorilni trak:
Dobava in polaganje opozorilnega traku iz PE folije modre barve, z natisnjenim tekstom "Pozor vodovod", s kovinskim vložkom</t>
  </si>
  <si>
    <t>2.2.4.2.1.1.7</t>
  </si>
  <si>
    <t>NL cev:
Dobava in montaža NL cevi, razred K 10, po 
DIN 28600; prašni epoksidni površinski premaz; s spojnim in tesnilnim materialom; dolžiine 6 m; PN 16</t>
  </si>
  <si>
    <t>2.2.4.2.1.1.8</t>
  </si>
  <si>
    <t xml:space="preserve">  DN 100
Opomba: NL cev:
Dobava in montaža NL cevi, razred K 10, po 
DIN 28600; prašni epoksidni površinski premaz; s spojnim in tesnilnim materialom; dolžiine 6 m; PN 16</t>
  </si>
  <si>
    <t>2.2.4.2.1.1.9</t>
  </si>
  <si>
    <t>NL MJ spojka:
Dobava in montaža spojke iz NL po EN 14901 z zateznim obočem in tesnilom EPDM-varioseal za spoj NL cevi s PE cevjo; prašni epoksidni površinski premaz; s spojnim in tesnilnim materialom; PN 16
Ustreza: Georg Fischer, Multi/Joint 3000 (DN50-DN150)</t>
  </si>
  <si>
    <t>2.2.4.2.1.1.10</t>
  </si>
  <si>
    <t xml:space="preserve">  DN 80 / (84 - 105)
Opomba: NL MJ spojka:
Dobava in montaža spojke iz NL po EN 14901 z zateznim obočem in tesnilom EPDM-varioseal za spoj NL cevi s PE cevjo; prašni epoksidni površinski premaz; s spojnim in tesnilnim materialom; PN 16</t>
  </si>
  <si>
    <t>2.2.4.2.1.1.11</t>
  </si>
  <si>
    <t xml:space="preserve">  DN 100 / (104 - 132)
Opomba: NL MJ spojka:
Dobava in montaža spojke iz NL po EN 14901 z zateznim obočem in tesnilom EPDM-varioseal za spoj NL cevi s PE cevjo; prašni epoksidni površinski premaz; s spojnim in tesnilnim materialom; PN 16</t>
  </si>
  <si>
    <t>2.2.4.2.1.1.12</t>
  </si>
  <si>
    <t>NL F-kos:
Dobava in montaža F-kosa iz NL po EN 545, mere po EN 1563, prirobnice po EN 1092-2; prašni epoksidni površinski premaz; s spojnim in tesnilnim materialom; PN 16</t>
  </si>
  <si>
    <t>2.2.4.2.1.1.13</t>
  </si>
  <si>
    <t xml:space="preserve">  DN 100/700
Opomba: NL F-kos:
Dobava in montaža F-kosa iz NL po EN 545, mere po EN 1563, prirobnice po EN 1092-2; prašni epoksidni površinski premaz; s spojnim in tesnilnim materialom; PN 16</t>
  </si>
  <si>
    <t>2.2.4.2.1.1.14</t>
  </si>
  <si>
    <t>NL FF-kos:
Dobava in montaža FF-kosa iz NL po EN 545, mere po EN 1563, prirobnice po EN 1092-2; prašni epoksidni površinski premaz; s spojnim in tesnilnim materialom; PN 16</t>
  </si>
  <si>
    <t>2.2.4.2.1.1.15</t>
  </si>
  <si>
    <t xml:space="preserve">  DN 50 / 250
Opomba: NL FF-kos:
Dobava in montaža FF-kosa iz NL po EN 545, mere po EN 1563, prirobnice po EN 1092-2; prašni epoksidni površinski premaz; s spojnim in tesnilnim materialom; PN 16</t>
  </si>
  <si>
    <t>2.2.4.2.1.1.16</t>
  </si>
  <si>
    <t xml:space="preserve">  DN 100 / 3.000
Opomba: NL FF-kos:
Dobava in montaža FF-kosa iz NL po EN 545, mere po EN 1563, prirobnice po EN 1092-2; prašni epoksidni površinski premaz; s spojnim in tesnilnim materialom; PN 16</t>
  </si>
  <si>
    <t>2.2.4.2.1.1.17</t>
  </si>
  <si>
    <t xml:space="preserve">  DN 100 / 600 s sidrom
Opomba: NL FF-kos:
Dobava in montaža FF-kosa iz NL po EN 545, mere po EN 1563, prirobnice po EN 1092-2; prašni epoksidni površinski premaz; s spojnim in tesnilnim materialom; PN 16</t>
  </si>
  <si>
    <t>2.2.4.2.1.1.18</t>
  </si>
  <si>
    <t>NL FFR-kos:
Dobava in montaža FFR-kosa iz NL po  po EN 545, mere po EN 1563, prirobnice po EN 1092-2; prašni epoksidni površinski premaz; s spojnim in tesnilnim materialom; PN 16</t>
  </si>
  <si>
    <t>2.2.4.2.1.1.19</t>
  </si>
  <si>
    <t xml:space="preserve">  DN 100 / DN 50
Opomba: NL FFR-kos:
Dobava in montaža FFR-kosa iz NL po  po EN 545, mere po EN 1563, prirobnice po EN 1092-2; prašni epoksidni površinski premaz; s spojnim in tesnilnim materialom; PN 16</t>
  </si>
  <si>
    <t>2.2.4.2.1.1.20</t>
  </si>
  <si>
    <t>NL T-kos:
Dobava in montaža N-kosa iz NL po EN 545, mere po EN 1563, prirobnice po EN 1092-2; prašni epoksidni površinski premaz; PN 16</t>
  </si>
  <si>
    <t>2.2.4.2.1.1.21</t>
  </si>
  <si>
    <t xml:space="preserve">  DN 100 / DN 100
Opomba: NL T-kos:
Dobava in montaža N-kosa iz NL po EN 545, mere po EN 1563, prirobnice po EN 1092-2; prašni epoksidni površinski premaz; PN 16</t>
  </si>
  <si>
    <t>2.2.4.2.1.1.22</t>
  </si>
  <si>
    <t>NL TT-kos:
Dobava in montaža N-kosa iz NL po EN 545, mere po EN 1561, prirobnice po EN 1092-2; prašni epoksidni površinski premaz; PN 16</t>
  </si>
  <si>
    <t>2.2.4.2.1.1.23</t>
  </si>
  <si>
    <t xml:space="preserve">  DN 100 / DN 50
Opomba: NL TT-kos:
Dobava in montaža N-kosa iz NL po EN 545, mere po EN 1561, prirobnice po EN 1092-2; prašni epoksidni površinski premaz; PN 16</t>
  </si>
  <si>
    <t>2.2.4.2.1.1.24</t>
  </si>
  <si>
    <t>NL X-kos:
Dobava in montaža X-kosa iz NL po DIN 28646; s spojnim in tesnilnim materialom; PN 16</t>
  </si>
  <si>
    <t>2.2.4.2.1.1.25</t>
  </si>
  <si>
    <t xml:space="preserve">  DN 50
Opomba: NL X-kos:
Dobava in montaža X-kosa iz NL po DIN 28646; s spojnim in tesnilnim materialom; PN 16</t>
  </si>
  <si>
    <t>2.2.4.2.1.1.26</t>
  </si>
  <si>
    <t>NL X-kos:
Dobava in montaža X-kosa iz NL po DIN 28646 z notranjim navojem; s tesnilnim materialom; PN 16</t>
  </si>
  <si>
    <t>2.2.4.2.1.1.27</t>
  </si>
  <si>
    <t xml:space="preserve">  DN 50 / R 6/4
Opomba: NL X-kos:
Dobava in montaža X-kosa iz NL po DIN 28646 z notranjim navojem; s tesnilnim materialom; PN 16</t>
  </si>
  <si>
    <t>2.2.4.2.1.1.28</t>
  </si>
  <si>
    <t>Spojka za PE cev z ZN:
Dobava in montaža spojke Fip Magnum za PE cev z zunanjim navojem; ZMP; PN 16</t>
  </si>
  <si>
    <t>2.2.4.2.1.1.29</t>
  </si>
  <si>
    <t xml:space="preserve">  d 90 / R 3
Opomba: Spojka za PE cev z ZN:
Dobava in montaža spojke Fip Magnum za PE cev z zunanjim navojem; ZMP; PN 16</t>
  </si>
  <si>
    <t>2.2.4.2.1.1.30</t>
  </si>
  <si>
    <t>Nadzemni hidrant DN 100:
Dobava in montaža nadzemnega hidranta nelomljive izvedbe po EN 14384 oz. EN 1074-6, PN 16, s spojnim in tesnilnim materialom, v sestavi:
- hidrantna glava s ščitnikom iz Al-legure; prašni epoksidni površinski premaz; z:
- 2 kpl. - stabilna spojka DN 100 B po DIN 14318 - B3  iz aluminija, s pokrovom na verižici,
- stabilna spojka DN 100 A po DIN 14319 - A3 iz aluminija, s pokrovom na verižici,
- stojna cev iz debelostenskega nerjavečega jekla po EN 1503-3,
- prožilna cev R 1 iz nerjavečega jekla,
- konusni ventil hidranta iz nerjavečega jekla,
- varnostni izpustni ventil R 1,
- hidrantni podstavek iz nerjaveče jeklene litine s prirobnico DN 100; PN 10/16 po EN 1092-2;
- vgradna globina: 1.250 mm
Ustreza: NH DN 100/1250</t>
  </si>
  <si>
    <t>2.2.4.2.1.1.31</t>
  </si>
  <si>
    <t>Kombinirani vodomer 50/15:
Dobava in vgradnja kombiniranega vodomera za hladno vodo za horizontalno vgradnjo; tmax = 50 °C; 
PN 16; z obtočnim števcem tip MTR; prašni epoksidni površinski premaz; z umirjevalnim kosom ter s priborom in overjen;
- priključna prirobnica DN 50; PN 10/16;
- nazivni pretok Qn = 15 m³/h;
- maksimalni trajni pretok Q = 50 m³/h;
- maksimalni pretok Qmax = 60 m³/h;
Ustreza: CMC, tip C 4 000; DN 50/20 ali enakovredno</t>
  </si>
  <si>
    <t>2.2.4.2.1.1.32</t>
  </si>
  <si>
    <t>NL EV zasun - prirobnični:
Dobava in montaža NL EV zasuna z mehkim tesnenjem za zapiranje pretoka vode s kolesom za zasun; prirobnične izvedbe, s protiprirobnicami ter s tesnilnim materialom; PN 16</t>
  </si>
  <si>
    <t>2.2.4.2.1.1.33</t>
  </si>
  <si>
    <t xml:space="preserve">  DN 100
Opomba: NL EV zasun - prirobnični:
Dobava in montaža NL EV zasuna z mehkim tesnenjem za zapiranje pretoka vode s kolesom za zasun; prirobnične izvedbe, s protiprirobnicami ter s tesnilnim materialom; PN 16</t>
  </si>
  <si>
    <t>2.2.4.2.1.1.34</t>
  </si>
  <si>
    <t>NL protipovratni ventil - prirobnični:
Dobava in montaža NL protipovratnega ventila za hladno vodo; prirobnične izvedbe, s protiprirobnicami ter s tesnilnim materialom; PN 16</t>
  </si>
  <si>
    <t>2.2.4.2.1.1.35</t>
  </si>
  <si>
    <t xml:space="preserve">  DN 100
Opomba: NL protipovratni ventil - prirobnični:
Dobava in montaža NL protipovratnega ventila za hladno vodo; prirobnične izvedbe, s protiprirobnicami ter s tesnilnim materialom; PN 16</t>
  </si>
  <si>
    <t>2.2.4.2.1.1.36</t>
  </si>
  <si>
    <t>NL lovilnik nesnage - prirobnični:
Dobava in montaža NL lovilnika nesnage za hladno vodo; prirobnične izvedbe, s protiprirobnicami ter s tesnilnim materialom; PN 16</t>
  </si>
  <si>
    <t>2.2.4.2.1.1.37</t>
  </si>
  <si>
    <t xml:space="preserve">  DN 100
Opomba: NL lovilnik nesnage - prirobnični:
Dobava in montaža NL lovilnika nesnage za hladno vodo; prirobnične izvedbe, s protiprirobnicami ter s tesnilnim materialom; PN 16</t>
  </si>
  <si>
    <t>2.2.4.2.1.1.38</t>
  </si>
  <si>
    <t>Polnilno - praznilna pipa:
Dobava in montaža polnilno-praznilne krogelne pipe navojne izvedbe, s tesnilnim materialom; PN 10</t>
  </si>
  <si>
    <t>2.2.4.2.1.1.39</t>
  </si>
  <si>
    <t xml:space="preserve">  DN 20
Opomba: Polnilno - praznilna pipa:
Dobava in montaža polnilno-praznilne krogelne pipe navojne izvedbe, s tesnilnim materialom; PN 10</t>
  </si>
  <si>
    <t>2.2.4.2.1.1.40</t>
  </si>
  <si>
    <t>Vezava jaška:
Dodatek za vezavo opreme iz popisa v jašku, skupaj s potrebnim pritrdilnim, obešalnim in tesnilnim materialom</t>
  </si>
  <si>
    <t>2.2.4.2.1.1.41</t>
  </si>
  <si>
    <t>Prestavitev obstoječega hidranta:
Odstranitev in ponovna montaža podzemnega dela obstoječega cestnega hidranta</t>
  </si>
  <si>
    <t>2.2.4.2.1.1.42</t>
  </si>
  <si>
    <t>Soglasja:
Stroški soglasja in izdelave priključka na vodovodno omrežje</t>
  </si>
  <si>
    <t>2.2.4.2.1.2</t>
  </si>
  <si>
    <t>Vodovod in vertikalna kanalizacija</t>
  </si>
  <si>
    <t>2.2.4.2.1.2.1</t>
  </si>
  <si>
    <t>Umivalnik z enoročno armaturo:
Dobava in montaža kompletnega umivalnika, sestavljenega iz:  
- konzolne školjke iz sanitarne keramike dim. 600 x 400 mm za pritrditev na steno,
- kromane stoječe enoročne mešalne armature za umivalnik z dvema medeninastima kromanima kotnima regulirnima ventiloma DN 15 z rozetama in s povezovalnima cevkama,
- kromanega medeninastega sifona DN 32 z vezno cevjo in s kromano rozeto,    
- kompleta s pritrdilnim in tesnilnim materialom
Ustreza: Keramag, Renova, mod. 223260,  
                z Armal, tip Gaia, mod. 512989 
               ali enakovredno</t>
  </si>
  <si>
    <t>2.2.4.2.1.2.2</t>
  </si>
  <si>
    <t>Umivalnik z enoročno armaturo:
Dobava in montaža kompletnega umivalnika, sestavljenega iz:  
- konzolne školjke iz sanitarnega porcelana dim. 650 x 510 mm za pritrditev na steno, s polnogo,
- kromane stoječe enoročne mešalne armature za umivalnik z dvema medeninastima kromanima kotnima regulirnima ventiloma DN 15 z rozetama in s povezovalnima cevkama,
- kromanega medeninastega sifona DN 32 z vezno cevjo in s kromano rozeto,    
- kompleta s pritrdilnim in tesnilnim materialom
Ustreza: Keramag, Renova, mod. 223068, 
                z Armal, tip Gaia, mod. 512989 
                ali enakovredno</t>
  </si>
  <si>
    <t>2.2.4.2.1.2.3</t>
  </si>
  <si>
    <t>Umivalnik z enoročno armaturo:
Dobava in montaža kompletnega umivalnika primernega za invalide, sestavljenega iz:  
- konzolne školjke iz sanitarne keramike dim. 670 x 600 mm za pritrditev na steno,
- kromane stoječe enoročne mešalne armature za umivalnik z dvema medeninastima kromanima kotnima regulirnima ventiloma DN 15 z rozetama in s povezovalnima cevkama,
- kromanega medeninastega sifona DN 32 z vezno cevjo in s kromano rozeto,    
- kompleta s pritrdilnim in tesnilnim materialom
Ustreza: Dolomite, Atlantis J0403 
            s pipo B1612AA ali enakovredno</t>
  </si>
  <si>
    <t>2.2.4.2.1.2.4</t>
  </si>
  <si>
    <t>Stenska armatura za umivalnik:
Dobava in montaža kromane stenske enoročne mešalne armature za umivalnik, s podometnim ventilom DN 15 s kapo, komplet s pritrdilnim in tesnilnim materialom
Ustreza: Armal, Hidra ali enakovredno</t>
  </si>
  <si>
    <t>2.2.4.2.1.2.5</t>
  </si>
  <si>
    <t>Montažni element za umivalnik:
Dobava in montaža montažnega elementa za umivalnik, za univerzalno masivno vzidavo in suhomontažno vgradnjo, za predstensko in stensko montažo, s pritrdilnim in tesnilnim materialom
Ustreza: Geberit, Duofix ali enakovredno</t>
  </si>
  <si>
    <t>2.2.4.2.1.2.6</t>
  </si>
  <si>
    <t>Univerzalno korito z armaturo:
Dobava in montaža univerzalnega korita iz kromovega jekla za montažo na steno, sestavljenega iz:
- konzolnega korita iz NiCr pločevine debeline 0,8 mm dim. 750 x 500 mm za pritrditev na steno, izliv desno,
- kromane stenske enoročne armature z gibko cevjo s prho ter z dvema medeninastima kotnima regulirnima ventiloma DN 15 z rozetama in s kapama,
- kromanega medeninastega sifona DN 32 z vezno cevjo in s kromano rozeto,
- kompleta s pritrdilnim in tesnilnim materialom
Ustreza: Franke, Sirius CA210/2 z Armal, Hidra 
                ali enakovredno</t>
  </si>
  <si>
    <t>2.2.4.2.1.2.7</t>
  </si>
  <si>
    <t>Univerzalno korito z armaturo:
Dobava in montaža univerzalnega korita iz kromovega jekla za montažo na steno, sestavljenega iz:
- konzolnega korita iz NiCr pločevine debeline 0,8 mm dim. 750 x 500 mm za pritrditev na steno, izliv levo,
- kromane stenske enoročne armature z gibko cevjo s prho ter z dvema medeninastima kotnima regulirnima ventiloma DN 15 z rozetama in s kapama,
- kromanega medeninastega sifona DN 32 z vezno cevjo in s kromano rozeto,
- kompleta s pritrdilnim in tesnilnim materialom
Ustreza: Franke, Sirius CA210/7 z Armal, Hidra 
                ali enakovredno</t>
  </si>
  <si>
    <t>2.2.4.2.1.2.8</t>
  </si>
  <si>
    <t>Montažni element za univerzalno korito:
Dobava in montaža montažnega univerzalnega elementa za univerzalno korito, za univerzalno masivno vzidavo in suhomontažno vgradnjo, za predstensko in stensko montažo, s pritrdilnim in tesnilnim materialom
Ustreza: Geberit, tip Duofix ali enakovredno</t>
  </si>
  <si>
    <t>2.2.4.2.1.2.9</t>
  </si>
  <si>
    <t>WC, konzolni s podometnim kotličkom:
Dobava in montaža kompletnega stranišča, sestavljenega iz:
- konzolne školjke iz sanitarne keramike za pritrditev na steno in s stranskim iztokom DN 100,
- vgradnega splakovalnika za vzidavo in obzidavo prostornine 6-9 l, s proženjem spredaj ter s PE odtočnim kolenom, prehodnim kosom, z WC priključno garnituro ter s setom za zvočno izolacijo,
- polne plastične sedežne deske s pokrovom in z gumijastimi nastavki,
- kromanega kotnega ventila DN15/Ø10 mm za splakovalnik z gibljivo cevko Ø10 mm z rozeto,
- vezne cevi Ø30 mm z manšeto,
- kompleta s pritrdilnim in tesnilnim materialom
Ustreza: Keramag, mod. 201700, s kotličkom 
                Geberit, tip Duofix ali enakovredno</t>
  </si>
  <si>
    <t>2.2.4.2.1.2.10</t>
  </si>
  <si>
    <t>WC, konzolni s podometnim kotličkom:
Dobava in montaža kompletnega stranišča, sestavljenega iz:
- konzolne školjke iz sanitarne keramike za pritrditev na steno in s stranskim iztokom DN 100,
- vgradnega splakovalnika za univerzalno vzidavo in suhomontažno vgradnjo, prostornine 6-9 l, s proženjem spredaj ter s PE odtočnim kolenom, prehodnim kosom, z WC priključno garnituro ter s setom za zvočno izolacijo,
- polne plastične sedežne deske s pokrovom in z gumijastimi nastavki,
- kotnega ventila DN15/Ø10 mm za splakovalnik z gibljivo cevko Ø10 mm z rozeto,
- vezne cevi Ø30 mm z manšeto,
- kompleta s pritrdilnim in tesnilnim materialom
Ustreza: Keramag, mod. 202010, s kotličkom 
                Geberit, tip Duofix ali enakovredno</t>
  </si>
  <si>
    <t>2.2.4.2.1.2.11</t>
  </si>
  <si>
    <t>WC, konzolni s podometnim kotličkom:
Dobava in montaža kompletnega stranišča, sestavljenega iz:
- konzolne školjke iz sanitarne keramike za pritrditev na steno in s stranskim iztokom DN 100 primerna za invalide,
- vgradnega splakovalnika za univerzalno vzidavo in suhomontažno vgradnjo, prostornine 6-9 l, s proženjem spredaj ter s PE odtočnim kolenom, prehodnim kosom, z WC priključno garnituro ter s setom za zvočno izolacijo,
- dvojne tipke za proženje,
- polne plastične sedežne deske s pokrovom in z gumijastimi nastavki,
- kromanega kotnega ventila DN15/Ø10 mm za splakovalnik z gibljivo cevko Ø10 mm z rozeto,
- vezne cevi Ø30 mm z manšeto,
- kompleta s pritrdilnim in tesnilnim materialom
Ustreza: Geberit, Duofix z Dolomite, Atlantis 
               J3517 ali enakovredno</t>
  </si>
  <si>
    <t>2.2.4.2.1.2.12</t>
  </si>
  <si>
    <t>Pršna kad z enoročno armaturo:
Dobava in montaža kompletne pršne kadi kvadratne oblike, sestavljene iz:
- znotraj emajlirane kadi tlorisne vel. 900 x 900 mm, primerne za vzidavo,
- kromane stenske medeninaste enoročne baterije za prho s pršno glavo in s povezovalno cevjo, s keramičnim tesnenjem,
- odtočne garniture za prho s kromano rozeto s čepom,
- dveh podometnih medeninastih ventilov DN 15 z rozetama in kapama,
- kompleta s pritrdilnim in tesnilnim materialom
Ustreza: Dolomite, Libia z Armal, Hidra 
                ali enakovredno</t>
  </si>
  <si>
    <t>2.2.4.2.1.2.13</t>
  </si>
  <si>
    <t>Pisoar z avtomatskim splakovanjem:
Dobava in montaža kompletnega pisoarja, sestavljenega iz:
- konzolne školjke za pritrditev na steno,
- podometnega ventila DN 15 s kromano rozeto in s kapo,
- elektronske podometne armature za pisoar z elektromagnetnim ventilom DN 15, 230 V, 
- kromanega odtočnega sifona DN 50,
- kompleta s pritrdilnim in tesnilnim materialom
Ustreza: Keramag, model 235300 z armaturo 
                Elmer ali ustrezno</t>
  </si>
  <si>
    <t>2.2.4.2.1.2.14</t>
  </si>
  <si>
    <t>Montažni element za pisoar:
Dobava in montaža montažnega elementa za pisoar, za suhomontažno vgradnjo, za predstensko in stensko montažo, s pritrdilnim in tesnilnim materialom
Ustreza: Geberit, Duofix ali enakovredno</t>
  </si>
  <si>
    <t>2.2.4.2.1.2.15</t>
  </si>
  <si>
    <t>Trokadero z enoročno armaturo s prho:
Dobava in montaža trokadera, sestavljenega iz:
- konzolne školjke za pritrditev na steno, s stranskim iztokom DN 100 in s ponikljano dvižno rešetko,
- kromane stenske enoročne armature za trokadero z gibko cevjo s prho ter z dvema medeninastima kotnima regulirnima ventiloma DN 15 z rozetama in s kapama,
- kompleta s pritrdilnim in tesnilnim materialom
Ustreza: Dolomite, Brenta z Armal, Hidra 
                ali enakovredno</t>
  </si>
  <si>
    <t>2.2.4.2.1.2.16</t>
  </si>
  <si>
    <t>Montažni element za trokadero:
Dobava in montaža montažnega univerzalnega elementa za trokadero, za univerzalno masivno vzidavo in suhomontažno vgradnjo, za predstensko in stensko montažo, s pritrdilnim in tesnilnim materialom
Ustreza: Geberit, tip Duofix ali enakovredno</t>
  </si>
  <si>
    <t>2.2.4.2.1.2.17</t>
  </si>
  <si>
    <t>Korito z enoročno armaturo za kad:
Dobava in montaža kompletnega umivalnika, sestavljenega iz:  
- konzolne školjke iz sanitarne keramike dim. 600 x 450 mm za pritrditev na steno,
- kromane stenske medeninaste enoročne baterije za kad s pršno glavo in s povezovalno cevjo,
- kromanega medeninastega sifona DN 32 z vezno cevjo in s kromano rozeto,
- dveh podometnih medeninastih ventilov DN 15 z rozetama in kapama,   
- kompleta s pritrdilnim in tesnilnim materialom
Ustreza: Dolomite, Virginia z Armal, Hidra 
                ali enakovredno</t>
  </si>
  <si>
    <t>2.2.4.2.1.2.18</t>
  </si>
  <si>
    <t>Montažni element za enoročno armaturo:
Dobava in montaža montažnega univerzalnega elementa za stensko enoročno armaturo, za univerzalno masivno vzidavo in suhomontažno vgradnjo, za predstensko in stensko montažo, s pritrdilnim in tesnilnim materialom
Ustreza: Geberit, tip Duofix ali enakovredno</t>
  </si>
  <si>
    <t>2.2.4.2.1.2.19</t>
  </si>
  <si>
    <t>Kuhinjska enoročna stoječa armatura:
Dobava in montaža enoročne baterije za pomivalno korito, sestavljene iz:
- kromane stoječe enoročne mešalne armature z dolgim gibljivim izlivom DN 15, z dvema medeninastima kromanima kotnima regulirnima ventiloma DN 15 z rozetama in s povezovalnima cevkama,
- kromanega medeninastega sifona DN 32 z vezno cevjo in s kromano rozeto,
- kompleta s pritrdilnim in tesnilnim materialom
Ustreza: Armal, Hidra ali enakovredno</t>
  </si>
  <si>
    <t>2.2.4.2.1.2.20</t>
  </si>
  <si>
    <t>Stenska armatura:
Dobava in montaža medeninaste kromane stenske  armature z nastavkom za gibljivo cev Ø14,4 mm in s podometnim ventilom DN 15 s kapo, ter kompleta s pritrdilnim in tesnilnim materialom
Ustreza: Armal ali enakovredno</t>
  </si>
  <si>
    <t>2.2.4.2.1.2.21</t>
  </si>
  <si>
    <t>Stenska enoročna baterija:
Dobava in montaža medeninaste kromane stenske  enoročne baterije za kad s pršno glavo in z gibljivo cevjo, s podometnima ventiloma DN 15 s kapo, ter kompleta s pritrdilnim in tesnilnim materialom
Ustreza: Armal, Hidra ali enakovredno</t>
  </si>
  <si>
    <t>2.2.4.2.1.2.22</t>
  </si>
  <si>
    <t>Ogledalo premično:
Dobava in montaža premičnega ogledala iz brušenega stekla, s pritrdilnim materialom, vel. 650 x 650 mm
Ustreza: Dolomite Atlantis J2064 ali enakovredno</t>
  </si>
  <si>
    <t>2.2.4.2.1.2.23</t>
  </si>
  <si>
    <t>Varnostni ročaj S1:
Dobava in montaža jeklenega varnostnega ročaja S1, prevlečenega z ognjevarnim nylon poliamidom 6, s pritrdilnim materialom
Ustreza: Dolomite, Atlantis J2058 ali enakovredno</t>
  </si>
  <si>
    <t>2.2.4.2.1.2.24</t>
  </si>
  <si>
    <t>Varnostni ročaj S3:
Dobava in montaža pregibnega varnostnega ročaja S3 z avtomatskim vračanjem v prvotni položaj, narejen iz jekla prevlečenega z ognjevarnim nylon poliamidom 6, s pritrdilno ploščo in pritrdilnim materialom
Ustreza: Dolomite, Atlantis J2060 z  J2056AP
              ali enakovredno</t>
  </si>
  <si>
    <t>2.2.4.2.1.2.25</t>
  </si>
  <si>
    <t>Podajalnik WC papirja-lističev:
Dobava in montaža podajalnika za toaletni papir iz ABS plastike, s pritrdilnim materialom
Ustreza: Kimberly-Clark, linija Aqua, št. 6975
                 ali enakovredno</t>
  </si>
  <si>
    <t>2.2.4.2.1.2.26</t>
  </si>
  <si>
    <t>Milnik za tekoče milo:
Dobava in montaža milnika iz ABS plastike za tekoče milo s pritrdilnim materialom
Ustreza: Kimberly-Clark, linija Aqua, št. 6976 
                ali enakovredno</t>
  </si>
  <si>
    <t>2.2.4.2.1.2.27</t>
  </si>
  <si>
    <t>Podajalnik za brisače zloženke:
Dobava in montaža podajalnika za papirnate brisače zloženke iz ABS plastike, s pritrdilnim materialom
Ustreza: Kimberly-Clark, linija Aqua, št. 6973
                ali enakovredno</t>
  </si>
  <si>
    <t>2.2.4.2.1.2.28</t>
  </si>
  <si>
    <t>Obešalna kljukica:
Dobava in montaža obešalne kljukice s pritrdilnim materialom
Ustreza: Koin, art. 2010 ali enakovredno</t>
  </si>
  <si>
    <t>2.2.4.2.1.2.29</t>
  </si>
  <si>
    <t>Koš za odpadke:
Dobava odprtega koša za odpadke s pokrovom prostornine 50 l
Ustreza: Kimberly-Clark, št. 0051 ali enakovredno</t>
  </si>
  <si>
    <t>2.2.4.2.1.2.30</t>
  </si>
  <si>
    <t>WC metlica:
Dobava in montaža straniščne metlice s posodo iz bele plastike in s pritrdilnim materialom
Ustreza: Kimberly-Clark, Sirio, št. 0063 
                ali enakovredno</t>
  </si>
  <si>
    <t>2.2.4.2.1.2.31</t>
  </si>
  <si>
    <t>Srednje težka pocinkana cev:
Dobava in montaža pocinkane srednje težke navojne jeklene cevi brez predpisanih mehanskih lastnosti, dimenzije in teža po DIN EN 10 255, iz materiala S 185 po DIN EN 10 025-1, z dodatkom za razrez, s fitingi in s pritrdilnim materialom</t>
  </si>
  <si>
    <t>2.2.4.2.1.2.32</t>
  </si>
  <si>
    <t xml:space="preserve">  DN 50
Opomba: Srednje težka pocinkana cev:
Dobava in montaža pocinkane srednje težke navojne jeklene cevi brez predpisanih mehanskih lastnosti, dimenzije in teža po DIN EN 10 255, iz materiala S 185 po DIN EN 10 025-1, z dodatkom za razrez, s fitingi in s pritrdilnim materialom</t>
  </si>
  <si>
    <t>2.2.4.2.1.2.33</t>
  </si>
  <si>
    <t xml:space="preserve">  DN 65
Opomba: Srednje težka pocinkana cev:
Dobava in montaža pocinkane srednje težke navojne jeklene cevi brez predpisanih mehanskih lastnosti, dimenzije in teža po DIN EN 10 255, iz materiala S 185 po DIN EN 10 025-1, z dodatkom za razrez, s fitingi in s pritrdilnim materialom</t>
  </si>
  <si>
    <t>2.2.4.2.1.2.34</t>
  </si>
  <si>
    <t xml:space="preserve">  DN 80
Opomba: Srednje težka pocinkana cev:
Dobava in montaža pocinkane srednje težke navojne jeklene cevi brez predpisanih mehanskih lastnosti, dimenzije in teža po DIN EN 10 255, iz materiala S 185 po DIN EN 10 025-1, z dodatkom za razrez, s fitingi in s pritrdilnim materialom</t>
  </si>
  <si>
    <t>2.2.4.2.1.2.35</t>
  </si>
  <si>
    <t>Srednje težka pocinkana cev z izolacijo:
Dobava in montaža pocinkane srednje težke navojne jeklene cevi brez predpisanih mehanskih lastnosti, dimenzije in teža po DIN EN 10 255, iz materiala S 185 po DIN EN 10 025-1, z dodatkom za razrez, s fitingi in s pritrdilnim materialom ter izolirana s cevno izolacijo debeline 4 mm - za razvod hladne vode v tlaku
Ustreza: izolacija Armacell, tip ACe-13 
              ali enakovredno</t>
  </si>
  <si>
    <t>2.2.4.2.1.2.36</t>
  </si>
  <si>
    <t xml:space="preserve">  DN 40
Opomba: Srednje težka pocinkana cev z izolacijo:
Dobava in montaža pocinkane srednje težke navojne jeklene cevi brez predpisanih mehanskih lastnosti, dimenzije in teža po DIN EN 10 255, iz materiala S 185 po DIN EN 10 025-1, z dodatkom za razrez, s fitingi in s pritrdilnim materialom ter izolirana s cevno izolacijo debeline 4 mm - za razvod hladne vode v tlaku</t>
  </si>
  <si>
    <t>2.2.4.2.1.2.37</t>
  </si>
  <si>
    <t xml:space="preserve">  DN 50
Opomba: Srednje težka pocinkana cev z izolacijo:
Dobava in montaža pocinkane srednje težke navojne jeklene cevi brez predpisanih mehanskih lastnosti, dimenzije in teža po DIN EN 10 255, iz materiala S 185 po DIN EN 10 025-1, z dodatkom za razrez, s fitingi in s pritrdilnim materialom ter izolirana s cevno izolacijo debeline 4 mm - za razvod hladne vode v tlaku</t>
  </si>
  <si>
    <t>2.2.4.2.1.2.38</t>
  </si>
  <si>
    <t xml:space="preserve">  DN 65
Opomba: Srednje težka pocinkana cev z izolacijo:
Dobava in montaža pocinkane srednje težke navojne jeklene cevi brez predpisanih mehanskih lastnosti, dimenzije in teža po DIN EN 10 255, iz materiala S 185 po DIN EN 10 025-1, z dodatkom za razrez, s fitingi in s pritrdilnim materialom ter izolirana s cevno izolacijo debeline 4 mm - za razvod hladne vode v tlaku</t>
  </si>
  <si>
    <t>2.2.4.2.1.2.39</t>
  </si>
  <si>
    <t>2.2.4.2.1.2.40</t>
  </si>
  <si>
    <t xml:space="preserve">  DN 20 (d 25 x 2,3 mm)
Opomba: Polietilenska cev PE 100:
Dobava in polaganje polietilenske cevi PE 100,  izdelane po SIST ISO 4427, PN 16, vključno s spojnimi elementi iz sive litine (enojna zobčasta spojka), z elementi iz temprane litine ter z vijačnim in tesnilnim materialom</t>
  </si>
  <si>
    <t>2.2.4.2.1.2.41</t>
  </si>
  <si>
    <t>PE-X cev:
Dobava in montaža polietilenske cevi PE-Xa za pitno vodo po prEN ISO 15875; razred 1; PN 10; 95 °C; za spajanje z natiskovanjem z dodatkom za razrez, s spojnimi elementi - za razvod hladne pitne vode
Ustreza: Uponor ali enakovredno</t>
  </si>
  <si>
    <t>2.2.4.2.1.2.42</t>
  </si>
  <si>
    <t xml:space="preserve">  Ø 16 x 2,2 mm
Opomba: PE-X cev:
Dobava in montaža polietilenske cevi PE-Xa za pitno vodo po prEN ISO 15875; razred 1; PN 10; 95 °C; za spajanje z natiskovanjem z dodatkom za razrez, s spojnimi elementi - za razvod hladne pitne vode</t>
  </si>
  <si>
    <t>2.2.4.2.1.2.43</t>
  </si>
  <si>
    <t xml:space="preserve">  Ø 20 x 2,8 mm
Opomba: PE-X cev:
Dobava in montaža polietilenske cevi PE-Xa za pitno vodo po prEN ISO 15875; razred 1; PN 10; 95 °C; za spajanje z natiskovanjem z dodatkom za razrez, s spojnimi elementi - za razvod hladne pitne vode</t>
  </si>
  <si>
    <t>2.2.4.2.1.2.44</t>
  </si>
  <si>
    <t xml:space="preserve">  Ø 25 x 3,5 mm
Opomba: PE-X cev:
Dobava in montaža polietilenske cevi PE-Xa za pitno vodo po prEN ISO 15875; razred 1; PN 10; 95 °C; za spajanje z natiskovanjem z dodatkom za razrez, s spojnimi elementi - za razvod hladne pitne vode</t>
  </si>
  <si>
    <t>2.2.4.2.1.2.45</t>
  </si>
  <si>
    <t xml:space="preserve">  Ø 32 x 4,4 mm
Opomba: PE-X cev:
Dobava in montaža polietilenske cevi PE-Xa za pitno vodo po prEN ISO 15875; razred 1; PN 10; 95 °C; za spajanje z natiskovanjem z dodatkom za razrez, s spojnimi elementi - za razvod hladne pitne vode</t>
  </si>
  <si>
    <t>2.2.4.2.1.2.46</t>
  </si>
  <si>
    <t>2.2.4.2.1.2.47</t>
  </si>
  <si>
    <t xml:space="preserve">  18 x 1,0 mm
Opomba: Cev iz nerjavnega jekla:
Dobava in montaža  jeklene cevi iz nerjavnega jekla št. 1.4521 za napeljave pitne vode po DIN EN 10088 in DIN EN 10312, s fazonskimi kosi, z dodatkom za razrez, s spojnim materialom za spajanje s hladnim stiskanjem z zagotavljanjem tlačne stopnje PN 16, tmax = 110 °C, s pritrdilnim materialom - za razvod tople vode in cirkulacije</t>
  </si>
  <si>
    <t>2.2.4.2.1.2.48</t>
  </si>
  <si>
    <t xml:space="preserve">  22 x 1,2 mm
Opomba: Cev iz nerjavnega jekla:
Dobava in montaža  jeklene cevi iz nerjavnega jekla št. 1.4521 za napeljave pitne vode po DIN EN 10088 in DIN EN 10312, s fazonskimi kosi, z dodatkom za razrez, s spojnim materialom za spajanje s hladnim stiskanjem z zagotavljanjem tlačne stopnje PN 16, tmax = 110 °C, s pritrdilnim materialom - za razvod tople vode in cirkulacije</t>
  </si>
  <si>
    <t>2.2.4.2.1.2.49</t>
  </si>
  <si>
    <t xml:space="preserve">  28 x 1,2 mm
Opomba: Cev iz nerjavnega jekla:
Dobava in montaža  jeklene cevi iz nerjavnega jekla št. 1.4521 za napeljave pitne vode po DIN EN 10088 in DIN EN 10312, s fazonskimi kosi, z dodatkom za razrez, s spojnim materialom za spajanje s hladnim stiskanjem z zagotavljanjem tlačne stopnje PN 16, tmax = 110 °C, s pritrdilnim materialom - za razvod tople vode in cirkulacije</t>
  </si>
  <si>
    <t>2.2.4.2.1.2.50</t>
  </si>
  <si>
    <t xml:space="preserve">  35 x 1,5 mm
Opomba: Cev iz nerjavnega jekla:
Dobava in montaža  jeklene cevi iz nerjavnega jekla št. 1.4521 za napeljave pitne vode po DIN EN 10088 in DIN EN 10312, s fazonskimi kosi, z dodatkom za razrez, s spojnim materialom za spajanje s hladnim stiskanjem z zagotavljanjem tlačne stopnje PN 16, tmax = 110 °C, s pritrdilnim materialom - za razvod tople vode in cirkulacije</t>
  </si>
  <si>
    <t>2.2.4.2.1.2.51</t>
  </si>
  <si>
    <t xml:space="preserve">  42 x 1,5 mm
Opomba: Cev iz nerjavnega jekla:
Dobava in montaža  jeklene cevi iz nerjavnega jekla št. 1.4521 za napeljave pitne vode po DIN EN 10088 in DIN EN 10312, s fazonskimi kosi, z dodatkom za razrez, s spojnim materialom za spajanje s hladnim stiskanjem z zagotavljanjem tlačne stopnje PN 16, tmax = 110 °C, s pritrdilnim materialom - za razvod tople vode in cirkulacije</t>
  </si>
  <si>
    <t>2.2.4.2.1.2.52</t>
  </si>
  <si>
    <t xml:space="preserve">  54 x 1,5 mm
Opomba: Cev iz nerjavnega jekla:
Dobava in montaža  jeklene cevi iz nerjavnega jekla št. 1.4521 za napeljave pitne vode po DIN EN 10088 in DIN EN 10312, s fazonskimi kosi, z dodatkom za razrez, s spojnim materialom za spajanje s hladnim stiskanjem z zagotavljanjem tlačne stopnje PN 16, tmax = 110 °C, s pritrdilnim materialom - za razvod tople vode in cirkulacije</t>
  </si>
  <si>
    <t>2.2.4.2.1.2.53</t>
  </si>
  <si>
    <t>Izolacija cevovodov tople vode in cirkulacije:
Izolacija cevovodov z ovojnim materialom iz parozapornega negorljivega izolacijskega materiala, λ ≤ 0,039 W/mK, μ ≥ 7000, požarni razred B1, z dodatkom za razrez in z lepilnim materialom - za razvod tople vode in cirkulacije
Ustreza: Armacell, Armaflex AC ali enakovredno</t>
  </si>
  <si>
    <t>2.2.4.2.1.2.54</t>
  </si>
  <si>
    <t xml:space="preserve">  19 x 18 mm
Opomba: Izolacija cevovodov tople vode in cirkulacije:
Izolacija cevovodov z ovojnim materialom iz parozapornega negorljivega izolacijskega materiala, λ ≤ 0,039 W/mK, μ ≥ 7000, požarni razred B1, z dodatkom za razrez in z lepilnim materialom - za razvod tople vode in cirkulacije</t>
  </si>
  <si>
    <t>2.2.4.2.1.2.55</t>
  </si>
  <si>
    <t xml:space="preserve">  25 x 22 mm
Opomba: Izolacija cevovodov tople vode in cirkulacije:
Izolacija cevovodov z ovojnim materialom iz parozapornega negorljivega izolacijskega materiala, λ ≤ 0,039 W/mK, μ ≥ 7000, požarni razred B1, z dodatkom za razrez in z lepilnim materialom - za razvod tople vode in cirkulacije</t>
  </si>
  <si>
    <t>2.2.4.2.1.2.56</t>
  </si>
  <si>
    <t xml:space="preserve">  32 x 28 mm
Opomba: Izolacija cevovodov tople vode in cirkulacije:
Izolacija cevovodov z ovojnim materialom iz parozapornega negorljivega izolacijskega materiala, λ ≤ 0,039 W/mK, μ ≥ 7000, požarni razred B1, z dodatkom za razrez in z lepilnim materialom - za razvod tople vode in cirkulacije</t>
  </si>
  <si>
    <t>2.2.4.2.1.2.57</t>
  </si>
  <si>
    <t xml:space="preserve">  32 x 35 mm
Opomba: Izolacija cevovodov tople vode in cirkulacije:
Izolacija cevovodov z ovojnim materialom iz parozapornega negorljivega izolacijskega materiala, λ ≤ 0,039 W/mK, μ ≥ 7000, požarni razred B1, z dodatkom za razrez in z lepilnim materialom - za razvod tople vode in cirkulacije</t>
  </si>
  <si>
    <t>2.2.4.2.1.2.58</t>
  </si>
  <si>
    <t xml:space="preserve">  44 x 42 mm
Opomba: Izolacija cevovodov tople vode in cirkulacije:
Izolacija cevovodov z ovojnim materialom iz parozapornega negorljivega izolacijskega materiala, λ ≤ 0,039 W/mK, μ ≥ 7000, požarni razred B1, z dodatkom za razrez in z lepilnim materialom - za razvod tople vode in cirkulacije</t>
  </si>
  <si>
    <t>2.2.4.2.1.2.59</t>
  </si>
  <si>
    <t xml:space="preserve">  57 x 54 mm
Opomba: Izolacija cevovodov tople vode in cirkulacije:
Izolacija cevovodov z ovojnim materialom iz parozapornega negorljivega izolacijskega materiala, λ ≤ 0,039 W/mK, μ ≥ 7000, požarni razred B1, z dodatkom za razrez in z lepilnim materialom - za razvod tople vode in cirkulacije</t>
  </si>
  <si>
    <t>2.2.4.2.1.2.60</t>
  </si>
  <si>
    <t>Bivalentni grelnik pitne vode:
Dobava in montaža pokončnega bivalentnega grelnika pitne vode, izdelanega po DIN 4751 in DIN 4753, izvedba C po DIN 1988-2 ter DVGW, Delovni list W 551, v sestavi:
- rezervoar dim. 800 x 2.160 mm, prostornine 1.000 l iz nerjavne jeklene pločevine, material St 37-2, notranja stran dvoslojni emajl; PN 10,
- cevni toplotni izmenjevalec iz jekla St 37-2; PN 10, površina 2,2 m² s cevnima priključkoma,
- cevni toplotni izmenjevalec iz jekla St 37-2; PN 10, površina 3,8 m² s cevnima priključkoma,
- 2 kpl. - cevni priključek R 1 ½ za hladno in toplo vodo,
- cevni priključek R ¾ za cirkulacijo,
- 2 kpl. - cevni priključek  R 1 za termometer,
- 2 kpl. - cevni priključek R 1 za temperaturno tipalo,
- priključek R 1 ½ za vgradnjo električnega grelca,
- električni grelec 9 kW; ~400 V, 
- magnezijeva zaščitna anoda, 
- potopni tulec za senzor, 
- dopustna temperatura ogrevalnega medija 160 °C, 
- dopustna temperatura sanitarne vode  95 °C,
- izolacijska obloga iz mehke PUR pene z zunanjim plaščem iz umetne mase,
- montažni material               
Ustreza: Buderus, Logalux HRB-S 1000 
                ali enakovredno</t>
  </si>
  <si>
    <t>2.2.4.2.1.2.61</t>
  </si>
  <si>
    <t>Zidni hidrant (nerjavna omara s steklom):
Dobava in vgradnja zidne hidrantne omare, sestavljene iz:
- omare velikosti 740 x 840 x 250 mm iz nerjavne pločevine, z vrati iz kaljenega stekla z napisom H peskano in z jezično zaporo,
- gibljivega priključka s priključnim ventilom DN 50 levo ali desno,
- gumijaste cevi premera Ø25 mm dolžine 30 m navite na kolutu, 
- ročnika Ø25 mm na zasun, s šobo Ø6 mm   
Ustreza: Gallus gasilna oprema, 1-C/30
                INOX s steklom ali enakovredno</t>
  </si>
  <si>
    <t>2.2.4.2.1.2.62</t>
  </si>
  <si>
    <t>Zidna omarica:
Dobava in vgradnja podometne omarice za zaporno pipo, izdelane iz nerjaveče pločevine, z vgradnim materialom
  200 x 200 x 140 mm</t>
  </si>
  <si>
    <t>2.2.4.2.1.2.63</t>
  </si>
  <si>
    <t>Krogelni ventil - navojni:
Dobava in montaža medeninastega krogelnega ventila za hladno ali toplo vodo; navojne izvedbe, s tesnilnim materialom; PN 10</t>
  </si>
  <si>
    <t>2.2.4.2.1.2.64</t>
  </si>
  <si>
    <t xml:space="preserve">  DN 15
Opomba: Krogelni ventil - navojni:
Dobava in montaža medeninastega krogelnega ventila za hladno ali toplo vodo; navojne izvedbe, s tesnilnim materialom; PN 10</t>
  </si>
  <si>
    <t>2.2.4.2.1.2.65</t>
  </si>
  <si>
    <t xml:space="preserve">  DN 20
Opomba: Krogelni ventil - navojni:
Dobava in montaža medeninastega krogelnega ventila za hladno ali toplo vodo; navojne izvedbe, s tesnilnim materialom; PN 10</t>
  </si>
  <si>
    <t>2.2.4.2.1.2.66</t>
  </si>
  <si>
    <t xml:space="preserve">  DN 25
Opomba: Krogelni ventil - navojni:
Dobava in montaža medeninastega krogelnega ventila za hladno ali toplo vodo; navojne izvedbe, s tesnilnim materialom; PN 10</t>
  </si>
  <si>
    <t>2.2.4.2.1.2.67</t>
  </si>
  <si>
    <t xml:space="preserve">  DN 32
Opomba: Krogelni ventil - navojni:
Dobava in montaža medeninastega krogelnega ventila za hladno ali toplo vodo; navojne izvedbe, s tesnilnim materialom; PN 10</t>
  </si>
  <si>
    <t>2.2.4.2.1.2.68</t>
  </si>
  <si>
    <t xml:space="preserve">  DN 40
Opomba: Krogelni ventil - navojni:
Dobava in montaža medeninastega krogelnega ventila za hladno ali toplo vodo; navojne izvedbe, s tesnilnim materialom; PN 10</t>
  </si>
  <si>
    <t>2.2.4.2.1.2.69</t>
  </si>
  <si>
    <t xml:space="preserve">  DN 50
Opomba: Krogelni ventil - navojni:
Dobava in montaža medeninastega krogelnega ventila za hladno ali toplo vodo; navojne izvedbe, s tesnilnim materialom; PN 10</t>
  </si>
  <si>
    <t>2.2.4.2.1.2.70</t>
  </si>
  <si>
    <t>Krogelni ventil s pipico - navojni:
Dobava in montaža medeninastega krogelnega ventila z izpustno pipo za hladno ali toplo vodo; navojne izvedbe, s tesnilnim materialom; PN 10</t>
  </si>
  <si>
    <t>2.2.4.2.1.2.71</t>
  </si>
  <si>
    <t xml:space="preserve">  DN 15
Opomba: Krogelni ventil s pipico - navojni:
Dobava in montaža medeninastega krogelnega ventila z izpustno pipo za hladno ali toplo vodo; navojne izvedbe, s tesnilnim materialom; PN 10</t>
  </si>
  <si>
    <t>2.2.4.2.1.2.72</t>
  </si>
  <si>
    <t>Vrtna pipa:
Dobava in montaža vrtne krogelne pipe navojne izvedbe, z nastavkom za gibko cev, s tesnilnim materialom; PN 10</t>
  </si>
  <si>
    <t>2.2.4.2.1.2.73</t>
  </si>
  <si>
    <t xml:space="preserve">  DN 15
Opomba: Vrtna pipa:
Dobava in montaža vrtne krogelne pipe navojne izvedbe, z nastavkom za gibko cev, s tesnilnim materialom; PN 10</t>
  </si>
  <si>
    <t>2.2.4.2.1.2.74</t>
  </si>
  <si>
    <t>2.2.4.2.1.2.75</t>
  </si>
  <si>
    <t>2.2.4.2.1.2.76</t>
  </si>
  <si>
    <t>Protipovratni ventil - navojni:
Dobava in montaža medeninastega protipovratnega ventila za hladno vodo; navojne izvedbe, s tesnilnim materialom; PN 10</t>
  </si>
  <si>
    <t>2.2.4.2.1.2.77</t>
  </si>
  <si>
    <t xml:space="preserve">  DN 20
Opomba: Protipovratni ventil - navojni:
Dobava in montaža medeninastega protipovratnega ventila za hladno vodo; navojne izvedbe, s tesnilnim materialom; PN 10</t>
  </si>
  <si>
    <t>2.2.4.2.1.2.78</t>
  </si>
  <si>
    <t xml:space="preserve">  DN 50
Opomba: Protipovratni ventil - navojni:
Dobava in montaža medeninastega protipovratnega ventila za hladno vodo; navojne izvedbe, s tesnilnim materialom; PN 10</t>
  </si>
  <si>
    <t>2.2.4.2.1.2.79</t>
  </si>
  <si>
    <t>Protipovratna loputa - prirobnična:
Dobava in montaža NL protipovratne lopute za hladno vodo; prirobnične izvedbe, s protiprirobnicami ter s tesnilnim materialom; PN 16</t>
  </si>
  <si>
    <t>2.2.4.2.1.2.80</t>
  </si>
  <si>
    <t xml:space="preserve">  DN 80
Opomba: Protipovratna loputa - prirobnična:
Dobava in montaža NL protipovratne lopute za hladno vodo; prirobnične izvedbe, s protiprirobnicami ter s tesnilnim materialom; PN 16</t>
  </si>
  <si>
    <t>2.2.4.2.1.2.81</t>
  </si>
  <si>
    <t>Sesalni koš s protipovratnim ventilom:
Dobava in montaža NL sesalnega koša s sitom iz jeklene pločevine ter z integriranim protipovratnim ventilom, za hladno vodo; prirobnične izvedbe, s protiprirobnicami, prašni epoksidni premaz; s tesnilnim materialom; PN 10</t>
  </si>
  <si>
    <t>2.2.4.2.1.2.82</t>
  </si>
  <si>
    <t xml:space="preserve">  DN 65
Opomba: Sesalni koš s protipovratnim ventilom:
Dobava in montaža NL sesalnega koša s sitom iz jeklene pločevine ter z integriranim protipovratnim ventilom, za hladno vodo; prirobnične izvedbe, s protiprirobnicami, prašni epoksidni premaz; s tesnilnim materialom; PN 10</t>
  </si>
  <si>
    <t>2.2.4.2.1.2.83</t>
  </si>
  <si>
    <t xml:space="preserve">  DN 100
Opomba: Sesalni koš s protipovratnim ventilom:
Dobava in montaža NL sesalnega koša s sitom iz jeklene pločevine ter z integriranim protipovratnim ventilom, za hladno vodo; prirobnične izvedbe, s protiprirobnicami, prašni epoksidni premaz; s tesnilnim materialom; PN 10</t>
  </si>
  <si>
    <t>2.2.4.2.1.2.84</t>
  </si>
  <si>
    <t>Plovni ventil:
Dobava in montaža plovnega ventila iz nerjavečega jekla za regulacijo nivoja vode v rezervoarjih; prirobnične izvedbe, s protiprirobnicami ter s tesnilnim materialom; PN 16</t>
  </si>
  <si>
    <t>2.2.4.2.1.2.85</t>
  </si>
  <si>
    <t xml:space="preserve">  DN 80
Opomba: Plovni ventil:
Dobava in montaža plovnega ventila iz nerjavečega jekla za regulacijo nivoja vode v rezervoarjih; prirobnične izvedbe, s protiprirobnicami ter s tesnilnim materialom; PN 16</t>
  </si>
  <si>
    <t>2.2.4.2.1.2.86</t>
  </si>
  <si>
    <t>Protipovratna loputa - prirobnična:
Dobava in montaža NL protipovratne lopute za hladno vodo; prirobnične izvedbe, s protiprirobnicami; prašni epoksidni premaz; s tesnilnim materialom; PN 16</t>
  </si>
  <si>
    <t>2.2.4.2.1.2.87</t>
  </si>
  <si>
    <t xml:space="preserve"> </t>
  </si>
  <si>
    <t xml:space="preserve">  DN 65
Opomba: Protipovratna loputa - prirobnična:
Dobava in montaža NL protipovratne lopute za hladno vodo; prirobnične izvedbe, s protiprirobnicami; prašni epoksidni premaz; s tesnilnim materialom; PN 16</t>
  </si>
  <si>
    <t>2.2.4.2.1.2.88</t>
  </si>
  <si>
    <t xml:space="preserve">  DN 80
Opomba: Protipovratna loputa - prirobnična:
Dobava in montaža NL protipovratne lopute za hladno vodo; prirobnične izvedbe, s protiprirobnicami; prašni epoksidni premaz; s tesnilnim materialom; PN 16</t>
  </si>
  <si>
    <t>2.2.4.2.1.2.89</t>
  </si>
  <si>
    <t>Gumijasti kompenzator - prirobnični:
Dobava in montaža prirobničnega gumijastega kompenzatorja s protiprirobnicami in s tesnilnim materialom; PN 10</t>
  </si>
  <si>
    <t>2.2.4.2.1.2.90</t>
  </si>
  <si>
    <t xml:space="preserve">  DN 65
Opomba: Gumijasti kompenzator - prirobnični:
Dobava in montaža prirobničnega gumijastega kompenzatorja s protiprirobnicami in s tesnilnim materialom; PN 10</t>
  </si>
  <si>
    <t>2.2.4.2.1.2.91</t>
  </si>
  <si>
    <t>Stabilna gasilska spojka:
Dobava in montaža stabilne gasilske spojke iz aluminijeve zlitine za gnetenje, PN 10, s tesnilom iz gume, odporne na naftne derivate, s pokrovom na verižici, z montažnim in tesnilnim materialom
  R 4 ½; 110=A</t>
  </si>
  <si>
    <t>2.2.4.2.1.2.92</t>
  </si>
  <si>
    <t>Termostatski obtočni ventil:
Dobava in montaža modularnega večfunkcijskega termostatskega obtočnega ventila, za termično balansiranje vodov cirkulacije sanitarne vode, s funkcijo termične dezinfekcije, s tesnilnim materialom; PN 10
Ustreza: Danfoss, MTCV-B ali enakovredno</t>
  </si>
  <si>
    <t>2.2.4.2.1.2.93</t>
  </si>
  <si>
    <t xml:space="preserve">  DN 15
Opomba: Termostatski obtočni ventil:
Dobava in montaža modularnega večfunkcijskega termostatskega obtočnega ventila, za termično balansiranje vodov cirkulacije sanitarne vode, s funkcijo termične dezinfekcije, s tesnilnim materialom; PN 10</t>
  </si>
  <si>
    <t>2.2.4.2.1.2.94</t>
  </si>
  <si>
    <t>Termostatski mešalni ventil:
Dobava in montaža termostatskega mešalnega ventila za mešanje tople in hladne sanitarne vode, s priključki hladne in tople vode, mešane vode ter cirkulacije, s tesnilnim materialom; PN 10
Ustreza: Sauter, JRGUMAT 3400.966 
               ali enakovredno</t>
  </si>
  <si>
    <t>2.2.4.2.1.2.95</t>
  </si>
  <si>
    <t xml:space="preserve">  DN 50
Opomba: Termostatski mešalni ventil:
Dobava in montaža termostatskega mešalnega ventila za mešanje tople in hladne sanitarne vode, s priključki hladne in tople vode, mešane vode ter cirkulacije, s tesnilnim materialom; PN 10</t>
  </si>
  <si>
    <t>2.2.4.2.1.2.96</t>
  </si>
  <si>
    <t>Tripotni elektromotorni regulacijski ventil:
Dobava in montaža tripotnega elektromotornega regulacijskega ventila za sanitarno vodo s tesnilnim materialom; PN 10; z elektromotornim pogonom ~24 V; zvezni 0…10 V; 500 N
Ustreza: Sauter, BUN050F300 s Sauter 
                AVM115SF132 ali enakovredno</t>
  </si>
  <si>
    <t>2.2.4.2.1.2.97</t>
  </si>
  <si>
    <t xml:space="preserve">Varnostni ventil:
Dobava in montaža medeninastega varnostnega ventila za pitno vodo, navojne izvedbe; varovanje po DIN 4751/2; kompletno s tesnilnim materialom; </t>
  </si>
  <si>
    <t>2.2.4.2.1.2.98</t>
  </si>
  <si>
    <t xml:space="preserve">DN 20/ R 1; PN 12; podp = 10,0 bar
Ustreza: Gerhard Götze, 651 N ali enakovredno
Opomba: Varnostni ventil:
Dobava in montaža medeninastega varnostnega ventila za pitno vodo, navojne izvedbe; varovanje po DIN 4751/2; kompletno s tesnilnim materialom; </t>
  </si>
  <si>
    <t>2.2.4.2.1.2.99</t>
  </si>
  <si>
    <t>Pretočna membranska posoda:
Dobava in montaža zaprte membranske raztezne posode za pitno vodo, pretočne izvedbe, komplet z montažnim materialom;
Vcel = 60 l, PN 10,
pN2 = 4,0 bar (n);
Ustreza: Reflex, DT5 Junior ali enakovredno</t>
  </si>
  <si>
    <t>2.2.4.2.1.2.100</t>
  </si>
  <si>
    <t>Cirkulacijska črpalka za pitno vodo:
Dobava in vgradnja cirkulacijske črpalke za pitno vodo z mokrim rotorjem, s prigrajenim elektronskim zveznim regulatorjem števila vrtljajev, z navojnimi priključki, ohišje iz brona, skupaj s holandci in montažnim materialom;
R ¾; PN 10; +15 … +110 °C;
38 W; ~230 V, 50 Hz
Ustreza: Wilo, Star-Z 20/1 ali enakovredno</t>
  </si>
  <si>
    <t>2.2.4.2.1.2.101</t>
  </si>
  <si>
    <t>Kompaktna naprava za povišanje tlaka:
Dobava, montaža in zagon kompaktne naprave za zviševanje tlaka vode, za neposredni priklop na vodovodno omrežje v sestavi:
- nosilni pocinkan okvir iz jeklenih profilov,
- 2 kpl. - centrifugalna večstopenjska črpalka s tekači in vodilniki iz nerjavečega jekla; PN 10; s frekvenčnim pretvornikom za zvezno regulacijo števila vrtljajev,
- membranska tlačna posoda prostornine 8 l,
- pretočna armatura po DIN 4807,
- manometer,
- tlačni senzor (4-20 mA),
- elektronska krmilna enota,
- montažni material;
- karakteristika naprave: 21 m³/h pri 36 m
- sesalni/tlačni priključek: R 3/R 3
- 2,2 kW; ~400 V;
Ustreza: Wilo, COR-2 MHIE 803-2G/VR-EB 
                ali enakovredno</t>
  </si>
  <si>
    <t>2.2.4.2.1.2.102</t>
  </si>
  <si>
    <t>Kompaktna naprava za povišanje tlaka:
Dobava, montaža in zagon kompaktne naprave za zviševanje tlaka vode, za neposredni priklop na vodovodno omrežje v sestavi:
- nosilni pocinkan okvir iz jeklenih profilov,
- 3 kpl. - centrifugalna večstopenjska črpalka s tekači in vodilniki iz nerjavečega jekla; PN 10; s frekvenčnim pretvornikom za zvezno regulacijo števila vrtljajev,
- membranska tlačna posoda prostornine 8 l,
- pretočna armatura po DIN 4807,
- manometer,
- tlačni senzor (4-20 mA),
- elektronska krmilna enota,
- montažni material;
- karakteristika naprave: 18 m³/h pri 52 m
- sesalni/tlačni priključek: R 2 ½/R 2 ½
- 2,2 kW; ~400 V;
Ustreza: Wilo, tip COR-3 MVI 806/CC 
              ali enakovredno</t>
  </si>
  <si>
    <t>2.2.4.2.1.2.103</t>
  </si>
  <si>
    <t>Črpalka za odpadne vode:
Dobava in montaža potopne črpalke za črpanje odpadne vode s plovnim stikalom, ročko, elektičnim priključnim kablom dolžine 3 m in vgrajeno el. zaščito pred preobremenitvijo; s kontrolnim nivojskim stikalom z alarmom s 5 urno avtonomijo; z montažnim materialom;
V = 2 m³/h; Δp = 40 kPa
370 W; ~230 V, 50 Hz
Ustreza: Wilo, TMW 32/8 z Alarm Control 2
               ali enakovredno</t>
  </si>
  <si>
    <t>2.2.4.2.1.2.104</t>
  </si>
  <si>
    <t>60</t>
  </si>
  <si>
    <t>Črpalka za odpadne vode:
Dobava in montaža potopne črpalke za črpanje odpadne vode s plovnim stikalom, ročko, elektičnim priključnim kablom dolžine 3 m in vgrajeno el. zaščito pred preobremenitvijo; s kontrolnim nivojskim stikalom z alarmom s 5 urno avtonomijo; z montažnim materialom;
V = 9 m³/h; Δp = 40 kPa
600 W; ~230 V, 50 Hz
Ustreza: Wilo; TC 40/8 in Alarm Control 10 
             ali enakovredno</t>
  </si>
  <si>
    <t>2.2.4.2.1.2.105</t>
  </si>
  <si>
    <t>61</t>
  </si>
  <si>
    <t>Dozirna naprava za tekoči vodofos:
Dobava, montaža in zagon naprave  za mikrodoziranje raztopin za namen mehčanja pitne vode v sestavi:
- dozirna posoda za raztopino,
- varnostno nivojsko stikalo,
- kontaktni impulzni vodomer s priključki DN 50,
- dozirni ventil s kroglico, obremenjeno z vzmetjo,               
- protipovratni ventil DN 50,
- dozirna črpalka za 1 impulz/10 l,
- cevne PVC povezave,      
- montažni in spojni material;
- 15 m³/h; DN 50; PN 10; do 30 °C;
- ~230 V; 50 Hz
Ustreza: CMC MAK, Prodos 5 ali enakovredno</t>
  </si>
  <si>
    <t>2.2.4.2.1.2.106</t>
  </si>
  <si>
    <t>62</t>
  </si>
  <si>
    <t>Parni vlažilnik zraka s puhalnikom pare:
Dobava, montaža in zagon parnega vlažilnika zraka s s puhalnikom pare; z distribucijsko cevjo ter s priključkom za kondenzat, z električno krmilno enoto, samodejno delovanje na osnovi določanja minimalnega nivoja relativne vlage v prostoru, z displejem z varnostnimi funkcijami ter z montažnim materialom;
- kapaciteta proizvedene pare 4 kg/h,
- 3 kW; ~400 V; 50 Hz;
s parnim puhalnikom z distribucijsko cevjo ter s priključkom za kondenzat
- kapaciteta 4 - 8 kg/h;
- 25 W; ~230 V; 50 Hz;
Ustreza: Nordmann AT 3000; tip 434 z ATN 4-8 kg 
               ali ustrezno</t>
  </si>
  <si>
    <t>2.2.4.2.1.2.107</t>
  </si>
  <si>
    <t>63</t>
  </si>
  <si>
    <t>Lovilni lijak:
Dobava in montaža lovilnega lijaka, izdelanega iz nerjaveče pločevine tlorisnih gabaritov 250 x 100  mm in višine 250 mm; s sifoniziranim odtočnim priključkom DN 50</t>
  </si>
  <si>
    <t>2.2.4.2.1.2.108</t>
  </si>
  <si>
    <t>64</t>
  </si>
  <si>
    <t>Lovilni lijak:
Dobava in montaža lovilnega lijaka, izdelanega iz nerjaveče pločevine tlorisni gabariti 1.400 x 100  mm in višine 250 mm; s sifoniziranim odtočnim priključkom DN 50</t>
  </si>
  <si>
    <t>2.2.4.2.1.2.109</t>
  </si>
  <si>
    <t>65</t>
  </si>
  <si>
    <t>2.2.4.2.1.2.110</t>
  </si>
  <si>
    <t>2.2.4.2.1.2.111</t>
  </si>
  <si>
    <t>2.2.4.2.1.2.112</t>
  </si>
  <si>
    <t>2.2.4.2.1.2.113</t>
  </si>
  <si>
    <t>66</t>
  </si>
  <si>
    <t>Nerjavna brezšivna cev:
Dobava in montaža brezšivne nerjavne jeklene cevi, dimenzije in teža po DIN EN 10 220, iz materiala S 185 po DIN EN 10 025-1, s fazonskimi kosi, z dodatkom za razrez, z varilnim in pritrdilnim materialom - za črpanje odpadne vode</t>
  </si>
  <si>
    <t>2.2.4.2.1.2.114</t>
  </si>
  <si>
    <t xml:space="preserve">  DN 32
Opomba: Nerjavna brezšivna cev:
Dobava in montaža brezšivne nerjavne jeklene cevi, dimenzije in teža po DIN EN 10 220, iz materiala S 185 po DIN EN 10 025-1, s fazonskimi kosi, z dodatkom za razrez, z varilnim in pritrdilnim materialom - za črpanje odpadne vode</t>
  </si>
  <si>
    <t>2.2.4.2.1.2.115</t>
  </si>
  <si>
    <t xml:space="preserve">  DN 40
Opomba: Nerjavna brezšivna cev:
Dobava in montaža brezšivne nerjavne jeklene cevi, dimenzije in teža po DIN EN 10 220, iz materiala S 185 po DIN EN 10 025-1, s fazonskimi kosi, z dodatkom za razrez, z varilnim in pritrdilnim materialom - za črpanje odpadne vode</t>
  </si>
  <si>
    <t>2.2.4.2.1.2.116</t>
  </si>
  <si>
    <t>67</t>
  </si>
  <si>
    <t>PE-HD odtočna cev:
Dobava in montaža PE cevi v palicah za odtok kondenzata, za čelno varjenje, s fazonskimi kosi, s standardnimi cinkanimi cevnimi objemkami-kombi s spojkami R 1/2 z osnovnimi pritrdilnimi ploščami in navojnimi palicami ter s pritrdilnim in tesnilnim materialom
Ustreza: Geberit PE-HD ali enakovredno</t>
  </si>
  <si>
    <t>2.2.4.2.1.2.117</t>
  </si>
  <si>
    <t xml:space="preserve">  Ø 32 x 3,0 mm
Opomba: PE-HD odtočna cev:
Dobava in montaža PE cevi v palicah za odtok kondenzata, za čelno varjenje, s fazonskimi kosi, s standardnimi cinkanimi cevnimi objemkami-kombi s spojkami R 1/2 z osnovnimi pritrdilnimi ploščami in navojnimi palicami ter s pritrdilnim in tesnilnim materialom</t>
  </si>
  <si>
    <t>2.2.4.2.1.2.118</t>
  </si>
  <si>
    <t xml:space="preserve">  Ø 40 x 3,0 mm
Opomba: PE-HD odtočna cev:
Dobava in montaža PE cevi v palicah za odtok kondenzata, za čelno varjenje, s fazonskimi kosi, s standardnimi cinkanimi cevnimi objemkami-kombi s spojkami R 1/2 z osnovnimi pritrdilnimi ploščami in navojnimi palicami ter s pritrdilnim in tesnilnim materialom</t>
  </si>
  <si>
    <t>2.2.4.2.1.2.119</t>
  </si>
  <si>
    <t xml:space="preserve">  Ø 50 x 3,0 mm
Opomba: PE-HD odtočna cev:
Dobava in montaža PE cevi v palicah za odtok kondenzata, za čelno varjenje, s fazonskimi kosi, s standardnimi cinkanimi cevnimi objemkami-kombi s spojkami R 1/2 z osnovnimi pritrdilnimi ploščami in navojnimi palicami ter s pritrdilnim in tesnilnim materialom</t>
  </si>
  <si>
    <t>2.2.4.2.1.2.120</t>
  </si>
  <si>
    <t>68</t>
  </si>
  <si>
    <t>PP-HT strešna kapa:
Dobava in montaža PP-HT odzračne strešne kape po DIN 19 538-10 in DIN EN 1566-1 s pritrdilnim in tesnilnim materialom</t>
  </si>
  <si>
    <t>2.2.4.2.1.2.121</t>
  </si>
  <si>
    <t xml:space="preserve">  DN 100
Opomba: PP-HT strešna kapa:
Dobava in montaža PP-HT odzračne strešne kape po DIN 19 538-10 in DIN EN 1566-1 s pritrdilnim in tesnilnim materialom</t>
  </si>
  <si>
    <t>2.2.4.2.1.2.122</t>
  </si>
  <si>
    <t>69</t>
  </si>
  <si>
    <t>PP-HT čistilni kos:
Dobava in montaža PP-HT čistilnega kosa po DIN 19 538-10 in DIN EN 1566-1 s pritrdilnim in tesnilnim materialom</t>
  </si>
  <si>
    <t>2.2.4.2.1.2.123</t>
  </si>
  <si>
    <t xml:space="preserve">  DN 100
Opomba: PP-HT čistilni kos:
Dobava in montaža PP-HT čistilnega kosa po DIN 19 538-10 in DIN EN 1566-1 s pritrdilnim in tesnilnim materialom</t>
  </si>
  <si>
    <t>2.2.4.2.1.2.124</t>
  </si>
  <si>
    <t>70</t>
  </si>
  <si>
    <t>2.2.4.2.1.2.125</t>
  </si>
  <si>
    <t>71</t>
  </si>
  <si>
    <t>LTŽ talni sifon:
Dobava in vgradnja litoželeznega talnega sifona iz nerjavečega jekla z iztokom DN 70 s kvadratno ploščico, skupaj z vgradnim in tesnilnim materialom</t>
  </si>
  <si>
    <t>2.2.4.2.1.2.126</t>
  </si>
  <si>
    <t>72</t>
  </si>
  <si>
    <t>Nerjavni talni sifon:
Dobava in vgradnja pretočnega talnega sifona 
iz nerjavnega jekla z iztokom DN 70 s kvadratno ploščico 20 x 20 cm, skupaj z vgradnim in tesnilnim materialom
Ustreza: ACO, EG ali enakovredno</t>
  </si>
  <si>
    <t>2.2.4.2.1.2.127</t>
  </si>
  <si>
    <t>73</t>
  </si>
  <si>
    <t>2.2.4.2.1.2.128</t>
  </si>
  <si>
    <t xml:space="preserve">  dim. 60 x 40 cm
Opomba: Nerjavna talna rešetka s talnim sifonom:
Dobava in vgradnja talne rešetke, zgrajene iz lamel iz nerjavnega jekla dim. 3 x 20 mm, z regami širine do 25 mm, na dnu s talnim sifonom iz nerjavnega jekla z iztokom DN 70, skupaj z vgradnim in tesnilnim materialom</t>
  </si>
  <si>
    <t>2.2.4.2.1.2.129</t>
  </si>
  <si>
    <t>2.2.4.2.1.2.130</t>
  </si>
  <si>
    <t>74</t>
  </si>
  <si>
    <t>Nerjavna talna rešetka s talnim sifonom:
Dobava in vgradnja talne rešetke, zgrajene iz lamel iz nerjavnega jekla dim. 3 x 20 mm, z regami širine do 25 mm, na dnu s talnim sifonom iz nerjavnega jekla z iztokom DN 70, skupaj z vgradnim in tesnilnim materialom
  dim. 100 x 30 cm</t>
  </si>
  <si>
    <t>2.2.4.2.1.2.131</t>
  </si>
  <si>
    <t>75</t>
  </si>
  <si>
    <t>Požarna manšeta:
Dobava in montaža jeklene požarne manšete z odpornostjo proti ognju RS 90, s klinastim sidrnim čepom, označevalno ploščo ter s pritrdilnim materialom po DIN 4102-2
Ustreza: Geberit ali enakovredno</t>
  </si>
  <si>
    <t>2.2.4.2.1.2.132</t>
  </si>
  <si>
    <t xml:space="preserve">  DN 40-56
Opomba: Požarna manšeta:
Dobava in montaža jeklene požarne manšete z odpornostjo proti ognju RS 90, s klinastim sidrnim čepom, označevalno ploščo ter s pritrdilnim materialom po DIN 4102-2</t>
  </si>
  <si>
    <t>2.2.4.2.1.2.133</t>
  </si>
  <si>
    <t xml:space="preserve">  DN 60/70
Opomba: Požarna manšeta:
Dobava in montaža jeklene požarne manšete z odpornostjo proti ognju RS 90, s klinastim sidrnim čepom, označevalno ploščo ter s pritrdilnim materialom po DIN 4102-2</t>
  </si>
  <si>
    <t>2.2.4.2.1.2.134</t>
  </si>
  <si>
    <t xml:space="preserve">  DN 100
Opomba: Požarna manšeta:
Dobava in montaža jeklene požarne manšete z odpornostjo proti ognju RS 90, s klinastim sidrnim čepom, označevalno ploščo ter s pritrdilnim materialom po DIN 4102-2</t>
  </si>
  <si>
    <t>2.2.4.2.1.2.135</t>
  </si>
  <si>
    <t>76</t>
  </si>
  <si>
    <t>Tesnilo preboja inštalacijske cevi:
Dobava in montaža tesnila preboja inštalacijske cevi 
- za tesnjenje kanalizacijskih odduhov
Ustreza: Isocell, RGD ali enakovredno</t>
  </si>
  <si>
    <t>2.2.4.2.1.2.136</t>
  </si>
  <si>
    <t xml:space="preserve">  DN 100
Opomba: Tesnilo preboja inštalacijske cevi:
Dobava in montaža tesnila preboja inštalacijske cevi </t>
  </si>
  <si>
    <t>2.2.4.2.1.2.137</t>
  </si>
  <si>
    <t>77</t>
  </si>
  <si>
    <t>Izdelava tehnoloških priključkov:
Izdelava tehnoloških priključkov hladne ali tople vode v prostorih kuhinje:</t>
  </si>
  <si>
    <t>2.2.4.2.1.2.138</t>
  </si>
  <si>
    <t xml:space="preserve">  DN 15
Opomba: Izdelava tehnoloških priključkov:
Izdelava tehnoloških priključkov hladne ali tople vode v prostorih kuhinje:</t>
  </si>
  <si>
    <t>2.2.4.2.1.2.139</t>
  </si>
  <si>
    <t xml:space="preserve">  DN 20
Opomba: Izdelava tehnoloških priključkov:
Izdelava tehnoloških priključkov hladne ali tople vode v prostorih kuhinje:</t>
  </si>
  <si>
    <t>2.2.4.2.1.2.140</t>
  </si>
  <si>
    <t>78</t>
  </si>
  <si>
    <t>Termometer - tekočinski - kotni:
Dobava in montaža kotnega tekočinskega termometra z zaščitno tulko, z območjem od 0 do 100 °C, s priključkom DN 15</t>
  </si>
  <si>
    <t>2.2.4.2.1.2.141</t>
  </si>
  <si>
    <t>79</t>
  </si>
  <si>
    <t>Praznjenje sistema:
Praznjenje vode iz obstoječih vodov v sistemu</t>
  </si>
  <si>
    <t>2.2.4.2.1.2.142</t>
  </si>
  <si>
    <t>80</t>
  </si>
  <si>
    <t>2.2.4.2.1.3</t>
  </si>
  <si>
    <t>Plinska kotlovnica in toplotna postaja</t>
  </si>
  <si>
    <t>2.2.4.2.1.3.1</t>
  </si>
  <si>
    <t>Stenski kondenzacijski plinski kotel:
Dobava, montaža in zagon kondenzacijskega stenskega plinskega kotla za zemeljski plin, v sestavi:
- kondenzacijski stenski plinski kotel; 
z normnim izkoristkom do 110 % pri 50/30 °C;                                                           
zvezno modulirano delovanje v območju od 22-100 % nazivne moči; 
ekološki znak "modri angel" z nizkimi emisijami dimnih plinov; tiho delovanje;
vsebuje: predmešalni ploskovni keramični gorilnik, ventilator za prisilni dovod zgorevalnega zraka in odvod dimnih plinov, rebrasti cevni toplotni izmenjevalnik iz alu-silicijeve zlitine, univerzalni krmilni avtomat EMS za optimalno delovanje kotla
- črpalčno priključni set s črpalko UPER 25-80, varnostnim ventilom, plinskim ventilom s termičnim varovalom in zapornimi ventili na dovodu in povratku,
- montažni material
- pridobitev pozitivnega dimnikarsekga soglasja in vpis kurilne naprave v uradne evidence
Ustreza: Buderus GB 162-100 ali enakovredno</t>
  </si>
  <si>
    <t>2.2.4.2.1.3.2</t>
  </si>
  <si>
    <t>Nizkotemperaturna regulacija:
Dobava, montaža in zagon regulacijskega sklopa v sestavi:
- modul za kaskadno delovanje dveh kotlov,
- nizkotemperaturna regulacija za stenske kondenzacijske kotle brez MEC,
- zunanje temperaturno tipalo,
- montažni material
Ustreza: Buderus FM 456 z R 4121 
                ali enakovredno</t>
  </si>
  <si>
    <t>2.2.4.2.1.3.3</t>
  </si>
  <si>
    <t>Kaskadna enota za dva kotla:
Dobava in montaža kaskadne enote za dva stenska plinska z montažno konstrukcijo, s cevmi za predtok ter povratek, plin ter z odvodi za kondenzat, z montažnim in pritrdilnim materialom
Ustreza: Buderus 7 747 201 426 ali enakovredno</t>
  </si>
  <si>
    <t>2.2.4.2.1.3.4</t>
  </si>
  <si>
    <t>Dimniški sistem:
Dobava in montaža dimniškega sistema v sestavi:
- osnovni kaskadni dimniški komplet za dva kotla v kaskadi, sestavljen iz:
- 2 kpl. - kaskadna zbiralna cev s poševnim priključkom,
- 0,5 m - dimniška cev Ø110 mm,
- zaključni kos za izpust kondenzata,
- sifon,
- 2 kosa - rešetka za zrak,
- 2 kosa - revizijsko koleno Ø110 mm,
- 2 kosa - dimniška cev Ø110 mm dolžine 500 mm,
- 2 kosa - dimniški nastavekv Ø110 mm,
- dimniška cev DN 160 dolžine 500 mm,
- 4 kosi - dimniška cev DN 160 dolžine 2.000 mm,
- koleno DN 160 iz PP z revizijsko odprtino,
- montažni material
Ustreza: Buderus 7 747 201 426 ali enakovredno</t>
  </si>
  <si>
    <t>2.2.4.2.1.3.5</t>
  </si>
  <si>
    <t>Hidravlična ločnica:
Dobava in montaža hidravlične ločnice za pretok ogrevalne vode do 30 m³/h;
- priključni nastavki s privarjeno prirobnico DN 80, 
  PN 10;
- navojni nastavek za kaluženje R 2
- objemka R 1/2 za senzor temperature
- stojna noga z izvrtinami za pritrditev na tla, skupaj z izolacijo ter tesnilnim in pritrdilnim materialom
Ustreza: Buderus, MH 100 ali enakovredno</t>
  </si>
  <si>
    <t>2.2.4.2.1.3.6</t>
  </si>
  <si>
    <t>Priključni set za grelnik tople vode:
Dobava in montaža priključnega seta za grelnik tople vode
Ustreza: Buderus, AS 1 ali enakovredno</t>
  </si>
  <si>
    <t>2.2.4.2.1.3.7</t>
  </si>
  <si>
    <t>Naprava za nevtralizacijo kondenzata:
Dobava in montaža naprave za nevtralizacijo kondenzata, sestavljena iz plastičnega rezervoarja s posodo za granulat s prvo polnitvijo granulata
Ustreza: Buderus, NE 1.1 ali enakovredno</t>
  </si>
  <si>
    <t>2.2.4.2.1.3.8</t>
  </si>
  <si>
    <t>Raztezna posoda:
Dobava in montaža zaprte membranske raztezne posode, komplet z montažnim materialom;
Vcel = 18 l, PN 10,
pN2 = 2,0 bar (n);
Ustreza: Reflex, N 18 ali enakovredno</t>
  </si>
  <si>
    <t>2.2.4.2.1.3.9</t>
  </si>
  <si>
    <t>Raztezna posoda:
Dobava in montaža zaprte membranske raztezne posode, komplet z montažnim materialom;
Vcel = 600 l, PN 6,
pN2 = 2,0 bar (n);
Ustreza: Reflex, N 600 ali enakovredno</t>
  </si>
  <si>
    <t>2.2.4.2.1.3.10</t>
  </si>
  <si>
    <t>Krogelni ventil z blokado dostopa:
Dobava in montaža medeninastega krogelnega ventila navojne izvedbe, z blokado proti nepooblaščenemu dostopu, s tesnilnim materialom; 110 °C; PN 10;</t>
  </si>
  <si>
    <t>2.2.4.2.1.3.11</t>
  </si>
  <si>
    <t xml:space="preserve">  DN 25
Opomba: Krogelni ventil z blokado dostopa:
Dobava in montaža medeninastega krogelnega ventila navojne izvedbe, z blokado proti nepooblaščenemu dostopu, s tesnilnim materialom; 110 °C; PN 10;</t>
  </si>
  <si>
    <t>2.2.4.2.1.3.12</t>
  </si>
  <si>
    <t xml:space="preserve">Razdelilnik in zbiralnik ogrevanja:
Dobava in montaža razdelilnika in zbiralnika ogrevanja, okroglega preseka, izdelanega po TGL.M6-0768, iz brezšivne cevi, na obeh straneh zaprt z bombiranima pokrovoma in opremljen s prirobničnimi in navojnimi priključki, z antikorozijsko zaščito in izolacijo na bazi kamene volne,  λ ≤ 0,04 W/mK, požarni razred A2, z dodatkom za razrez, debeline slojev v skladu z EnEV, in zaščitene z alu pločevino, z nosilno konzolo in z montažnim materialom;
DN 125, l = 2.500 mm
Priključki:
6 x DN 32; PN 10
2 x DN 50; PN 10
4 x DN 65; PN 10
2 x DN 80; PN 10
2 x DN 20 (R 3/4) (izpust)
4 x DN 15  (R 1/2) (meritve) </t>
  </si>
  <si>
    <t>2.2.4.2.1.3.13</t>
  </si>
  <si>
    <t>Obtočna črpalka (elektronska):
Dobava in vgradnja obtočne črpalke z mokrim rotorjem, za vgradnjo v cevovod, z vgrajeno elektronsko regulacijo moči, za variabilni diferenčni tlak, z navojnimi priključki, skupaj s holandci in montažnim materialom;
R 1; PN 10; -10 … +110 °C
Pel = 99 W; ~230 V, 50 Hz;
Ustreza: Wilo Stratos ECO 25/1-5 ali enakovredno</t>
  </si>
  <si>
    <t>2.2.4.2.1.3.14</t>
  </si>
  <si>
    <t>Obtočna črpalka (elektronska):
Dobava in vgradnja obtočne črpalke z mokrim rotorjem, za vgradnjo v cevovod, brez potrebrebnega vzdrževanja, z najnižjimi obratovalnimi stroški, z vgrajeno elektronsko regulacijo moči, za 
variabilni diferenčni tlak, s prirobničnimi priključki, skupaj s protiprirobnicami in montažnim materialom;
R 1 ½; PN 10; -10 … +110 °C
Pel = 310 W; ~230 V, 50 Hz;
Ustreza: Wilo, Stratos 40/1-8 ali enakovredno
8 bar</t>
  </si>
  <si>
    <t>2.2.4.2.1.3.15</t>
  </si>
  <si>
    <t>Obtočna črpalka (elektronska):
Dobava in vgradnja obtočne črpalke z mokrim rotorjem, za vgradnjo v cevovod, brez potrebrebnega vzdrževanja, z najnižjimi obratovalnimi stroški, z vgrajeno elektronsko regulacijo moči, za 
variabilni diferenčni tlak, s prirobničnimi priključki, skupaj s protiprirobnicami in montažnim materialom;"
R 1 ½; PN 10; -10 … +110 °C
Pel = 310 W; ~230 V, 50 Hz;
Ustreza: Wilo, Stratos 40/1-12 ali enakovredno
12 bar</t>
  </si>
  <si>
    <t>2.2.4.2.1.3.16</t>
  </si>
  <si>
    <t>Tlačno neodvisen ventil za hidravlično uravnoteženje z EM pogonom:
Dobava in vgradnja tlačno neodvisnega ventila za hidravlično uravnoteženje z elektromotornim pogonom, z merilnimi priključki ter skupaj z montažnim in tesnilnim materialom;
- kvs: 0,30 … 2,00 m³/h,
- območje: 20 … 400 kPa,
- DN 25; -10 … 120 °C, ~24 V
Ustreza: Sauter, VCL025F200 z AXM217SF402 
               ali enakovredno</t>
  </si>
  <si>
    <t>2.2.4.2.1.3.17</t>
  </si>
  <si>
    <t>Tlačno neodvisen ventil za hidravlično uravnoteženje z EM pogonom:
Dobava in vgradnja tlačno neodvisnega ventila za hidravlično uravnoteženje z elektromotornim pogonom, z merilnimi priključki ter skupaj z montažnim in tesnilnim materialom;
- kvs: 1,50 … 7,50 m³/h,
- območje: 20 … 400 kPa,
- DN 40; -10 … 120 °C, ~24 V
Ustreza: Sauter, VCL040F200 z AVM115SF901 
               ali enakovredno</t>
  </si>
  <si>
    <t>2.2.4.2.1.3.18</t>
  </si>
  <si>
    <t>Tlačno neodvisen ventil za hidravlično uravnoteženje z EM pogonom:
Dobava in vgradnja tlačno neodvisnega ventila za hidravlično uravnoteženje z elektromotornim pogonom, z merilnimi priključki ter skupaj z montažnim in tesnilnim materialom;
- kvs: 3,00 m³/h,
- qmax: 9,50 m³/h,
- območje: 20 … 200 kPa,
- DN 50; -10 … 120 °C, ~24 V
- zvezni elektromotorni pogon z vzmetjo; 60 s; 500 N,
Ustreza: Sauter, KTM512-40/50 FC20 z 
               AVF125SF232 ali enakovredno</t>
  </si>
  <si>
    <t>2.2.4.2.1.3.19</t>
  </si>
  <si>
    <t>2.2.4.2.1.3.20</t>
  </si>
  <si>
    <t>Toplotni števec - ogrevanje:
Dobava in vgradnja toplotnega  števca, komplet s holandci in računsko enoto ter dvema temperaturnima tipaloma,"
- z opcijsko kartico M-Bus z možnostjo priključitve vodomera z impulznim izhodom
  Vnom = 2,5 m³/h
  DN 20; PN 16
Ustreza: Ultraheat ali enakovredno</t>
  </si>
  <si>
    <t>2.2.4.2.1.3.21</t>
  </si>
  <si>
    <t>Toplotni števec - ogrevanje:
Dobava in vgradnja toplotnega  števca, komplet s holandci in računsko enoto ter dvema temperaturnima tipaloma,"
- z opcijsko kartico M-Bus z možnostjo priključitve vodomera z impulznim izhodom
  Vnom = 6,0 m³/h
  DN 25; PN 16
Ustreza: Ultraheat ali enakovredno</t>
  </si>
  <si>
    <t>2.2.4.2.1.3.22</t>
  </si>
  <si>
    <t>2.2.4.2.1.3.23</t>
  </si>
  <si>
    <t xml:space="preserve">  DN 20
Opomba: Krogelni ventil - navojni:
Dobava in montaža medeninastega krogelnega ventila navojne izvedbe, s tesnilnim materialom;  110 °C; PN 10</t>
  </si>
  <si>
    <t>2.2.4.2.1.3.24</t>
  </si>
  <si>
    <t>2.2.4.2.1.3.25</t>
  </si>
  <si>
    <t xml:space="preserve">  DN 50
Opomba: Krogelni ventil - navojni:
Dobava in montaža medeninastega krogelnega ventila navojne izvedbe, s tesnilnim materialom;  110 °C; PN 10</t>
  </si>
  <si>
    <t>2.2.4.2.1.3.26</t>
  </si>
  <si>
    <t>Krogelni ventil - prirobnični:
Dobava in montaža NL krogelnega ventila prirobnične izvedbe, s protiprirobnicami ter s tesnilnim materialom; 110 °C; PN 10</t>
  </si>
  <si>
    <t>2.2.4.2.1.3.27</t>
  </si>
  <si>
    <t xml:space="preserve">  DN 65
Opomba: Krogelni ventil - prirobnični:
Dobava in montaža NL krogelnega ventila prirobnične izvedbe, s protiprirobnicami ter s tesnilnim materialom; 110 °C; PN 10</t>
  </si>
  <si>
    <t>2.2.4.2.1.3.28</t>
  </si>
  <si>
    <t>2.2.4.2.1.3.29</t>
  </si>
  <si>
    <t>DN 20
Opomba: Polnilno - praznilna pipa:
Dobava in montaža polnilno-praznilne krogelne pipe navojne izvedbe, s tesnilnim materialom; 110 °C; PN 10</t>
  </si>
  <si>
    <t>2.2.4.2.1.3.30</t>
  </si>
  <si>
    <t>Protipovratni ventil - navojni: Dobava in montaža medeninastega protipovratnega ventila navojne izvedbe, s tesnilnim materialom; 110 °C; PN 10</t>
  </si>
  <si>
    <t>2.2.4.2.1.3.31</t>
  </si>
  <si>
    <t xml:space="preserve">  DN 32</t>
  </si>
  <si>
    <t>2.2.4.2.1.3.32</t>
  </si>
  <si>
    <t>2.2.4.2.1.3.33</t>
  </si>
  <si>
    <t xml:space="preserve">  DN 50
Opomba: Poševnosedežni ventil - navojni: 
Dobava in montaža medeninastega ventila za hidravlično uravnoteženje s proporcionalno karakteristiko dušenja, z merilnimi priključki, za nastavitev pretoka, z ročnim kolesom s številčno digitalno skalo za prednastavitev in možnost blokiranja nastavljenega položaja, navojne izvedbe, s tesnilnim materialom; 110 °C; PN 20</t>
  </si>
  <si>
    <t>2.2.4.2.1.3.34</t>
  </si>
  <si>
    <t>Protipovratna loputa (DISCO):
Dobava in montaža protipovratne lopute z vzmetjo za medprirobnično vgradnjo, s prirobnicami in s tesnilnim materialom; 
110 °C; PN 10</t>
  </si>
  <si>
    <t>2.2.4.2.1.3.35</t>
  </si>
  <si>
    <t xml:space="preserve">  DN 50
Opomba: Protipovratna loputa (DISCO):
Dobava in montaža protipovratne lopute z vzmetjo za medprirobnično vgradnjo, s prirobnicami in s tesnilnim materialom; 
110 °C; PN 10</t>
  </si>
  <si>
    <t>2.2.4.2.1.3.36</t>
  </si>
  <si>
    <t xml:space="preserve">  DN 65
Opomba: Protipovratna loputa (DISCO):
Dobava in montaža protipovratne lopute z vzmetjo za medprirobnično vgradnjo, s prirobnicami in s tesnilnim materialom; 
110 °C; PN 10</t>
  </si>
  <si>
    <t>2.2.4.2.1.3.37</t>
  </si>
  <si>
    <t>Lovilnik nesnage - navojni:
Dobava in montaža lovilnika nečistoč navojne izvedbe, s tesnilnim materialom; 
110 °C; PN 10</t>
  </si>
  <si>
    <t>2.2.4.2.1.3.38</t>
  </si>
  <si>
    <t xml:space="preserve">  DN 32
Opomba: Lovilnik nesnage - navojni:
Dobava in montaža lovilnika nečistoč navojne izvedbe, s tesnilnim materialom; 
110 °C; PN 10</t>
  </si>
  <si>
    <t>2.2.4.2.1.3.39</t>
  </si>
  <si>
    <t xml:space="preserve">  DN 50
Opomba: Lovilnik nesnage - navojni:
Dobava in montaža lovilnika nečistoč navojne izvedbe, s tesnilnim materialom; 
110 °C; PN 10</t>
  </si>
  <si>
    <t>2.2.4.2.1.3.40</t>
  </si>
  <si>
    <t>Lovilnik nesnage - prirobnični:
Dobava in montaža NL lovilnika nečistoč prirobnične izvedbe, s protiprirobnicami in s tesnilnim materialom; 110 °C; PN 10</t>
  </si>
  <si>
    <t>2.2.4.2.1.3.41</t>
  </si>
  <si>
    <t xml:space="preserve">  DN 65
Opomba: Lovilnik nesnage - prirobnični:
Dobava in montaža NL lovilnika nečistoč prirobnične izvedbe, s protiprirobnicami in s tesnilnim materialom; 110 °C; PN 10</t>
  </si>
  <si>
    <t>2.2.4.2.1.3.42</t>
  </si>
  <si>
    <t>2.2.4.2.1.3.43</t>
  </si>
  <si>
    <t>2.2.4.2.1.3.44</t>
  </si>
  <si>
    <t>Izločevalnik nesnage - varilni:
Dobava in montaža izločevalnika nesnage varilne izvedbe, z umirjanjem pretoka vode s tesnilnim in varilnim materialom; 100 °C; PN 10
Ustreza: Spirotech, Spirovent Dirt ali enakovredno</t>
  </si>
  <si>
    <t>2.2.4.2.1.3.45</t>
  </si>
  <si>
    <t xml:space="preserve">  DN 150 (BE150L)
Opomba: Izločevalnik nesnage - varilni:
Dobava in montaža izločevalnika nesnage varilne izvedbe, z umirjanjem pretoka vode s tesnilnim in varilnim materialom; 100 °C; PN 10</t>
  </si>
  <si>
    <t>2.2.4.2.1.3.46</t>
  </si>
  <si>
    <t>2.2.4.2.1.3.47</t>
  </si>
  <si>
    <t>2.2.4.2.1.3.48</t>
  </si>
  <si>
    <t xml:space="preserve">  DN 25
Opomba: Srednje težka črna cev:
Dobava in montaža srednje težke navojne jeklene črne cevi brez predpisanih mehanskih lastnosti, dimenzije in teža po DIN EN 10 255, iz materiala S 185 po DIN EN 10 025-1, s fazonskimi kosi, z dodatkom za razrez, z varilnim ter s pritrdilnim materialom </t>
  </si>
  <si>
    <t>2.2.4.2.1.3.49</t>
  </si>
  <si>
    <t>2.2.4.2.1.3.50</t>
  </si>
  <si>
    <t xml:space="preserve">  DN 50
Opomba: Srednje težka črna cev:
Dobava in montaža srednje težke navojne jeklene črne cevi brez predpisanih mehanskih lastnosti, dimenzije in teža po DIN EN 10 255, iz materiala S 185 po DIN EN 10 025-1, s fazonskimi kosi, z dodatkom za razrez, z varilnim ter s pritrdilnim materialom </t>
  </si>
  <si>
    <t>2.2.4.2.1.3.51</t>
  </si>
  <si>
    <t xml:space="preserve">  DN 65
Opomba: Srednje težka črna cev:
Dobava in montaža srednje težke navojne jeklene črne cevi brez predpisanih mehanskih lastnosti, dimenzije in teža po DIN EN 10 255, iz materiala S 185 po DIN EN 10 025-1, s fazonskimi kosi, z dodatkom za razrez, z varilnim ter s pritrdilnim materialom </t>
  </si>
  <si>
    <t>2.2.4.2.1.3.52</t>
  </si>
  <si>
    <t>Odzračevalni lonec s pipo:
Dobava in montaža odzračevalne bombirane posode V = 2 l; PN 10</t>
  </si>
  <si>
    <t>2.2.4.2.1.3.53</t>
  </si>
  <si>
    <t>Temperaturno tipalo:
Dobava in montaža potopnega temperaturnega tipala, Ni1000; d = 6,5 (hlajenje); l = 120 mm; z zaščitno tulko 
Ustreza: Sauter, EGT346F101 z LW 7 R1/2 Ms; 
                0364439120 ali enakovredno</t>
  </si>
  <si>
    <t>2.2.4.2.1.3.54</t>
  </si>
  <si>
    <t>Temperaturno tipalo:
Dobava in montaža potopnega temperaturnega tipala, Ni1000; d = 6,5 (hlajenje); l = 225 mm; z zaščitno tulko 
Ustreza: Sauter, EGT347F101 z LW 7 R1/2 Ms; 
                0364439225 ali enakovredno</t>
  </si>
  <si>
    <t>2.2.4.2.1.3.55</t>
  </si>
  <si>
    <t>Varnostni termostat:
Dobava in montaža varnostnega termostata z zaščitno tulko l = 120 mm
- temperaturno območje: 15 … 95 °C
Ustreza: Sauter, RAK 582.4/3728 z 0364439120 
               ali enakovredno</t>
  </si>
  <si>
    <t>2.2.4.2.1.3.56</t>
  </si>
  <si>
    <t>Tipalo tlaka:
Dobava in montaža tipala tlaka
- tlačno območje: 0 … 6 bar; 0 … 10 V; ~24 V
Ustreza: Sauter, DSU106F001 ali enakovredno</t>
  </si>
  <si>
    <t>2.2.4.2.1.3.57</t>
  </si>
  <si>
    <t>Zunanje temperaturno tipalo:
Dobava in montaža zunanjega temperaturnega tipala; Ni1000
Ustreza: Sauter, EGT301F101 ali enakovredno</t>
  </si>
  <si>
    <t>2.2.4.2.1.3.58</t>
  </si>
  <si>
    <t>Termometer - tekočinski - ravni:
Dobava in montaža ravnega tekočinskega termometra z zaščitno tulko, z območjem od 0 do 100 °C, s priključkom DN 15</t>
  </si>
  <si>
    <t>2.2.4.2.1.3.59</t>
  </si>
  <si>
    <t>2.2.4.2.1.3.60</t>
  </si>
  <si>
    <t>2.2.4.2.1.3.61</t>
  </si>
  <si>
    <t>2.2.4.2.1.3.62</t>
  </si>
  <si>
    <t>Pleskanje neizoliranih delov:
Dvakratno pleskanje neizoliranih delov cevovodov in konzol z lakom, odpornim proti visoki temperaturi</t>
  </si>
  <si>
    <t>2.2.4.2.1.3.63</t>
  </si>
  <si>
    <t>Izolacija cevovodov ogrevanja:
Izolacija cevovodov iz ovojnega materiala iz parozapornega negorljivega izolacijskega materiala, z dodatkom za razrez in z lepilnim materialom
Ustreza: Armacell ITS ali enakovredno</t>
  </si>
  <si>
    <t>2.2.4.2.1.3.64</t>
  </si>
  <si>
    <t xml:space="preserve">  44 x 42 mm
Opomba: Izolacija cevovodov ogrevanja:
Izolacija cevovodov iz ovojnega materiala iz parozapornega negorljivega izolacijskega materiala, z dodatkom za razrez in z lepilnim materialom</t>
  </si>
  <si>
    <t>2.2.4.2.1.3.65</t>
  </si>
  <si>
    <t xml:space="preserve">  64 x 60 mm
Opomba: Izolacija cevovodov ogrevanja:
Izolacija cevovodov iz ovojnega materiala iz parozapornega negorljivega izolacijskega materiala, z dodatkom za razrez in z lepilnim materialom</t>
  </si>
  <si>
    <t>2.2.4.2.1.3.66</t>
  </si>
  <si>
    <t xml:space="preserve">  75 x 76 mm
Opomba: Izolacija cevovodov ogrevanja:
Izolacija cevovodov iz ovojnega materiala iz parozapornega negorljivega izolacijskega materiala, z dodatkom za razrez in z lepilnim materialom</t>
  </si>
  <si>
    <t>2.2.4.2.1.3.67</t>
  </si>
  <si>
    <t>Drobni material:
Drobni pritrdilni, obešalni in tesnilni material</t>
  </si>
  <si>
    <t>2.2.4.2.1.3.68</t>
  </si>
  <si>
    <t>Navodila in sheme:
Izdelava obratovalnih navodil in funkcionalnih shem kotlovnice z vodoodporno površinsko zaščito ter pritrditev na primernem mestu v prostoru</t>
  </si>
  <si>
    <t>2.2.4.2.1.3.69</t>
  </si>
  <si>
    <t>Napisne ploščice in oznake:
Izdelava in montaža označevalnih okvirjev z jeklenim zateznim pasom za montažo na izolacijo cevi ali direktno na cev (barva tablice določena na podlagi vrste medija); oznaka smeri pretoka s puščicami v barvi ustrezni mediju; oznake naprav</t>
  </si>
  <si>
    <t>2.2.4.2.1.3.70</t>
  </si>
  <si>
    <t>2.2.4.2.1.3.71</t>
  </si>
  <si>
    <t>2.2.4.2.1.3.72</t>
  </si>
  <si>
    <t>Spiranje in polnjenje sistema:
Spiranje strojnih inštalacij ter polnjenje sistema z mehko vodo</t>
  </si>
  <si>
    <t>2.2.4.2.1.4</t>
  </si>
  <si>
    <t>Ogrevanje</t>
  </si>
  <si>
    <t>2.2.4.2.1.4.1</t>
  </si>
  <si>
    <t>Kompakten radiator:
Dobava in montaža jeklenega ploščatega kompaktnega radiatorja, s prašnim nanosom površin po RAL 9016, za obratovalni tlak do 10 bar in delovno temperaturo do 110 °C, s priključkom za dvocevni sistem ogrevanja, z nosilnimi konzolami, vijaki in z vložki za pritrditev ter z zaključnimi letvami;
Ustreza: Vogel &amp; Noot ali enakovredno</t>
  </si>
  <si>
    <t>2.2.4.2.1.4.2</t>
  </si>
  <si>
    <t xml:space="preserve">  21K-S 900 - 400
Opomba: Kompakten radiator:
Dobava in montaža jeklenega ploščatega kompaktnega radiatorja, s prašnim nanosom površin po RAL 9016, za obratovalni tlak do 10 bar in delovno temperaturo do 110 °C, s priključkom za dvocevni sistem ogrevanja, z nosilnimi konzolami, vijaki in z vložki za pritrditev ter z zaključnimi letvami;</t>
  </si>
  <si>
    <t>2.2.4.2.1.4.3</t>
  </si>
  <si>
    <t xml:space="preserve">  21K-S 900 - 520
Opomba: Kompakten radiator:
Dobava in montaža jeklenega ploščatega kompaktnega radiatorja, s prašnim nanosom površin po RAL 9016, za obratovalni tlak do 10 bar in delovno temperaturo do 110 °C, s priključkom za dvocevni sistem ogrevanja, z nosilnimi konzolami, vijaki in z vložki za pritrditev ter z zaključnimi letvami;</t>
  </si>
  <si>
    <t>2.2.4.2.1.4.4</t>
  </si>
  <si>
    <t xml:space="preserve">  21K-S 900 - 600
Opomba: Kompakten radiator:
Dobava in montaža jeklenega ploščatega kompaktnega radiatorja, s prašnim nanosom površin po RAL 9016, za obratovalni tlak do 10 bar in delovno temperaturo do 110 °C, s priključkom za dvocevni sistem ogrevanja, z nosilnimi konzolami, vijaki in z vložki za pritrditev ter z zaključnimi letvami;</t>
  </si>
  <si>
    <t>2.2.4.2.1.4.5</t>
  </si>
  <si>
    <t xml:space="preserve">  22K 900 - 400
Opomba: Kompakten radiator:
Dobava in montaža jeklenega ploščatega kompaktnega radiatorja, s prašnim nanosom površin po RAL 9016, za obratovalni tlak do 10 bar in delovno temperaturo do 110 °C, s priključkom za dvocevni sistem ogrevanja, z nosilnimi konzolami, vijaki in z vložki za pritrditev ter z zaključnimi letvami;</t>
  </si>
  <si>
    <t>2.2.4.2.1.4.6</t>
  </si>
  <si>
    <t xml:space="preserve">  22K 900 - 520
Opomba: Kompakten radiator:
Dobava in montaža jeklenega ploščatega kompaktnega radiatorja, s prašnim nanosom površin po RAL 9016, za obratovalni tlak do 10 bar in delovno temperaturo do 110 °C, s priključkom za dvocevni sistem ogrevanja, z nosilnimi konzolami, vijaki in z vložki za pritrditev ter z zaključnimi letvami;</t>
  </si>
  <si>
    <t>2.2.4.2.1.4.7</t>
  </si>
  <si>
    <t xml:space="preserve">  22K 900 - 1000
Opomba: Kompakten radiator:
Dobava in montaža jeklenega ploščatega kompaktnega radiatorja, s prašnim nanosom površin po RAL 9016, za obratovalni tlak do 10 bar in delovno temperaturo do 110 °C, s priključkom za dvocevni sistem ogrevanja, z nosilnimi konzolami, vijaki in z vložki za pritrditev ter z zaključnimi letvami;</t>
  </si>
  <si>
    <t>2.2.4.2.1.4.8</t>
  </si>
  <si>
    <t>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
Ustreza: Vogel &amp; Noot T6 ali enakovredno</t>
  </si>
  <si>
    <t>2.2.4.2.1.4.9</t>
  </si>
  <si>
    <t xml:space="preserve">  11VM 400 - 720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</si>
  <si>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2.2.4.2.1.4.10</t>
  </si>
  <si>
    <t xml:space="preserve">  11VM 400 - 800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</si>
  <si>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2.2.4.2.1.4.11</t>
  </si>
  <si>
    <t xml:space="preserve">  11VM 400 - 1120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</si>
  <si>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2.2.4.2.1.4.12</t>
  </si>
  <si>
    <t xml:space="preserve">  11VM 900 - 520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</si>
  <si>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2.2.4.2.1.4.13</t>
  </si>
  <si>
    <t xml:space="preserve">  11VM 900 - 600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</si>
  <si>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2.2.4.2.1.4.14</t>
  </si>
  <si>
    <t xml:space="preserve">  21VM-S 400 - 400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</si>
  <si>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2.2.4.2.1.4.15</t>
  </si>
  <si>
    <t xml:space="preserve">  21VM-S 400 - 800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</si>
  <si>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2.2.4.2.1.4.16</t>
  </si>
  <si>
    <t xml:space="preserve">  21VM-S 400 - 920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</si>
  <si>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2.2.4.2.1.4.17</t>
  </si>
  <si>
    <t xml:space="preserve">  21VM-S 400 - 1000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</si>
  <si>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2.2.4.2.1.4.18</t>
  </si>
  <si>
    <t xml:space="preserve">  21VM-S 400 - 1400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</si>
  <si>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2.2.4.2.1.4.19</t>
  </si>
  <si>
    <t xml:space="preserve">  21VM-S 400 - 1600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</si>
  <si>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2.2.4.2.1.4.20</t>
  </si>
  <si>
    <t xml:space="preserve">  22VM 400 - 920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</si>
  <si>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2.2.4.2.1.4.21</t>
  </si>
  <si>
    <t xml:space="preserve">  22VM 400 - 1000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</si>
  <si>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2.2.4.2.1.4.22</t>
  </si>
  <si>
    <t xml:space="preserve">  22VM 400 - 1320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</si>
  <si>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2.2.4.2.1.4.23</t>
  </si>
  <si>
    <t xml:space="preserve">  22VM 400 - 1400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</si>
  <si>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2.2.4.2.1.4.24</t>
  </si>
  <si>
    <t xml:space="preserve">  22VM 600 - 400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</si>
  <si>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2.2.4.2.1.4.25</t>
  </si>
  <si>
    <t xml:space="preserve">  22VM 600 - 520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</si>
  <si>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2.2.4.2.1.4.26</t>
  </si>
  <si>
    <t xml:space="preserve">  22VM 600 - 720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</si>
  <si>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2.2.4.2.1.4.27</t>
  </si>
  <si>
    <t xml:space="preserve">  22VM 600 - 920
Opomba: Radiator s sredinskim priključkom:
Dobava in montaža jeklenega ploščatega radiatorja z vgrajenim ventilom s sredinskim priključkom, s prašnim nanosom površin po RAL 9016, za obratovalni tlak do 10 bar in delovno temperaturo do 110 °C, s priključkom za dvocevni sistem ogrevanja, z nosilnimi konzolami, vijaki in z vložki za pritrditev ter z zaključnimi letvami;</t>
  </si>
  <si>
    <t>2.2.4.2.1.4.28</t>
  </si>
  <si>
    <t>Električni radiator:
Dobava in montaža električnega panelnega radiatorja z digitalnim programskim elektronskim termostatom, z nosilnimi konzolami, vijaki in z vložki za pritrditev;
ΦT = 2.000 W; 1.423 x 400 x 83 mm; ~230 V; 50 Hz
Ustreza: Beha, P20 ali enakovredno</t>
  </si>
  <si>
    <t>2.2.4.2.1.4.29</t>
  </si>
  <si>
    <t>Radiatorski termostatski ventil - ravni:
Dobava in montaža ravnega radiatorskega termostatskega ventila s prednastavitvijo pretoka s termostatsko glavo bele barve, skupaj s tesnilnim materialom
kv = 0,1-2,5 m³/h</t>
  </si>
  <si>
    <t>2.2.4.2.1.4.30</t>
  </si>
  <si>
    <t xml:space="preserve">  DN 15
Opomba: Radiatorski termostatski ventil - ravni:
Dobava in montaža ravnega radiatorskega termostatskega ventila s prednastavitvijo pretoka s termostatsko glavo bele barve, skupaj s tesnilnim materialom</t>
  </si>
  <si>
    <t>2.2.4.2.1.4.31</t>
  </si>
  <si>
    <t>Radiatorski zaključek:
Dobava in montaža radiatorskega zapornega ventila, skupaj s tesnilnim materialom</t>
  </si>
  <si>
    <t>2.2.4.2.1.4.32</t>
  </si>
  <si>
    <t xml:space="preserve">  DN 15
Opomba: Radiatorski zaključek:
Dobava in montaža radiatorskega zapornega ventila, skupaj s tesnilnim materialom</t>
  </si>
  <si>
    <t>2.2.4.2.1.4.33</t>
  </si>
  <si>
    <t>Priključek za ventilske radiatorje:
Dobava in montaža spodnjega priključka R 1/2 za radiatorje z vgrajenim ventilom, skupaj z maticami in tesnilnim materialom</t>
  </si>
  <si>
    <t>2.2.4.2.1.4.34</t>
  </si>
  <si>
    <t>2.2.4.2.1.4.35</t>
  </si>
  <si>
    <t>Razdelilnik talnega ogrevanja:
Dobava in montaža univerzalnega razdelilnika iz nerjaveče pločevine za talno ogrevanje, opremljenega z merilniki pretoka na dovodu, s termostatskimi ventili z elektrotermičnimi pogoni ~230 V na povratku, z vezalnim modulom Alpha Basis 6-con, ~230 V, za povezavo do 6 sobnih termostatov, s krogelnim in regulirnim poševnosedežnim ventilom DN 25 ter s termometrom, manometrom in z odzračevalno polnilno garnituro na dovodu in povratku, skupaj s konzolami, pritrdilnim in tesnilnim materialom; PN 10; 
Ustreza: DT-si, Inox-Comfort-talno ali enakovredno</t>
  </si>
  <si>
    <t>2.2.4.2.1.4.36</t>
  </si>
  <si>
    <t xml:space="preserve">  4 krogov
Opomba: Razdelilnik talnega ogrevanja:
Dobava in montaža univerzalnega razdelilnika iz nerjaveče pločevine za talno ogrevanje, opremljenega z merilniki pretoka na dovodu, s termostatskimi ventili z elektrotermičnimi pogoni ~230 V na povratku, z vezalnim modulom Alpha Basis 6-con, ~230 V, za povezavo do 6 sobnih termostatov, s krogelnim in regulirnim poševnosedežnim ventilom DN 25 ter s termometrom, manometrom in z odzračevalno polnilno garnituro na dovodu in povratku, skupaj s konzolami, pritrdilnim in tesnilnim materialom; PN 10; </t>
  </si>
  <si>
    <t>2.2.4.2.1.4.37</t>
  </si>
  <si>
    <t xml:space="preserve">  5 krogov
Opomba: Razdelilnik talnega ogrevanja:
Dobava in montaža univerzalnega razdelilnika iz nerjaveče pločevine za talno ogrevanje, opremljenega z merilniki pretoka na dovodu, s termostatskimi ventili z elektrotermičnimi pogoni ~230 V na povratku, z vezalnim modulom Alpha Basis 6-con, ~230 V, za povezavo do 6 sobnih termostatov, s krogelnim in regulirnim poševnosedežnim ventilom DN 25 ter s termometrom, manometrom in z odzračevalno polnilno garnituro na dovodu in povratku, skupaj s konzolami, pritrdilnim in tesnilnim materialom; PN 10; </t>
  </si>
  <si>
    <t>2.2.4.2.1.4.38</t>
  </si>
  <si>
    <t>Razdelilnik talnega ogrevanja:
Dobava in montaža univerzalnega razdelilnika iz nerjaveče pločevine za talno ogrevanje, opremljenega z merilniki pretoka na dovodu, s termostatskimi ventili z elektrotermičnimi pogoni ~230 V na povratku, z vezalnim modulom Alpha Basis 6-con, ~230 V, za povezavo do 6 sobnih termostatov, s krogelnim ventilom DN 25 ter s termometrom, manometrom in z odzračevalno polnilno garnituro na dovodu in povratku, skupaj s konzolami, pritrdilnim in tesnilnim materialom; PN 10; 
Ustreza: DT-si, Inox-Comfort-talno</t>
  </si>
  <si>
    <t>2.2.4.2.1.4.39</t>
  </si>
  <si>
    <t xml:space="preserve">  6 krogov
Opomba: Razdelilnik talnega ogrevanja:
Dobava in montaža univerzalnega razdelilnika iz nerjaveče pločevine za talno ogrevanje, opremljenega z merilniki pretoka na dovodu, s termostatskimi ventili z elektrotermičnimi pogoni ~230 V na povratku, z vezalnim modulom Alpha Basis 6-con, ~230 V, za povezavo do 6 sobnih termostatov, s krogelnim ventilom DN 25 ter s termometrom, manometrom in z odzračevalno polnilno garnituro na dovodu in povratku, skupaj s konzolami, pritrdilnim in tesnilnim materialom; PN 10; </t>
  </si>
  <si>
    <t>2.2.4.2.1.4.40</t>
  </si>
  <si>
    <t xml:space="preserve">  7 krogov
Opomba: Razdelilnik talnega ogrevanja:
Dobava in montaža univerzalnega razdelilnika iz nerjaveče pločevine za talno ogrevanje, opremljenega z merilniki pretoka na dovodu, s termostatskimi ventili z elektrotermičnimi pogoni ~230 V na povratku, z vezalnim modulom Alpha Basis 6-con, ~230 V, za povezavo do 6 sobnih termostatov, s krogelnim ventilom DN 25 ter s termometrom, manometrom in z odzračevalno polnilno garnituro na dovodu in povratku, skupaj s konzolami, pritrdilnim in tesnilnim materialom; PN 10; </t>
  </si>
  <si>
    <t>2.2.4.2.1.4.41</t>
  </si>
  <si>
    <t xml:space="preserve">  8 krogov
Opomba: Razdelilnik talnega ogrevanja:
Dobava in montaža univerzalnega razdelilnika iz nerjaveče pločevine za talno ogrevanje, opremljenega z merilniki pretoka na dovodu, s termostatskimi ventili z elektrotermičnimi pogoni ~230 V na povratku, z vezalnim modulom Alpha Basis 6-con, ~230 V, za povezavo do 6 sobnih termostatov, s krogelnim ventilom DN 25 ter s termometrom, manometrom in z odzračevalno polnilno garnituro na dovodu in povratku, skupaj s konzolami, pritrdilnim in tesnilnim materialom; PN 10; </t>
  </si>
  <si>
    <t>2.2.4.2.1.4.42</t>
  </si>
  <si>
    <t xml:space="preserve">  10 krogov
Opomba: Razdelilnik talnega ogrevanja:
Dobava in montaža univerzalnega razdelilnika iz nerjaveče pločevine za talno ogrevanje, opremljenega z merilniki pretoka na dovodu, s termostatskimi ventili z elektrotermičnimi pogoni ~230 V na povratku, z vezalnim modulom Alpha Basis 6-con, ~230 V, za povezavo do 6 sobnih termostatov, s krogelnim ventilom DN 25 ter s termometrom, manometrom in z odzračevalno polnilno garnituro na dovodu in povratku, skupaj s konzolami, pritrdilnim in tesnilnim materialom; PN 10; </t>
  </si>
  <si>
    <t>2.2.4.2.1.4.43</t>
  </si>
  <si>
    <t>Omarica za razdelilnik:
Dobava in montaža podometne omarice za razdelilnik izdelane iz pocinkane pločevine, nastavljive po globini, plastificirane v RAL 9010;
Ustreza: DT-si, Comfort ali enakovredno</t>
  </si>
  <si>
    <t>2.2.4.2.1.4.44</t>
  </si>
  <si>
    <t xml:space="preserve">  575 x 710 x 110 … 150 mm
Opomba: Omarica za razdelilnik:
Dobava in montaža podometne omarice za razdelilnik izdelane iz pocinkane pločevine, nastavljive po globini, plastificirane v RAL 9010;</t>
  </si>
  <si>
    <t>2.2.4.2.1.4.45</t>
  </si>
  <si>
    <t xml:space="preserve">  725 x 710 x 110 … 150 mm
Opomba: Omarica za razdelilnik:
Dobava in montaža podometne omarice za razdelilnik izdelane iz pocinkane pločevine, nastavljive po globini, plastificirane v RAL 9010;</t>
  </si>
  <si>
    <t>2.2.4.2.1.4.46</t>
  </si>
  <si>
    <t xml:space="preserve">  885 x 710 x 110 … 150 mm
Opomba: Omarica za razdelilnik:
Dobava in montaža podometne omarice za razdelilnik izdelane iz pocinkane pločevine, nastavljive po globini, plastificirane v RAL 9010;</t>
  </si>
  <si>
    <t>2.2.4.2.1.4.47</t>
  </si>
  <si>
    <t>PE-X cev:
Dobava in montaža polietilenske cevi PE-Xa z difuzijsko zaporo kisika, po DIN 16 892, za talno ogrevanje, z dodatkom za razrez in s spojnimi elementi
Ustreza: DT-si, Profix PE-Xa ali enakovredno</t>
  </si>
  <si>
    <t>2.2.4.2.1.4.48</t>
  </si>
  <si>
    <t xml:space="preserve">  Ø16 x 2,0 mm
Opomba: PE-X cev:
Dobava in montaža polietilenske cevi PE-Xa z difuzijsko zaporo kisika, po DIN 16 892, za talno ogrevanje, z dodatkom za razrez in s spojnimi elementi</t>
  </si>
  <si>
    <t>2.2.4.2.1.4.49</t>
  </si>
  <si>
    <t>PE-X cev izolirana:
Dobava in montaža polietilenske cevi PE-Xa z difuzijsko zaporo kisika, po DIN 16 892, za talno ogrevanje, izolirane s cevaki debeline izolacije 9 mm za ogrevanje, za spajanje z natiskovanjem, z dodatkom za razrez in s spojnimi elementi
Ustreza: DT-si, Profix PE-Xa ali enakovredno</t>
  </si>
  <si>
    <t>2.2.4.2.1.4.50</t>
  </si>
  <si>
    <t xml:space="preserve">  Ø 16 x 2 mm
Opomba: PE-X cev izolirana:
Dobava in montaža polietilenske cevi PE-Xa z difuzijsko zaporo kisika, po DIN 16 892, za talno ogrevanje, izolirane s cevaki debeline izolacije 9 mm za ogrevanje, za spajanje z natiskovanjem, z dodatkom za razrez in s spojnimi elementi</t>
  </si>
  <si>
    <t>2.2.4.2.1.4.51</t>
  </si>
  <si>
    <t>Sistemska plošča:
Dobava in polaganje dvodelne sistemske plošče debeline 55 mm iz stiroporja, prekrita s PE parozaporno folijo debeline 0,15 mm, z obrobnimi trakovi in z montažnim materialom;
tehnične karakteristike: 20 kg/m³; 0,82 m²; δ= 65 mm
Ustreza: DT-si, Profix ali enakovredno</t>
  </si>
  <si>
    <t>2.2.4.2.1.4.52</t>
  </si>
  <si>
    <t>Obrobni trak:
Dobava in namestitev obrobnega traku iz penjenega PE
dim. 130 x 10 mm
Ustreza: DT-si ali enakovredno</t>
  </si>
  <si>
    <t>2.2.4.2.1.4.53</t>
  </si>
  <si>
    <t>Plastifikator:
Premaz s plastifikatorjem</t>
  </si>
  <si>
    <t>l</t>
  </si>
  <si>
    <t>2.2.4.2.1.4.54</t>
  </si>
  <si>
    <t>Prostorski termostat:
Dobava in montaža plinskega termostata s podnožjem ter z montažnim materialom;
temperaturno območje: 10...30 °C;
napajanje: ~230 V;
Ustreza: DT-si, Alpha ali enakovredno</t>
  </si>
  <si>
    <t>2.2.4.2.1.4.55</t>
  </si>
  <si>
    <t>Drobni material:
Dobava cevnih spojk, pritrjevalnih objemk in ostalega drobnega montažnega materiala</t>
  </si>
  <si>
    <t>2.2.4.2.1.4.56</t>
  </si>
  <si>
    <t>2.2.4.2.1.4.57</t>
  </si>
  <si>
    <t>2.2.4.2.1.4.58</t>
  </si>
  <si>
    <t>2.2.4.2.1.4.59</t>
  </si>
  <si>
    <t>2.2.4.2.1.4.60</t>
  </si>
  <si>
    <t>2.2.4.2.1.4.61</t>
  </si>
  <si>
    <t xml:space="preserve">  DN 40
Opomba: Srednje težka črna cev:
Dobava in montaža srednje težke navojne jeklene črne cevi brez predpisanih mehanskih lastnosti, dimenzije in teža po DIN EN 10 255, iz materiala S 185 po DIN EN 10 025-1, s fazonskimi kosi, z dodatkom za razrez, z varilnim ter s pritrdilnim materialom </t>
  </si>
  <si>
    <t>2.2.4.2.1.4.62</t>
  </si>
  <si>
    <t>2.2.4.2.1.4.63</t>
  </si>
  <si>
    <t xml:space="preserve">Brezšivna črna cev:
Dobava in montaža jeklene brezšivne črne cevi, dimenzije in teža po DIN EN 10 220, iz materiala S 185 po DIN EN 10 025-1, s fazonskimi kosi, z dodatkom za razrez, z varilnim in pritrdilnim materialom </t>
  </si>
  <si>
    <t>2.2.4.2.1.4.64</t>
  </si>
  <si>
    <t xml:space="preserve">  DN 65
Opomba: Brezšivna črna cev:
Dobava in montaža jeklene brezšivne črne cevi, dimenzije in teža po DIN EN 10 220, iz materiala S 185 po DIN EN 10 025-1, s fazonskimi kosi, z dodatkom za razrez, z varilnim in pritrdilnim materialom </t>
  </si>
  <si>
    <t>2.2.4.2.1.4.65</t>
  </si>
  <si>
    <t xml:space="preserve">  DN 80
Opomba: Brezšivna črna cev:
Dobava in montaža jeklene brezšivne črne cevi, dimenzije in teža po DIN EN 10 220, iz materiala S 185 po DIN EN 10 025-1, s fazonskimi kosi, z dodatkom za razrez, z varilnim in pritrdilnim materialom </t>
  </si>
  <si>
    <t>2.2.4.2.1.4.66</t>
  </si>
  <si>
    <t>2.2.4.2.1.4.67</t>
  </si>
  <si>
    <t xml:space="preserve">  19 x 18 mm
Opomba: Izolacija cevovodov ogrevanja:
Izolacija cevovodov z ovojnim materialom iz parozapornega negorljivega izolacijskega materiala, λ ≤ 0,039 W/mK, μ ≥ 7000, požarni razred B1, z dodatkom za razrez in z lepilnim materialom</t>
  </si>
  <si>
    <t>2.2.4.2.1.4.68</t>
  </si>
  <si>
    <t xml:space="preserve">  25 x 22 mm
Opomba: Izolacija cevovodov ogrevanja:
Izolacija cevovodov z ovojnim materialom iz parozapornega negorljivega izolacijskega materiala, λ ≤ 0,039 W/mK, μ ≥ 7000, požarni razred B1, z dodatkom za razrez in z lepilnim materialom</t>
  </si>
  <si>
    <t>2.2.4.2.1.4.69</t>
  </si>
  <si>
    <t xml:space="preserve">  32 x 28 mm
Opomba: Izolacija cevovodov ogrevanja:
Izolacija cevovodov z ovojnim materialom iz parozapornega negorljivega izolacijskega materiala, λ ≤ 0,039 W/mK, μ ≥ 7000, požarni razred B1, z dodatkom za razrez in z lepilnim materialom</t>
  </si>
  <si>
    <t>2.2.4.2.1.4.70</t>
  </si>
  <si>
    <t>2.2.4.2.1.4.71</t>
  </si>
  <si>
    <t xml:space="preserve">  50 x 48 mm
Opomba: Izolacija cevovodov ogrevanja:
Izolacija cevovodov z ovojnim materialom iz parozapornega negorljivega izolacijskega materiala, λ ≤ 0,039 W/mK, μ ≥ 7000, požarni razred B1, z dodatkom za razrez in z lepilnim materialom</t>
  </si>
  <si>
    <t>2.2.4.2.1.4.72</t>
  </si>
  <si>
    <t xml:space="preserve">  57 x 54 mm
Opomba: Izolacija cevovodov ogrevanja:
Izolacija cevovodov z ovojnim materialom iz parozapornega negorljivega izolacijskega materiala, λ ≤ 0,039 W/mK, μ ≥ 7000, požarni razred B1, z dodatkom za razrez in z lepilnim materialom</t>
  </si>
  <si>
    <t>2.2.4.2.1.4.73</t>
  </si>
  <si>
    <t xml:space="preserve">  64 x 60 mm
Opomba: Izolacija cevovodov ogrevanja:
Izolacija cevovodov z ovojnim materialom iz parozapornega negorljivega izolacijskega materiala, λ ≤ 0,039 W/mK, μ ≥ 7000, požarni razred B1, z dodatkom za razrez in z lepilnim materialom</t>
  </si>
  <si>
    <t>2.2.4.2.1.4.74</t>
  </si>
  <si>
    <t xml:space="preserve">  75 x 76 mm
Opomba: Izolacija cevovodov ogrevanja:
Izolacija cevovodov z ovojnim materialom iz parozapornega negorljivega izolacijskega materiala, λ ≤ 0,039 W/mK, μ ≥ 7000, požarni razred B1, z dodatkom za razrez in z lepilnim materialom</t>
  </si>
  <si>
    <t>2.2.4.2.1.4.75</t>
  </si>
  <si>
    <t>2.2.4.2.1.4.76</t>
  </si>
  <si>
    <t>2.2.4.2.1.4.77</t>
  </si>
  <si>
    <t>2.2.4.2.1.4.78</t>
  </si>
  <si>
    <t>2.2.4.2.1.4.79</t>
  </si>
  <si>
    <t>2.2.4.2.1.4.80</t>
  </si>
  <si>
    <t>2.2.4.2.1.4.81</t>
  </si>
  <si>
    <t>2.2.4.2.1.4.82</t>
  </si>
  <si>
    <t xml:space="preserve">  DN 50
Opomba: Protipovratni ventil - navojni:
Dobava in montaža medeninastega protipovratnega ventila navojne izvedbe, s tesnilnim materialom; 110 °C; PN 10</t>
  </si>
  <si>
    <t>2.2.4.2.1.4.83</t>
  </si>
  <si>
    <t>2.2.4.2.1.4.84</t>
  </si>
  <si>
    <t xml:space="preserve">  DN 50
Opomba: Lovilnik nesnage - navojni:
Dobava in montaža medeninastega lovilnika nečistoč navojne izvedbe, s tesnilnim materialom; 
110 °C; PN 10</t>
  </si>
  <si>
    <t>2.2.4.2.1.4.85</t>
  </si>
  <si>
    <t>2.2.4.2.1.4.86</t>
  </si>
  <si>
    <t>2.2.4.2.1.4.87</t>
  </si>
  <si>
    <t>2.2.4.2.1.4.88</t>
  </si>
  <si>
    <t>2.2.4.2.1.4.89</t>
  </si>
  <si>
    <t>2.2.4.2.1.4.90</t>
  </si>
  <si>
    <t>2.2.4.2.1.4.91</t>
  </si>
  <si>
    <t>2.2.4.2.1.4.92</t>
  </si>
  <si>
    <t>Priključitev na obstoječo inštalacijo ogrevanja:
Izdelava priključka na obstoječi inštalaciji dovoda in povratka vključno z vsem potrebnim materialom</t>
  </si>
  <si>
    <t>2.2.4.2.1.4.93</t>
  </si>
  <si>
    <t>2.2.4.2.1.4.94</t>
  </si>
  <si>
    <t>2.2.4.2.1.4.95</t>
  </si>
  <si>
    <t>Spiranje in polnjenje sistema:
Spiranje strojnih inštalacij ter polnjenje sistema ogrevanja z mehko vodo</t>
  </si>
  <si>
    <t>2.2.4.2.1.5</t>
  </si>
  <si>
    <t>Hlajenje</t>
  </si>
  <si>
    <t>2.2.4.2.1.5.1</t>
  </si>
  <si>
    <t>Zunanja grelno/hladilna enota - VRF:
Dobava in montaža zunanje VRF invertrske kompresorske enote za ogrevanje in hlajenje s spremenljivimi pretoki hladila; z nožicami; z montažnim materialom; 
- območje ogrevanja: -20 do +15,5 °C
- območje hlajenja: -5 do +46 °C
hladilo: R-410A
ΦH = 40.000 W; ΦG = 45.000 W;
Pel = 11,01 kW; ~400 V;
- dim. naprave: 1.220 x 760 x 1.710 mm
Ustreza: Mitsubishi Electric PUHY-P400YKA
              ali enakovredno</t>
  </si>
  <si>
    <t>2.2.4.2.1.5.2</t>
  </si>
  <si>
    <t>Ventilatorski kasetni konvektor:
Dobava, montaža in zagon kasetnega  konvektorja za VRF ogrevanje in hlajenje s spremenljivimi pretoki hladila v sestavi:
- ohišje iz jeklene pocinkane pločevine z notranjo izolacijo iz sintetičnega kavčuka, zunanja stran obarvana z epoksidnim prašnim premazom,
- plastična stropna maska z vstopno rešetko in z usmerjevalnimi loputami,
- modul za uparjanje,
- lovilna ponev za kondenzat s črpalko,
- pralni sintetični filter,
- ventilatorska sekcija,
- dim. enote: 570 x 570 x 208,
- dim. maske: 650 x 650 x 20,
- montažni in pritrdilni material,
- hladilo: R-410A,
- ФH = 2.200 W; ФG = 2.500 W;
- P = 50 W; ~230 V
Ustreza: Mitsubishi Electric PLFY-P20VFM-E1
              s SLP-2FA ali enakovredno</t>
  </si>
  <si>
    <t>2.2.4.2.1.5.3</t>
  </si>
  <si>
    <t>Ventilatorski kasetni konvektor:
Dobava, montaža in zagon kasetnega  konvektorja za VRF ogrevanje in hlajenje s spremenljivimi pretoki hladila v sestavi:"
- ohišje iz jeklene pocinkane pločevine z notranjo izolacijo iz sintetičnega kavčuka, zunanja stran obarvana z epoksidnim prašnim premazom,
- plastična stropna maska z vstopno rešetko in z usmerjevalnimi loputami,
- modul za uparjanje,
- lovilna ponev za kondenzat s črpalko,
- pralni sintetični filter,
- ventilatorska sekcija,
- dim. enote: 570 x 570 x 208,
- dim. maske: 650 x 650 x 20,
- montažni in pritrdilni material,
- hladilo: R-410A,
- ФH = 2.800 W; ФH = 3.200 W; 
- P = 50 W; ~230 V
Ustreza: Mitsubishi Electric PLFY-P25VFM-E1
              s SLP-2FA ali enakovredno</t>
  </si>
  <si>
    <t>2.2.4.2.1.5.4</t>
  </si>
  <si>
    <t>Ventilatorski kasetni konvektor:
Dobava, montaža in zagon kasetnega  konvektorja za VRF ogrevanje in hlajenje s spremenljivimi pretoki hladila v sestavi:"
- ohišje iz jeklene pocinkane pločevine z notranjo izolacijo iz sintetičnega kavčuka, zunanja stran obarvana z epoksidnim prašnim premazom,
- plastična stropna maska z vstopno rešetko in z usmerjevalnimi loputami,
- modul za uparjanje,
- lovilna ponev za kondenzat s črpalko,
- pralni sintetični filter,
- ventilatorska sekcija,
- dim. enote: 570 x 570 x 208,
- dim. maske: 650 x 650 x 20,
- montažni in pritrdilni material,
- hladilo: R-410A,
- ФH = 3.600 W; ФH = 4.000 W;
- P = 60 W; ~230 V
Ustreza: Mitsubishi Electric PLFY-P32VFM-E1
              s SLP-2FA ali enakovredno</t>
  </si>
  <si>
    <t>2.2.4.2.1.5.5</t>
  </si>
  <si>
    <t>Ventilatorski stenski konvektor:
Dobava, montaža ter zagon ventilatorskega stenskega konvektorja za VRF ogrevanje in hlajenje s spremenljivimi pretoki hladila v sestavi:
- podnožje iz jeklene pocinkane pločevine s priključnimi elementi,
- plastični pokrov z vstopno masko ter usmerjevalno loputo, zunanja stran obarvana z epoksidnim prašnim premazom,
- modul za uparjanje,
- lovilna ponev za kondenzat,
- pralni sintetični filter,
- ventilatorska sekcija,
- montažni in pritrdilni material,
- dim. enote: 295 x 815 x 225,
- hladilo: R-410A
- ФH = 1.700 W; ФG = 1.900 W;
- P = 40 W; ~230 V
Ustreza: Mitsubishi Electric PKFY-P15VBM-ER4
              ali enakovredno</t>
  </si>
  <si>
    <t>2.2.4.2.1.5.6</t>
  </si>
  <si>
    <t>Ventilatorski stenski konvektor:
Dobava, montaža ter zagon ventilatorskega stenskega konvektorja za VRF ogrevanje in hlajenje s spremenljivimi pretoki hladila v sestavi:"
- podnožje iz jeklene pocinkane pločevine s priključnimi elementi,
- plastični pokrov z vstopno masko ter usmerjevalno loputo, zunanja stran obarvana z epoksidnim prašnim premazom,
- modul za uparjanje,
- lovilna ponev za kondenzat,
- pralni sintetični filter,
- ventilatorska sekcija,
- montažni in pritrdilni material,
- dim. enote: 295 x 815 x 225,
- hladilo: R-410A
- ФH = 2.200 W; ФG = 2.500 W;
- P = 40 W; ~230 V
Ustreza: Mitsubishi Electric PKFY-P20VBM-ER4
              ali enakovredno</t>
  </si>
  <si>
    <t>2.2.4.2.1.5.7</t>
  </si>
  <si>
    <t>Cevni odcepni kos:
Dobava in montaža cevnega odcepnega kosa z izolacijsko oblogo in montažnim materialom
Ustreza: Mitsubishi Electric ali enakovredno</t>
  </si>
  <si>
    <t>2.2.4.2.1.5.8</t>
  </si>
  <si>
    <t xml:space="preserve">  CMY-Y202S-G2</t>
  </si>
  <si>
    <t>2.2.4.2.1.5.9</t>
  </si>
  <si>
    <t xml:space="preserve">  CMY-Y102LS-G2</t>
  </si>
  <si>
    <t>2.2.4.2.1.5.10</t>
  </si>
  <si>
    <t xml:space="preserve">  CMY-Y102SS-G2</t>
  </si>
  <si>
    <t>2.2.4.2.1.5.11</t>
  </si>
  <si>
    <t>Žični daljinski upravljalec:
Dobava in montaža enostavnega žičnega daljinskega upravljalca</t>
  </si>
  <si>
    <t>2.2.4.2.1.5.12</t>
  </si>
  <si>
    <t>Ustreza: Mitsubishi PAR-32MAA-J ali enakovredno</t>
  </si>
  <si>
    <t>2.2.4.2.1.5.13</t>
  </si>
  <si>
    <t>Bakrena cev v kolutu - predizolirana:
Dobava in montaža bakrene cevi v skladu z UNE-EN 12735-1), oplaščene s PE (po DIN 4109, DIN 4102-B2), brez FCKW, VDI 2035 in DIN 18380), debelina izolacije 9 mm, z dodatkom za razrez in s pritrdilnim materialom
Ustreza: Armacell Tubolit Split ali enakovredno</t>
  </si>
  <si>
    <t>2.2.4.2.1.5.14</t>
  </si>
  <si>
    <t xml:space="preserve">  Ø6,35 x 0,8 mm
Opomba: Bakrena cev v kolutu - predizolirana:
Dobava in montaža bakrene cevi v skladu z UNE-EN 12735-1), oplaščene s PE (po DIN 4109, DIN 4102-B2), brez FCKW, VDI 2035 in DIN 18380), debelina izolacije 9 mm, z dodatkom za razrez in s pritrdilnim materialom</t>
  </si>
  <si>
    <t>2.2.4.2.1.5.15</t>
  </si>
  <si>
    <t xml:space="preserve">  Ø9,52 x 0,8 mm
Opomba: Bakrena cev v kolutu - predizolirana:
Dobava in montaža bakrene cevi v skladu z UNE-EN 12735-1), oplaščene s PE (po DIN 4109, DIN 4102-B2), brez FCKW, VDI 2035 in DIN 18380), debelina izolacije 9 mm, z dodatkom za razrez in s pritrdilnim materialom</t>
  </si>
  <si>
    <t>2.2.4.2.1.5.16</t>
  </si>
  <si>
    <t xml:space="preserve">  Ø12,70 x 0,8 mm
Opomba: Bakrena cev v kolutu - predizolirana:
Dobava in montaža bakrene cevi v skladu z UNE-EN 12735-1), oplaščene s PE (po DIN 4109, DIN 4102-B2), brez FCKW, VDI 2035 in DIN 18380), debelina izolacije 9 mm, z dodatkom za razrez in s pritrdilnim materialom</t>
  </si>
  <si>
    <t>2.2.4.2.1.5.17</t>
  </si>
  <si>
    <t xml:space="preserve">  Ø15,88 x 1,0 mm
Opomba: Bakrena cev v kolutu - predizolirana:
Dobava in montaža bakrene cevi v skladu z UNE-EN 12735-1), oplaščene s PE (po DIN 4109, DIN 4102-B2), brez FCKW, VDI 2035 in DIN 18380), debelina izolacije 9 mm, z dodatkom za razrez in s pritrdilnim materialom</t>
  </si>
  <si>
    <t>2.2.4.2.1.5.18</t>
  </si>
  <si>
    <t xml:space="preserve">  Ø19,05 x 1,0 mm
Opomba: Bakrena cev v kolutu - predizolirana:
Dobava in montaža bakrene cevi v skladu z UNE-EN 12735-1), oplaščene s PE (po DIN 4109, DIN 4102-B2), brez FCKW, VDI 2035 in DIN 18380), debelina izolacije 9 mm, z dodatkom za razrez in s pritrdilnim materialom</t>
  </si>
  <si>
    <t>2.2.4.2.1.5.19</t>
  </si>
  <si>
    <t xml:space="preserve">  Ø22,20 x 1,0 mm
Opomba: Bakrena cev v kolutu - predizolirana:
Dobava in montaža bakrene cevi v skladu z UNE-EN 12735-1), oplaščene s PE (po DIN 4109, DIN 4102-B2), brez FCKW, VDI 2035 in DIN 18380), debelina izolacije 9 mm, z dodatkom za razrez in s pritrdilnim materialom</t>
  </si>
  <si>
    <t>2.2.4.2.1.5.20</t>
  </si>
  <si>
    <t xml:space="preserve">  Ø28,58 x 1,0 mm
Opomba: Bakrena cev v kolutu - predizolirana:
Dobava in montaža bakrene cevi v skladu z UNE-EN 12735-1), oplaščene s PE (po DIN 4109, DIN 4102-B2), brez FCKW, VDI 2035 in DIN 18380), debelina izolacije 9 mm, z dodatkom za razrez in s pritrdilnim materialom</t>
  </si>
  <si>
    <t>2.2.4.2.1.5.21</t>
  </si>
  <si>
    <t>Preskušanje sistema VRF:
Vakuumiranje in tlačno preskušanje sistema v skladu z navodili iz načrta, izdaja poročila</t>
  </si>
  <si>
    <t>2.2.4.2.1.5.22</t>
  </si>
  <si>
    <t>Polnjenje VRF cevnega sistema:
Polnjenje sistema s hladilom R-410A:
- dodatna količina hladila: 5 kg</t>
  </si>
  <si>
    <t>2.2.4.2.1.5.23</t>
  </si>
  <si>
    <t>Enojni split sistem - stenski:
Dobava in montaža zunanje invertrske kompresorske enote za hlajenje; z nosilnim jeklenim podstavkom, območje hlajenja od zunanje temperature -10 do +46 °C; z montažnim materialom ter notranjega stenskega konvektorja za montažo na steno, z brezžičnim upravljanjem; 
ΦH = 5.000 W; ~230 V
1,66 kW; ~230 V
Ustreza: Mitsubishi Electric MSZ-SF-50 VE z 
              MUZ-SF-50VEH ali enakovredno</t>
  </si>
  <si>
    <t>2.2.4.2.1.5.24</t>
  </si>
  <si>
    <t>Montaža stenskega split sistema do 5 m:
Izdelava povezav med notranjo in zunanjo enoto:
- bakrena cev z debelino izolacije 9 mm za plinsko in tekočo fazo dim. Ø6,35/Ø12,70 mm,                                    
- električne povezave med enotami
- stenske konzole      
- vakuumiranje cevovodov,                                      
- polnjenje s hladilnim sredstvom R-410A,                                                                             
- zagon s preskusnim delovanjem
- pripravljalna dela, zarisovanje tras, poskusno obratovanje in zaključna dela
- stroški transporta, ostali manipulativni stroški in zavarovanja</t>
  </si>
  <si>
    <t>2.2.4.2.1.5.25</t>
  </si>
  <si>
    <t xml:space="preserve">Povezave nad 5 m:
Izdelava povezav med notranjo in zunanjo enoto za vsak nadaljni meter nad 5 m:
- dvojna bakrena cev za plinsko in tekočo fazo dim. Ø6,35/Ø12,70 mm,                                    
- električne povezave med enotami   
- vakuumiranje cevovodov,                   
- polnjenje s hladilnim sredstvom R-410A                                                                            </t>
  </si>
  <si>
    <t>2.2.4.2.1.6</t>
  </si>
  <si>
    <t>2.2.4.2.1.6.1</t>
  </si>
  <si>
    <t>Notranja centralna prezračevalna naprava PN1:
Dobava, montaža in zagon kompaktne notranje dvoetažne centralne prezračevalne naprave, posluževanje z leve strani v smeri toka svežega zraka, v sestavi:
- ohišje iz alu profilov z vstavljenimi izoliranimi paneli iz jeklene pocinkane pločevine ter z jedrom iz izolacijskih plošč iz ognjevarne izolacije iz mineralne volne debeline 50 mm, z nožicami višine 100 mm,
- karakteristike ohišja po SIST EN 1886:  
  - tesnost: L3,
  - toplotna izolacija razreda: T2,
  - faktor toplotnih mostov: TB4,
  - razred požarne odpornosti toplotne izolacije po DIN 4102: A1
- dovodna ventilatorska enota z zvezno regulacijo števila vrtljajev; q = 12.600 m³/h; ΔpEXT = 445 Pa; 5,0 kW; ~400 V,
- odvodna ventilatorska enota z  zvezno regulacijo števila vrtljajev; q = 10.375 m³/h; 
ΔpEXT = 445 Pa; 3,0 kW; ~400 V,
- filterna enota svežega zraka F7, 
- filterna enota odtočnega zraka F7, 
- rotacijski regenerator; η = 0,675 z elektromotornim pogonom,
- ogrevalna enota za ogrevanje zraka s toplo vodo temp. 55/45 °C; ФG = 54,68 kW,
- hladilna enota zA neposredno uparjanje s hladilom R-410A; ФH = 13,17 kW,
- temperatura vtočnega zraka: 
  - pozimi: 22 °C,
  - poleti: 26 °C,
- 2 kpl. - regulacijska žaluzija s protismernimi loputami z elektromotornim pogonom,
- protizmrzovalni termostat,
- 2 kpl. - diferenčno tlačno stikalo,
- 3 kpl. - kanalsko temperaturno tipalo,
- 2 kpl. - dušilnik zvoka s sposobnostjo dušenja min. 13 dB v frekvenčnem območju od 250 Hz do 1 kHz,
- varnostni senzor vrtenja regeneratorja,
- 4 kpl. - jadrovinasti priključek dim. 1.870 x 910 mm,
- protivibracijske podloge,
- elektro krmilna omara s kompletno regulacijsko opremo za opravljanje funkcij (temperaturna tipala, tipala tlaka in relativne vlage, termostati, tlačna stikala, tedenska ura ipd.) z M-Bus modulom za možnost povezave s CNS ter izvedba kabelskih povezav med napravo in omaro,
- pritrdilni in montažni material;
- Naprava mora funkcijsko ustrezati grafični shemi iz priloge!
Ustreza: Systemair KA HSI-6/3-D-R-50 
              ali enakovredno</t>
  </si>
  <si>
    <t>2.2.4.2.1.6.2</t>
  </si>
  <si>
    <t>Zunanja split enota:
Dobava in montaža zunanje invertrske kompresorsko-kondenzatorske enote za hlajenje; z nosilnim jeklenim podstavkom; z montažnim materialom; 
- območje hlajenja: -15 do +46 °C
- območje ogrevanja: -15 do +24 °C
- hladilo: R-410A
ΦH = 13.400 W
ΦH = 16.000 W
Pel = 3,41 kW; ~230 V
Ustreza: Fujitsu AOYG54LETL ali enakovredno</t>
  </si>
  <si>
    <t>2.2.4.2.1.6.3</t>
  </si>
  <si>
    <t>Montaža stenskega split sistema do 5 m:
Izdelava povezav med notranjo in zunanjo enoto:
- dvojna bakrena cev z debelino izolacije 9 mm za plinsko in tekočo fazo dim. Ø9,52/Ø15,88 mm,                                    
- električne povezave med enotami
- stenske konzole      
- vakuumiranje cevovodov,                                      
- polnjenje s hladilnim sredstvom R-410A,                                                                             
- zagon s preskusnim delovanjem
- pripravljalna dela, zarisovanje tras, poskusno obratovanje in zaključna dela
- stroški transporta, ostali manipulativni stroški in zavarovanja</t>
  </si>
  <si>
    <t>2.2.4.2.1.6.4</t>
  </si>
  <si>
    <t xml:space="preserve">Povezave nad 5 m:
Izdelava povezav med notranjo in zunanjo enoto za vsak nadaljni meter nad 5 m:
- dvojna bakrena cev za plinsko in tekočo fazo dim. Ø9,52/Ø15,88 mm,                                    
- električne povezave med enotami   
- vakuumiranje cevovodov,                   
- polnjenje s hladilnim sredstvom R-410A                                                                            </t>
  </si>
  <si>
    <t>2.2.4.2.1.6.5</t>
  </si>
  <si>
    <t>Tlačno neodvisen ventil za hidravlično uravnoteženje z EM pogonom:
Samo dobava tlačno neodvisnega ventila za hidravlično uravnoteženje z navojnimi priključki ter z elektromotornim pogonom, z merilnimi priključki ter skupaj z montažnim in tesnilnim materialom;
- pmax = 4 bar,
- 5.000 … 12.500 l/h,
- 10 … 120 °C; PN 16,
- 500 N; ~24 V
Ustreza: Danfoss AB-QM 50 z AME 435 QM/24 V 
              ali enakovredno</t>
  </si>
  <si>
    <t>2.2.4.2.1.6.6</t>
  </si>
  <si>
    <t>Kanalski ventilator:
Dobava in montaža kanalskega ventilatorja s pritrdilnim in montažnim materialom;
24 W; ~230 V;
Ustreza: Systemair, K 100 M ali enakovredno</t>
  </si>
  <si>
    <t>2.2.4.2.1.6.7</t>
  </si>
  <si>
    <t>Kanalski ventilator:
Dobava in montaža kanalskega ventilatorja s pritrdilnim in montažnim materialom;
63 W; ~230 V;
Ustreza: Systemair, K 125 XL ali enakovredno</t>
  </si>
  <si>
    <t>2.2.4.2.1.6.8</t>
  </si>
  <si>
    <t>Kanalski ventilator:
Dobava in montaža kanalskega ventilatorja s pritrdilnim in montažnim materialom;
73 W; ~230 V;
Ustreza: Systemair, K 160 XL ali enakovredno</t>
  </si>
  <si>
    <t>2.2.4.2.1.6.9</t>
  </si>
  <si>
    <t>Regulator vrtljajev ventilatorja:
Dobava in montaža petstopenjskega regulatorja vrtljajev;
Ustreza: Systemair, RE 1,5 ali enakovredno</t>
  </si>
  <si>
    <t>2.2.4.2.1.6.10</t>
  </si>
  <si>
    <t>Kuhinjski centrifugalni ventilator:
Dobava in montaža centrifugalnega ventilatorja za odvod zavrženega zraka iz kuhinj; z nosilnim podstavkom ter s prtirdilnim materialom
V = 1.200 m³/h; Δp = 310 Pa;
1,84 kW; ~230 V;
Ustreza: Systemair, KBT 250 E4 ali enakovredno</t>
  </si>
  <si>
    <t>2.2.4.2.1.6.11</t>
  </si>
  <si>
    <t>Regulator vrtljajev ventilatorja:
Dobava in montaža petstopenjskega regulatorja vrtljajev;
Ustreza: Systemair, RTRE 12 ali enakovredno</t>
  </si>
  <si>
    <t>2.2.4.2.1.6.12</t>
  </si>
  <si>
    <t>Stenski ventilator - prezračevalec:
Dobava in montaža stenskega ventilatorja, z zakasnitvijo izklopa, s pritrdilnim in montažnim materialom;
21 W; ~230 V;
Ustreza: O.Erre, Standardmatic 10T 
                ali enakovredno</t>
  </si>
  <si>
    <t>2.2.4.2.1.6.13</t>
  </si>
  <si>
    <t>2.2.4.2.1.6.14</t>
  </si>
  <si>
    <t>2.2.4.2.1.6.15</t>
  </si>
  <si>
    <t xml:space="preserve">  200 x 100
Opomba: Pravokotni prezračevalni kanali:
Dobava in montaža pravokotnih kanalov iz pocinkane pločevine s fazonskimi kosi po SIST EN 1505, SIST prEN 1507, SIST prEN12236, DIN 24190 in DIN  24191, s tesnilnim, spojnim, pritrdilnim in obešalnim materialom</t>
  </si>
  <si>
    <t>2.2.4.2.1.6.16</t>
  </si>
  <si>
    <t xml:space="preserve">  200 x 200
Opomba: Pravokotni prezračevalni kanali:
Dobava in montaža pravokotnih kanalov iz pocinkane pločevine s fazonskimi kosi po SIST EN 1505, SIST prEN 1507, SIST prEN12236, DIN 24190 in DIN  24191, s tesnilnim, spojnim, pritrdilnim in obešalnim materialom</t>
  </si>
  <si>
    <t>2.2.4.2.1.6.17</t>
  </si>
  <si>
    <t xml:space="preserve">  250 x 200
Opomba: Pravokotni prezračevalni kanali:
Dobava in montaža pravokotnih kanalov iz pocinkane pločevine s fazonskimi kosi po SIST EN 1505, SIST prEN 1507, SIST prEN12236, DIN 24190 in DIN  24191, s tesnilnim, spojnim, pritrdilnim in obešalnim materialom</t>
  </si>
  <si>
    <t>2.2.4.2.1.6.18</t>
  </si>
  <si>
    <t xml:space="preserve">  250 x 250
Opomba: Pravokotni prezračevalni kanali:
Dobava in montaža pravokotnih kanalov iz pocinkane pločevine s fazonskimi kosi po SIST EN 1505, SIST prEN 1507, SIST prEN12236, DIN 24190 in DIN  24191, s tesnilnim, spojnim, pritrdilnim in obešalnim materialom</t>
  </si>
  <si>
    <t>2.2.4.2.1.6.19</t>
  </si>
  <si>
    <t>2.2.4.2.1.6.20</t>
  </si>
  <si>
    <t>2.2.4.2.1.6.21</t>
  </si>
  <si>
    <t xml:space="preserve">  350 x 200
Opomba: Pravokotni prezračevalni kanali:
Dobava in montaža pravokotnih kanalov iz pocinkane pločevine s fazonskimi kosi po SIST EN 1505, SIST prEN 1507, SIST prEN12236, DIN 24190 in DIN  24191, s tesnilnim, spojnim, pritrdilnim in obešalnim materialom</t>
  </si>
  <si>
    <t>2.2.4.2.1.6.22</t>
  </si>
  <si>
    <t xml:space="preserve">  350 x 250
Opomba: Pravokotni prezračevalni kanali:
Dobava in montaža pravokotnih kanalov iz pocinkane pločevine s fazonskimi kosi po SIST EN 1505, SIST prEN 1507, SIST prEN12236, DIN 24190 in DIN  24191, s tesnilnim, spojnim, pritrdilnim in obešalnim materialom</t>
  </si>
  <si>
    <t>2.2.4.2.1.6.23</t>
  </si>
  <si>
    <t>2.2.4.2.1.6.24</t>
  </si>
  <si>
    <t>2.2.4.2.1.6.25</t>
  </si>
  <si>
    <t>2.2.4.2.1.6.26</t>
  </si>
  <si>
    <t xml:space="preserve">  450 x 200
Opomba: Pravokotni prezračevalni kanali:
Dobava in montaža pravokotnih kanalov iz pocinkane pločevine s fazonskimi kosi po SIST EN 1505, SIST prEN 1507, SIST prEN12236, DIN 24190 in DIN  24191, s tesnilnim, spojnim, pritrdilnim in obešalnim materialom</t>
  </si>
  <si>
    <t>2.2.4.2.1.6.27</t>
  </si>
  <si>
    <t xml:space="preserve">  450 x 250
Opomba: Pravokotni prezračevalni kanali:
Dobava in montaža pravokotnih kanalov iz pocinkane pločevine s fazonskimi kosi po SIST EN 1505, SIST prEN 1507, SIST prEN12236, DIN 24190 in DIN  24191, s tesnilnim, spojnim, pritrdilnim in obešalnim materialom</t>
  </si>
  <si>
    <t>2.2.4.2.1.6.28</t>
  </si>
  <si>
    <t>2.2.4.2.1.6.29</t>
  </si>
  <si>
    <t xml:space="preserve">  450 x 350
Opomba: Pravokotni prezračevalni kanali:
Dobava in montaža pravokotnih kanalov iz pocinkane pločevine s fazonskimi kosi po SIST EN 1505, SIST prEN 1507, SIST prEN12236, DIN 24190 in DIN  24191, s tesnilnim, spojnim, pritrdilnim in obešalnim materialom</t>
  </si>
  <si>
    <t>2.2.4.2.1.6.30</t>
  </si>
  <si>
    <t xml:space="preserve">  500 x 300
Opomba: Pravokotni prezračevalni kanali:
Dobava in montaža pravokotnih kanalov iz pocinkane pločevine s fazonskimi kosi po SIST EN 1505, SIST prEN 1507, SIST prEN12236, DIN 24190 in DIN  24191, s tesnilnim, spojnim, pritrdilnim in obešalnim materialom</t>
  </si>
  <si>
    <t>2.2.4.2.1.6.31</t>
  </si>
  <si>
    <t xml:space="preserve">  500 x 350
Opomba: Pravokotni prezračevalni kanali:
Dobava in montaža pravokotnih kanalov iz pocinkane pločevine s fazonskimi kosi po SIST EN 1505, SIST prEN 1507, SIST prEN12236, DIN 24190 in DIN  24191, s tesnilnim, spojnim, pritrdilnim in obešalnim materialom</t>
  </si>
  <si>
    <t>2.2.4.2.1.6.32</t>
  </si>
  <si>
    <t xml:space="preserve">  500 x 400
Opomba: Pravokotni prezračevalni kanali:
Dobava in montaža pravokotnih kanalov iz pocinkane pločevine s fazonskimi kosi po SIST EN 1505, SIST prEN 1507, SIST prEN12236, DIN 24190 in DIN  24191, s tesnilnim, spojnim, pritrdilnim in obešalnim materialom</t>
  </si>
  <si>
    <t>2.2.4.2.1.6.33</t>
  </si>
  <si>
    <t xml:space="preserve">  500 x 450
Opomba: Pravokotni prezračevalni kanali:
Dobava in montaža pravokotnih kanalov iz pocinkane pločevine s fazonskimi kosi po SIST EN 1505, SIST prEN 1507, SIST prEN12236, DIN 24190 in DIN  24191, s tesnilnim, spojnim, pritrdilnim in obešalnim materialom</t>
  </si>
  <si>
    <t>2.2.4.2.1.6.34</t>
  </si>
  <si>
    <t xml:space="preserve">  550 x 150
Opomba: Pravokotni prezračevalni kanali:
Dobava in montaža pravokotnih kanalov iz pocinkane pločevine s fazonskimi kosi po SIST EN 1505, SIST prEN 1507, SIST prEN12236, DIN 24190 in DIN  24191, s tesnilnim, spojnim, pritrdilnim in obešalnim materialom</t>
  </si>
  <si>
    <t>2.2.4.2.1.6.35</t>
  </si>
  <si>
    <t xml:space="preserve">  550 x 250
Opomba: Pravokotni prezračevalni kanali:
Dobava in montaža pravokotnih kanalov iz pocinkane pločevine s fazonskimi kosi po SIST EN 1505, SIST prEN 1507, SIST prEN12236, DIN 24190 in DIN  24191, s tesnilnim, spojnim, pritrdilnim in obešalnim materialom</t>
  </si>
  <si>
    <t>2.2.4.2.1.6.36</t>
  </si>
  <si>
    <t xml:space="preserve">  550 x 350
Opomba: Pravokotni prezračevalni kanali:
Dobava in montaža pravokotnih kanalov iz pocinkane pločevine s fazonskimi kosi po SIST EN 1505, SIST prEN 1507, SIST prEN12236, DIN 24190 in DIN  24191, s tesnilnim, spojnim, pritrdilnim in obešalnim materialom</t>
  </si>
  <si>
    <t>2.2.4.2.1.6.37</t>
  </si>
  <si>
    <t xml:space="preserve">  550 x 400
Opomba: Pravokotni prezračevalni kanali:
Dobava in montaža pravokotnih kanalov iz pocinkane pločevine s fazonskimi kosi po SIST EN 1505, SIST prEN 1507, SIST prEN12236, DIN 24190 in DIN  24191, s tesnilnim, spojnim, pritrdilnim in obešalnim materialom</t>
  </si>
  <si>
    <t>2.2.4.2.1.6.38</t>
  </si>
  <si>
    <t xml:space="preserve">  550 x 450
Opomba: Pravokotni prezračevalni kanali:
Dobava in montaža pravokotnih kanalov iz pocinkane pločevine s fazonskimi kosi po SIST EN 1505, SIST prEN 1507, SIST prEN12236, DIN 24190 in DIN  24191, s tesnilnim, spojnim, pritrdilnim in obešalnim materialom</t>
  </si>
  <si>
    <t>2.2.4.2.1.6.39</t>
  </si>
  <si>
    <t xml:space="preserve">  550 x 550
Opomba: Pravokotni prezračevalni kanali:
Dobava in montaža pravokotnih kanalov iz pocinkane pločevine s fazonskimi kosi po SIST EN 1505, SIST prEN 1507, SIST prEN12236, DIN 24190 in DIN  24191, s tesnilnim, spojnim, pritrdilnim in obešalnim materialom</t>
  </si>
  <si>
    <t>2.2.4.2.1.6.40</t>
  </si>
  <si>
    <t xml:space="preserve">  600 x 250
Opomba: Pravokotni prezračevalni kanali:
Dobava in montaža pravokotnih kanalov iz pocinkane pločevine s fazonskimi kosi po SIST EN 1505, SIST prEN 1507, SIST prEN12236, DIN 24190 in DIN  24191, s tesnilnim, spojnim, pritrdilnim in obešalnim materialom</t>
  </si>
  <si>
    <t>2.2.4.2.1.6.41</t>
  </si>
  <si>
    <t>2.2.4.2.1.6.42</t>
  </si>
  <si>
    <t xml:space="preserve">  650 x 250
Opomba: Pravokotni prezračevalni kanali:
Dobava in montaža pravokotnih kanalov iz pocinkane pločevine s fazonskimi kosi po SIST EN 1505, SIST prEN 1507, SIST prEN12236, DIN 24190 in DIN  24191, s tesnilnim, spojnim, pritrdilnim in obešalnim materialom</t>
  </si>
  <si>
    <t>2.2.4.2.1.6.43</t>
  </si>
  <si>
    <t xml:space="preserve">  600 x 350
Opomba: Pravokotni prezračevalni kanali:
Dobava in montaža pravokotnih kanalov iz pocinkane pločevine s fazonskimi kosi po SIST EN 1505, SIST prEN 1507, SIST prEN12236, DIN 24190 in DIN  24191, s tesnilnim, spojnim, pritrdilnim in obešalnim materialom</t>
  </si>
  <si>
    <t>2.2.4.2.1.6.44</t>
  </si>
  <si>
    <t>2.2.4.2.1.6.45</t>
  </si>
  <si>
    <t xml:space="preserve">  650 x 300
Opomba: Pravokotni prezračevalni kanali:
Dobava in montaža pravokotnih kanalov iz pocinkane pločevine s fazonskimi kosi po SIST EN 1505, SIST prEN 1507, SIST prEN12236, DIN 24190 in DIN  24191, s tesnilnim, spojnim, pritrdilnim in obešalnim materialom</t>
  </si>
  <si>
    <t>2.2.4.2.1.6.46</t>
  </si>
  <si>
    <t xml:space="preserve">  650 x 350
Opomba: Pravokotni prezračevalni kanali:
Dobava in montaža pravokotnih kanalov iz pocinkane pločevine s fazonskimi kosi po SIST EN 1505, SIST prEN 1507, SIST prEN12236, DIN 24190 in DIN  24191, s tesnilnim, spojnim, pritrdilnim in obešalnim materialom</t>
  </si>
  <si>
    <t>2.2.4.2.1.6.47</t>
  </si>
  <si>
    <t>2.2.4.2.1.6.48</t>
  </si>
  <si>
    <t xml:space="preserve">  800 x 500
Opomba: Pravokotni prezračevalni kanali:
Dobava in montaža pravokotnih kanalov iz pocinkane pločevine s fazonskimi kosi po SIST EN 1505, SIST prEN 1507, SIST prEN12236, DIN 24190 in DIN  24191, s tesnilnim, spojnim, pritrdilnim in obešalnim materialom</t>
  </si>
  <si>
    <t>2.2.4.2.1.6.49</t>
  </si>
  <si>
    <t xml:space="preserve">  800 x 750
Opomba: Pravokotni prezračevalni kanali:
Dobava in montaža pravokotnih kanalov iz pocinkane pločevine s fazonskimi kosi po SIST EN 1505, SIST prEN 1507, SIST prEN12236, DIN 24190 in DIN  24191, s tesnilnim, spojnim, pritrdilnim in obešalnim materialom</t>
  </si>
  <si>
    <t>2.2.4.2.1.6.50</t>
  </si>
  <si>
    <t xml:space="preserve">  850 x 500
Opomba: Pravokotni prezračevalni kanali:
Dobava in montaža pravokotnih kanalov iz pocinkane pločevine s fazonskimi kosi po SIST EN 1505, SIST prEN 1507, SIST prEN12236, DIN 24190 in DIN  24191, s tesnilnim, spojnim, pritrdilnim in obešalnim materialom</t>
  </si>
  <si>
    <t>2.2.4.2.1.6.51</t>
  </si>
  <si>
    <t xml:space="preserve">  850 x 850
Opomba: Pravokotni prezračevalni kanali:
Dobava in montaža pravokotnih kanalov iz pocinkane pločevine s fazonskimi kosi po SIST EN 1505, SIST prEN 1507, SIST prEN12236, DIN 24190 in DIN  24191, s tesnilnim, spojnim, pritrdilnim in obešalnim materialom</t>
  </si>
  <si>
    <t>2.2.4.2.1.6.52</t>
  </si>
  <si>
    <t xml:space="preserve">  900 x 800
Opomba: Pravokotni prezračevalni kanali:
Dobava in montaža pravokotnih kanalov iz pocinkane pločevine s fazonskimi kosi po SIST EN 1505, SIST prEN 1507, SIST prEN12236, DIN 24190 in DIN  24191, s tesnilnim, spojnim, pritrdilnim in obešalnim materialom</t>
  </si>
  <si>
    <t>2.2.4.2.1.6.53</t>
  </si>
  <si>
    <t xml:space="preserve">  1.950 x 900
Opomba: Pravokotni prezračevalni kanali:
Dobava in montaža pravokotnih kanalov iz pocinkane pločevine s fazonskimi kosi po SIST EN 1505, SIST prEN 1507, SIST prEN12236, DIN 24190 in DIN  24191, s tesnilnim, spojnim, pritrdilnim in obešalnim materialom</t>
  </si>
  <si>
    <t>2.2.4.2.1.6.54</t>
  </si>
  <si>
    <t>2.2.4.2.1.6.55</t>
  </si>
  <si>
    <t>2.2.4.2.1.6.56</t>
  </si>
  <si>
    <t>2.2.4.2.1.6.57</t>
  </si>
  <si>
    <t>2.2.4.2.1.6.58</t>
  </si>
  <si>
    <t>2.2.4.2.1.6.59</t>
  </si>
  <si>
    <t xml:space="preserve">  DN 250
Opomba: Okrogli prezračevalni kanali:
Dobava in montaža spiralno robljenih kanalov iz pocinkane pločevine s fazonskimi kosi po SIST EN 1506, SIST prEN 12237, SIST prEN12236 in DIN  24151, s tesnilnim, spojnim, pritrdilnim in obešalnim materialom</t>
  </si>
  <si>
    <t>2.2.4.2.1.6.60</t>
  </si>
  <si>
    <t xml:space="preserve">  DN 315
Opomba: Okrogli prezračevalni kanali:
Dobava in montaža spiralno robljenih kanalov iz pocinkane pločevine s fazonskimi kosi po SIST EN 1506, SIST prEN 12237, SIST prEN12236 in DIN  24151, s tesnilnim, spojnim, pritrdilnim in obešalnim materialom</t>
  </si>
  <si>
    <t>2.2.4.2.1.6.61</t>
  </si>
  <si>
    <t>2.2.4.2.1.6.62</t>
  </si>
  <si>
    <t>2.2.4.2.1.6.63</t>
  </si>
  <si>
    <t>2.2.4.2.1.6.64</t>
  </si>
  <si>
    <t xml:space="preserve">  Ø160 mm
Opomba: Gibljiva cev:
Dobava in vgradnja gibljive cevi po DIN 24146</t>
  </si>
  <si>
    <t>2.2.4.2.1.6.65</t>
  </si>
  <si>
    <t xml:space="preserve">  Ø203 mm
Opomba: Gibljiva cev:
Dobava in vgradnja gibljive cevi po DIN 24146</t>
  </si>
  <si>
    <t>2.2.4.2.1.6.66</t>
  </si>
  <si>
    <t>Gibljiva toplotno izolirana cev:
Dobava in vgradnja gibljive toplotno izolirane cevi, cev je skladna z DIN 24146</t>
  </si>
  <si>
    <t>2.2.4.2.1.6.67</t>
  </si>
  <si>
    <t xml:space="preserve">  Ø102 mm
Opomba: Gibljiva toplotno izolirana cev:
Dobava in vgradnja gibljive toplotno izolirane cevi, cev je skladna z DIN 24146</t>
  </si>
  <si>
    <t>2.2.4.2.1.6.68</t>
  </si>
  <si>
    <t xml:space="preserve">  Ø127 mm
Opomba: Gibljiva toplotno izolirana cev:
Dobava in vgradnja gibljive toplotno izolirane cevi, cev je skladna z DIN 24146</t>
  </si>
  <si>
    <t>2.2.4.2.1.6.69</t>
  </si>
  <si>
    <t xml:space="preserve">  Ø160 mm
Opomba: Gibljiva toplotno izolirana cev:
Dobava in vgradnja gibljive toplotno izolirane cevi, cev je skladna z DIN 24146</t>
  </si>
  <si>
    <t>2.2.4.2.1.6.70</t>
  </si>
  <si>
    <t xml:space="preserve">  Ø203 mm
Opomba: Gibljiva toplotno izolirana cev:
Dobava in vgradnja gibljive toplotno izolirane cevi, cev je skladna z DIN 24146</t>
  </si>
  <si>
    <t>2.2.4.2.1.6.71</t>
  </si>
  <si>
    <t>2.2.4.2.1.6.72</t>
  </si>
  <si>
    <t xml:space="preserve">100
Opomba: Požarna loputa - okroglega preseka z EM pogonom:
Dobava in vgradnja požarne lopute z elektro motornim pogonom in kazalom položaja, za vgradnjo v kanale okroglih presekov, z montažnim materialom; </t>
  </si>
  <si>
    <t>2.2.4.2.1.6.73</t>
  </si>
  <si>
    <t xml:space="preserve">125
Opomba: Požarna loputa - okroglega preseka z EM pogonom:
Dobava in vgradnja požarne lopute z elektro motornim pogonom in kazalom položaja, za vgradnjo v kanale okroglih presekov, z montažnim materialom; </t>
  </si>
  <si>
    <t>2.2.4.2.1.6.74</t>
  </si>
  <si>
    <t xml:space="preserve">160
Opomba: Požarna loputa - okroglega preseka z EM pogonom:
Dobava in vgradnja požarne lopute z elektro motornim pogonom in kazalom položaja, za vgradnjo v kanale okroglih presekov, z montažnim materialom; </t>
  </si>
  <si>
    <t>2.2.4.2.1.6.75</t>
  </si>
  <si>
    <t>2.2.4.2.1.6.76</t>
  </si>
  <si>
    <t xml:space="preserve">  250 x 550
Opomba: Požarna loputa - pravokotnega preseka z EM:
Dobava in vgradnja požarne lopute z motornim pogonom in kazalom položaja, za vgradnjo v kanale pravokotnih presekov, z montažnim materialom; </t>
  </si>
  <si>
    <t>2.2.4.2.1.6.77</t>
  </si>
  <si>
    <t xml:space="preserve">  300 x 500
Opomba: Požarna loputa - pravokotnega preseka z EM:
Dobava in vgradnja požarne lopute z motornim pogonom in kazalom položaja, za vgradnjo v kanale pravokotnih presekov, z montažnim materialom; </t>
  </si>
  <si>
    <t>2.2.4.2.1.6.78</t>
  </si>
  <si>
    <t xml:space="preserve">  350 x 600
Opomba: Požarna loputa - pravokotnega preseka z EM:
Dobava in vgradnja požarne lopute z motornim pogonom in kazalom položaja, za vgradnjo v kanale pravokotnih presekov, z montažnim materialom; </t>
  </si>
  <si>
    <t>2.2.4.2.1.6.79</t>
  </si>
  <si>
    <t xml:space="preserve">  400 x 500
Opomba: Požarna loputa - pravokotnega preseka z EM:
Dobava in vgradnja požarne lopute z motornim pogonom in kazalom položaja, za vgradnjo v kanale pravokotnih presekov, z montažnim materialom; </t>
  </si>
  <si>
    <t>2.2.4.2.1.6.80</t>
  </si>
  <si>
    <t xml:space="preserve">  500 x 800
Opomba: Požarna loputa - pravokotnega preseka z EM:
Dobava in vgradnja požarne lopute z motornim pogonom in kazalom položaja, za vgradnjo v kanale pravokotnih presekov, z montažnim materialom; </t>
  </si>
  <si>
    <t>2.2.4.2.1.6.81</t>
  </si>
  <si>
    <t xml:space="preserve">  550 x 550
Opomba: Požarna loputa - pravokotnega preseka z EM:
Dobava in vgradnja požarne lopute z motornim pogonom in kazalom položaja, za vgradnjo v kanale pravokotnih presekov, z montažnim materialom; </t>
  </si>
  <si>
    <t>2.2.4.2.1.6.82</t>
  </si>
  <si>
    <t xml:space="preserve">  600 x 350
Opomba: Požarna loputa - pravokotnega preseka z EM:
Dobava in vgradnja požarne lopute z motornim pogonom in kazalom položaja, za vgradnjo v kanale pravokotnih presekov, z montažnim materialom; </t>
  </si>
  <si>
    <t>2.2.4.2.1.6.83</t>
  </si>
  <si>
    <t xml:space="preserve">  650 x 300
Opomba: Požarna loputa - pravokotnega preseka z EM:
Dobava in vgradnja požarne lopute z motornim pogonom in kazalom položaja, za vgradnjo v kanale pravokotnih presekov, z montažnim materialom; </t>
  </si>
  <si>
    <t>2.2.4.2.1.6.84</t>
  </si>
  <si>
    <t xml:space="preserve">  650 x 350
Opomba: Požarna loputa - pravokotnega preseka z EM:
Dobava in vgradnja požarne lopute z motornim pogonom in kazalom položaja, za vgradnjo v kanale pravokotnih presekov, z montažnim materialom; </t>
  </si>
  <si>
    <t>2.2.4.2.1.6.85</t>
  </si>
  <si>
    <t xml:space="preserve">  700 x 300
Opomba: Požarna loputa - pravokotnega preseka z EM:
Dobava in vgradnja požarne lopute z motornim pogonom in kazalom položaja, za vgradnjo v kanale pravokotnih presekov, z montažnim materialom; </t>
  </si>
  <si>
    <t>2.2.4.2.1.6.86</t>
  </si>
  <si>
    <t xml:space="preserve">  850 x 750
Opomba: Požarna loputa - pravokotnega preseka z EM:
Dobava in vgradnja požarne lopute z motornim pogonom in kazalom položaja, za vgradnjo v kanale pravokotnih presekov, z montažnim materialom; </t>
  </si>
  <si>
    <t>2.2.4.2.1.6.87</t>
  </si>
  <si>
    <t xml:space="preserve">  850 x 850
Opomba: Požarna loputa - pravokotnega preseka z EM:
Dobava in vgradnja požarne lopute z motornim pogonom in kazalom položaja, za vgradnjo v kanale pravokotnih presekov, z montažnim materialom; </t>
  </si>
  <si>
    <t>2.2.4.2.1.6.88</t>
  </si>
  <si>
    <t>Požarni ventil:
Dobava in vgradnja požarnega ventila;
Ustreza: Hidria, PPV-K90 ali enakovredno</t>
  </si>
  <si>
    <t>2.2.4.2.1.6.89</t>
  </si>
  <si>
    <t>100
Opomba: Požarni ventil: Dobava in vgradnja požarnega ventila;Ustreza: Hidria, PPV-K90 ali enakovredno</t>
  </si>
  <si>
    <t>2.2.4.2.1.6.90</t>
  </si>
  <si>
    <t>2.2.4.2.1.6.91</t>
  </si>
  <si>
    <t xml:space="preserve">  225 x 75 mm
Opomba: Aluminijasta prezračevalna rešetka:
Dobava in montaža aluminijaste prezračevalne rešetke z vgradnim okvirjem;</t>
  </si>
  <si>
    <t>2.2.4.2.1.6.92</t>
  </si>
  <si>
    <t>2.2.4.2.1.6.93</t>
  </si>
  <si>
    <t>2.2.4.2.1.6.94</t>
  </si>
  <si>
    <t xml:space="preserve">  425 x 125 mm
Opomba: Aluminijasta vratna rešetka:
Dobava in vgradnja aluminijaste vratne rešetke s protiokvirjem;</t>
  </si>
  <si>
    <t>2.2.4.2.1.6.95</t>
  </si>
  <si>
    <t>2.2.4.2.1.6.96</t>
  </si>
  <si>
    <t>2.2.4.2.1.6.97</t>
  </si>
  <si>
    <t>2.2.4.2.1.6.98</t>
  </si>
  <si>
    <t>Prezračevalni ventil:
Dobava in montaža prezračevalnega ventila za dovod zraka;
Ustreza: Hidria, PV-2 ali enakovredno</t>
  </si>
  <si>
    <t>2.2.4.2.1.6.99</t>
  </si>
  <si>
    <t>100
Opomba: Prezračevalni ventil:
Dobava in montaža prezračevalnega ventila za dovod zraka;</t>
  </si>
  <si>
    <t>2.2.4.2.1.6.100</t>
  </si>
  <si>
    <t>125
Opomba: Prezračevalni ventil:
Dobava in montaža prezračevalnega ventila za dovod zraka;</t>
  </si>
  <si>
    <t>2.2.4.2.1.6.101</t>
  </si>
  <si>
    <t>Okrogli difuzor:
Dobava in montaža okroglega difuzorja s komoro;
Ustreza: Systemair, TFF 100 ali enakovredno</t>
  </si>
  <si>
    <t>2.2.4.2.1.6.102</t>
  </si>
  <si>
    <t>100
Opomba: Okrogli difuzor:
Dobava in montaža okroglega difuzorja s komoro;</t>
  </si>
  <si>
    <t>2.2.4.2.1.6.103</t>
  </si>
  <si>
    <t>Okrogli difuzor:
Dobava in montaža okroglega difuzorja s komoro;
Ustreza: Systemair, TFF s PER 100-125 ali enakovredno</t>
  </si>
  <si>
    <t>2.2.4.2.1.6.104</t>
  </si>
  <si>
    <t>2.2.4.2.1.6.105</t>
  </si>
  <si>
    <t>Okrogli difuzor:
Dobava in montaža okroglega difuzorja s komoro;
Ustreza: Systemair, TFF s PER 125-160 ali enakovredno</t>
  </si>
  <si>
    <t>2.2.4.2.1.6.106</t>
  </si>
  <si>
    <t>160
Opomba: Okrogli difuzor:
Dobava in montaža okroglega difuzorja s komoro;</t>
  </si>
  <si>
    <t>2.2.4.2.1.6.107</t>
  </si>
  <si>
    <t>Vrtinčni difuzor:
Dobava in montaža vrtinčnega difuzorja z masko in izolirano komoro;
Ustreza: Hidria, OD-8/K1/Z/S/M ali enakovredno</t>
  </si>
  <si>
    <t>2.2.4.2.1.6.108</t>
  </si>
  <si>
    <t xml:space="preserve">  300/8
Opomba: Vrtinčni difuzor:
Dobava in montaža vrtinčnega difuzorja z masko in izolirano komoro;</t>
  </si>
  <si>
    <t>2.2.4.2.1.6.109</t>
  </si>
  <si>
    <t xml:space="preserve">  400/16
Opomba: Vrtinčni difuzor:
Dobava in montaža vrtinčnega difuzorja z masko in izolirano komoro;</t>
  </si>
  <si>
    <t>2.2.4.2.1.6.110</t>
  </si>
  <si>
    <t>Vrtinčni difuzor:
Dobava in montaža vrtinčnega difuzorja z masko in komoro;
Ustreza: Hidria, OD-8/K1/Z/S/M ali enakovredno</t>
  </si>
  <si>
    <t>2.2.4.2.1.6.111</t>
  </si>
  <si>
    <t xml:space="preserve">  300/8
Opomba: Vrtinčni difuzor:
Dobava in montaža vrtinčnega difuzorja z masko in komoro;</t>
  </si>
  <si>
    <t>2.2.4.2.1.6.112</t>
  </si>
  <si>
    <t xml:space="preserve">  400/16
Opomba: Vrtinčni difuzor:
Dobava in montaža vrtinčnega difuzorja z masko in komoro;</t>
  </si>
  <si>
    <t>2.2.4.2.1.6.113</t>
  </si>
  <si>
    <t>2.2.4.2.1.6.114</t>
  </si>
  <si>
    <t xml:space="preserve">  RD 21
Opomba: Revizijski pokrov za pravokotne cevovode:
Dobava in montaža revizijskega pokrova iz pocinkane pločevine za pravokotne cevovode, s tesnilom in pritrdilnima vijakoma z navojnima maticama;</t>
  </si>
  <si>
    <t>2.2.4.2.1.6.115</t>
  </si>
  <si>
    <t xml:space="preserve">  RD 32
Opomba: Revizijski pokrov za pravokotne cevovode:
Dobava in montaža revizijskega pokrova iz pocinkane pločevine za pravokotne cevovode, s tesnilom in pritrdilnima vijakoma z navojnima maticama;</t>
  </si>
  <si>
    <t>2.2.4.2.1.6.116</t>
  </si>
  <si>
    <t>2.2.4.2.1.6.117</t>
  </si>
  <si>
    <t xml:space="preserve">  RRD 21-14
Opomba: Revizijski pokrov za ovalne cevovode:
Dobava in montaža revizijskega pokrova iz pocinkane pločevine za ovalne cevovode, s tesnilom in pritrdilnima vijakoma z navojnima maticama;</t>
  </si>
  <si>
    <t>2.2.4.2.1.6.118</t>
  </si>
  <si>
    <t xml:space="preserve">  RRD 21-20
Opomba: Revizijski pokrov za ovalne cevovode:
Dobava in montaža revizijskega pokrova iz pocinkane pločevine za ovalne cevovode, s tesnilom in pritrdilnima vijakoma z navojnima maticama;</t>
  </si>
  <si>
    <t>2.2.4.2.1.6.119</t>
  </si>
  <si>
    <t xml:space="preserve">  RRD 32-31
Opomba: Revizijski pokrov za ovalne cevovode:
Dobava in montaža revizijskega pokrova iz pocinkane pločevine za ovalne cevovode, s tesnilom in pritrdilnima vijakoma z navojnima maticama;</t>
  </si>
  <si>
    <t>2.2.4.2.1.6.120</t>
  </si>
  <si>
    <t>2.2.4.2.1.6.121</t>
  </si>
  <si>
    <t xml:space="preserve">  IRD 21
Opomba: Revizijski pokrov za pravokotne cevovode - izoliran:
Dobava in montaža izoliranega revizijskega pokrova iz pocinkane pločevine za z zunanje strani izolirane pravokotne cevovode, s tesnilom in pritrdilnima vijakoma z navojnima maticama;</t>
  </si>
  <si>
    <t>2.2.4.2.1.6.122</t>
  </si>
  <si>
    <t xml:space="preserve">  IRD 32
Opomba: Revizijski pokrov za pravokotne cevovode - izoliran:
Dobava in montaža izoliranega revizijskega pokrova iz pocinkane pločevine za z zunanje strani izolirane pravokotne cevovode, s tesnilom in pritrdilnima vijakoma z navojnima maticama;</t>
  </si>
  <si>
    <t>2.2.4.2.1.6.123</t>
  </si>
  <si>
    <t>Revizijski pokrov za ovalne cevovode - izoliran:
Dobava in montaža izoliranega revizijskega pokrova iz pocinkane pločevine za ovalne cevovode, izolirane z zunanje ali notranje strani, s tesnilom in pritrdilnima vijakoma z navojnima maticama;
- zračna tesnost do 5.000 Pa,
- temperaturna obstojnost: do +70 °C
Ustreza: Metu, IRRD ali enakovredno</t>
  </si>
  <si>
    <t>2.2.4.2.1.6.124</t>
  </si>
  <si>
    <t xml:space="preserve">  IRRD 21-14
Opomba: Revizijski pokrov za ovalne cevovode - izoliran:
Dobava in montaža izoliranega revizijskega pokrova iz pocinkane pločevine za ovalne cevovode, izolirane z zunanje ali notranje strani, s tesnilom in pritrdilnima vijakoma z navojnima maticama;</t>
  </si>
  <si>
    <t>2.2.4.2.1.6.125</t>
  </si>
  <si>
    <t xml:space="preserve">  IRRD 21-20
Opomba: Revizijski pokrov za ovalne cevovode - izoliran:
Dobava in montaža izoliranega revizijskega pokrova iz pocinkane pločevine za ovalne cevovode, izolirane z zunanje ali notranje strani, s tesnilom in pritrdilnima vijakoma z navojnima maticama;</t>
  </si>
  <si>
    <t>2.2.4.2.1.6.126</t>
  </si>
  <si>
    <t xml:space="preserve">  IRRD 32-31
Opomba: Revizijski pokrov za ovalne cevovode - izoliran:
Dobava in montaža izoliranega revizijskega pokrova iz pocinkane pločevine za ovalne cevovode, izolirane z zunanje ali notranje strani, s tesnilom in pritrdilnima vijakoma z navojnima maticama;</t>
  </si>
  <si>
    <t>2.2.4.2.1.6.127</t>
  </si>
  <si>
    <t>Aluminijasta zaščitna rešetka:
Dobava in vgradnja aluminijaste rešetke za pritrditev na prezračevalni kanal;
Ustreza: Hidria, AZR-4 ali enakovredno</t>
  </si>
  <si>
    <t>2.2.4.2.1.6.128</t>
  </si>
  <si>
    <t xml:space="preserve">  400 x 400 mm
Opomba: Aluminijasta zaščitna rešetka:
Dobava in vgradnja aluminijaste rešetke za pritrditev na prezračevalni kanal;</t>
  </si>
  <si>
    <t>2.2.4.2.1.6.129</t>
  </si>
  <si>
    <t xml:space="preserve">  800 x 900 mm
Opomba: Aluminijasta zaščitna rešetka:
Dobava in vgradnja aluminijaste rešetke za pritrditev na prezračevalni kanal;</t>
  </si>
  <si>
    <t>2.2.4.2.1.6.130</t>
  </si>
  <si>
    <t>2.2.4.2.1.6.131</t>
  </si>
  <si>
    <t xml:space="preserve">  600 x 400 mm
Opomba: Aluminijasta zaščitna rešetka:
Dobava in vgradnja aluminijaste rešetke za pritrditev na vzidan okvir;</t>
  </si>
  <si>
    <t>2.2.4.2.1.6.132</t>
  </si>
  <si>
    <t xml:space="preserve">  800 x 900 mm
Opomba: Aluminijasta zaščitna rešetka:
Dobava in vgradnja aluminijaste rešetke za pritrditev na vzidan okvir;</t>
  </si>
  <si>
    <t>2.2.4.2.1.6.133</t>
  </si>
  <si>
    <t>Okrogla zaščitna rešetka:
Dobava in vgradnja okrogle rešetke za pritrditev na kanal ali steno;
Ustreza: Systemair, IGC ali enakovredno</t>
  </si>
  <si>
    <t>2.2.4.2.1.6.134</t>
  </si>
  <si>
    <t xml:space="preserve">  DN 100
Opomba: Okrogla zaščitna rešetka:
Dobava in vgradnja okrogle rešetke za pritrditev na kanal ali steno;</t>
  </si>
  <si>
    <t>2.2.4.2.1.6.135</t>
  </si>
  <si>
    <t xml:space="preserve">  DN 125
Opomba: Okrogla zaščitna rešetka:
Dobava in vgradnja okrogle rešetke za pritrditev na kanal ali steno;</t>
  </si>
  <si>
    <t>2.2.4.2.1.6.136</t>
  </si>
  <si>
    <t xml:space="preserve">  DN 160
Opomba: Okrogla zaščitna rešetka:
Dobava in vgradnja okrogle rešetke za pritrditev na kanal ali steno;</t>
  </si>
  <si>
    <t>2.2.4.2.1.6.137</t>
  </si>
  <si>
    <t>2.2.4.2.1.6.138</t>
  </si>
  <si>
    <t xml:space="preserve">  DN 100
Opomba: Strešni deflektor:
Dobava in montaža strešnega deflektorja iz jeklene pocinkane pločevine, z odtočno pocinkano cevjo DN 15</t>
  </si>
  <si>
    <t>2.2.4.2.1.6.139</t>
  </si>
  <si>
    <t xml:space="preserve">  DN 125
Opomba: Strešni deflektor:
Dobava in montaža strešnega deflektorja iz jeklene pocinkane pločevine, z odtočno pocinkano cevjo DN 15</t>
  </si>
  <si>
    <t>2.2.4.2.1.6.140</t>
  </si>
  <si>
    <t xml:space="preserve">  DN 160
Opomba: Strešni deflektor:
Dobava in montaža strešnega deflektorja iz jeklene pocinkane pločevine, z odtočno pocinkano cevjo DN 15</t>
  </si>
  <si>
    <t>2.2.4.2.1.6.141</t>
  </si>
  <si>
    <t>2.2.4.2.1.6.142</t>
  </si>
  <si>
    <t>Stolpni prezračevalnik:
Dobava in montaža stolpnega prezračevalnika okrogle oblike za dovod svežega zraka s plaščem ohišja iz jeklene nerjavne pločevine s prirobnico, v mat izvedbi, s poševno kapo; z montažnim materialom;
- pretok zraka: 12.600 m³/h,
- velikost: DN 1000,
- višina do lamel: 600 mm,
- celotna višina: 2.292 mm,
Ustreza: Hidria, SP-1000/2292/600/kapa tip 3 
             ali ustrezno</t>
  </si>
  <si>
    <t>2.2.4.2.1.6.143</t>
  </si>
  <si>
    <t>Kuhinjska napa-parolov:
Dobava in montažja kuhinjske nape-parolova, izdelane iz jeklene nerjavne pločevine, z vgrajenimi filtri, lovilci maščobe in razsvetljavo, z montažnim materialom;
- el. priključna moč razsvetljave: 300 W, ~230 V,
- dim. 4.200 x 1.100 x 400 mm,
- odvodni priključek: z desne strani 250 x 250 mm</t>
  </si>
  <si>
    <t>2.2.4.2.1.6.144</t>
  </si>
  <si>
    <t>Mehanski regulator pretoka okroglega preseka:
Dobava in montaža mehanskega regulatorja pretoka okroglega preseka;
Ustreza: Hidria, MRP-1 ali enakovredno</t>
  </si>
  <si>
    <t>2.2.4.2.1.6.145</t>
  </si>
  <si>
    <t xml:space="preserve">  140/DN 125
Opomba: Mehanski regulator pretoka okroglega preseka:
Dobava in montaža mehanskega regulatorja pretoka okroglega preseka;</t>
  </si>
  <si>
    <t>2.2.4.2.1.6.146</t>
  </si>
  <si>
    <t>Mehanski regulator pretoka okroglega preseka:
Dobava in montaža mehanskega regulatorja pretoka okroglega preseka;
- toplotno izolirano ohišje s parozapornim negorljivim izolacijskim materialom, λ ≤ 0,039 W/mK, μ ≥ 7000, požarni razred B1
Ustreza: Hidria, MRP-1/I19 ali enakovredno</t>
  </si>
  <si>
    <t>2.2.4.2.1.6.147</t>
  </si>
  <si>
    <t xml:space="preserve">  170/DN 125
Opomba: Mehanski regulator pretoka okroglega preseka:
Dobava in montaža mehanskega regulatorja pretoka okroglega preseka;</t>
  </si>
  <si>
    <t>2.2.4.2.1.6.148</t>
  </si>
  <si>
    <t xml:space="preserve">  920/DN 315
Opomba: Mehanski regulator pretoka okroglega preseka:
Dobava in montaža mehanskega regulatorja pretoka okroglega preseka;</t>
  </si>
  <si>
    <t>2.2.4.2.1.6.149</t>
  </si>
  <si>
    <t>Mehanski regulator pretoka pravokotne izvedbe:
Dobava in montaža mehanskega regulatorja pretoka pravokotne izvedbe;
Ustreza: Hidria, MRP-2 ali enakovredno</t>
  </si>
  <si>
    <t>2.2.4.2.1.6.150</t>
  </si>
  <si>
    <t xml:space="preserve">  1010/250 x 250
Opomba: Mehanski regulator pretoka pravokotne izvedbe:
Dobava in montaža mehanskega regulatorja pretoka pravokotne izvedbe;</t>
  </si>
  <si>
    <t>2.2.4.2.1.6.151</t>
  </si>
  <si>
    <t xml:space="preserve">  1010/350 x 200
Opomba: Mehanski regulator pretoka pravokotne izvedbe:
Dobava in montaža mehanskega regulatorja pretoka pravokotne izvedbe;</t>
  </si>
  <si>
    <t>2.2.4.2.1.6.152</t>
  </si>
  <si>
    <t xml:space="preserve">  2960/600 x 300
Opomba: Mehanski regulator pretoka pravokotne izvedbe:
Dobava in montaža mehanskega regulatorja pretoka pravokotne izvedbe;</t>
  </si>
  <si>
    <t>2.2.4.2.1.6.153</t>
  </si>
  <si>
    <t xml:space="preserve">  3380/600 x 300
Opomba: Mehanski regulator pretoka pravokotne izvedbe:
Dobava in montaža mehanskega regulatorja pretoka pravokotne izvedbe;</t>
  </si>
  <si>
    <t>2.2.4.2.1.6.154</t>
  </si>
  <si>
    <t xml:space="preserve">  3000/650 x 300
Opomba: Mehanski regulator pretoka pravokotne izvedbe:
Dobava in montaža mehanskega regulatorja pretoka pravokotne izvedbe;</t>
  </si>
  <si>
    <t>2.2.4.2.1.6.155</t>
  </si>
  <si>
    <t>Mehanski regulator pretoka pravokotne izvedbe:
Dobava in montaža mehanskega regulatorja pretoka pravokotne izvedbe;
- toplotno izolirano ohišje s parozapornim negorljivim izolacijskim materialom, λ ≤ 0,039 W/mK, μ ≥ 7000, požarni razred B1
Ustreza: Hidria, MRP-2/I19 ali enakovredno</t>
  </si>
  <si>
    <t>2.2.4.2.1.6.156</t>
  </si>
  <si>
    <t xml:space="preserve">  1090/350 x 200
Opomba: Mehanski regulator pretoka pravokotne izvedbe:
Dobava in montaža mehanskega regulatorja pretoka pravokotne izvedbe;</t>
  </si>
  <si>
    <t>2.2.4.2.1.6.157</t>
  </si>
  <si>
    <t xml:space="preserve">  1570/400 x 200
Opomba: Mehanski regulator pretoka pravokotne izvedbe:
Dobava in montaža mehanskega regulatorja pretoka pravokotne izvedbe;</t>
  </si>
  <si>
    <t>2.2.4.2.1.6.158</t>
  </si>
  <si>
    <t xml:space="preserve">  1450/450 x 200
Opomba: Mehanski regulator pretoka pravokotne izvedbe:
Dobava in montaža mehanskega regulatorja pretoka pravokotne izvedbe;</t>
  </si>
  <si>
    <t>2.2.4.2.1.6.159</t>
  </si>
  <si>
    <t xml:space="preserve">  1850/450 x 250
Opomba: Mehanski regulator pretoka pravokotne izvedbe:
Dobava in montaža mehanskega regulatorja pretoka pravokotne izvedbe;</t>
  </si>
  <si>
    <t>2.2.4.2.1.6.160</t>
  </si>
  <si>
    <t xml:space="preserve">  1755/450 x 300
Opomba: Mehanski regulator pretoka pravokotne izvedbe:
Dobava in montaža mehanskega regulatorja pretoka pravokotne izvedbe;</t>
  </si>
  <si>
    <t>2.2.4.2.1.6.161</t>
  </si>
  <si>
    <t xml:space="preserve">  1490/500 x 200
Opomba: Mehanski regulator pretoka pravokotne izvedbe:
Dobava in montaža mehanskega regulatorja pretoka pravokotne izvedbe;</t>
  </si>
  <si>
    <t>2.2.4.2.1.6.162</t>
  </si>
  <si>
    <t xml:space="preserve">  3925/600 x 300
Opomba: Mehanski regulator pretoka pravokotne izvedbe:
Dobava in montaža mehanskega regulatorja pretoka pravokotne izvedbe;</t>
  </si>
  <si>
    <t>2.2.4.2.1.6.163</t>
  </si>
  <si>
    <t>Diferenčno tlačno stikalo:
Dobava in montaža diferenčnega tlačnega stikala za nadzor nad-, pod- ali diferenčnega tlaka s priključnim setom, kovinskim pritrdilnim kotnikom ter z montažnim materialom;
- tlačno območje: 20 - 300 Pa;
- natančnost nastavljanja: 0,2 do 3,0 bar;
- preklopna razlika: 0,1 mbar +/- 15 %,
- najvišji tlak: 5.000 Pa
- priključna napetost: 30 V DC
Ustreza: Premasreg tip DS 106 ali enakovredno</t>
  </si>
  <si>
    <t>2.2.4.2.1.6.164</t>
  </si>
  <si>
    <t>2.2.4.2.1.6.165</t>
  </si>
  <si>
    <t>2.2.4.2.1.6.166</t>
  </si>
  <si>
    <t>2.2.4.2.1.6.167</t>
  </si>
  <si>
    <t>Požarna izolacija:
Izolacija prezračevalnih kanalov z izolacijo z požarno odpornostjo 90 min, iz kamene volne, enostransko kaširane, z armirano alu folijo, z dodatkom za razrez in z lepilnim materialom
Ustreza: Promat,  ali enakovredno</t>
  </si>
  <si>
    <t>2.2.4.2.1.6.168</t>
  </si>
  <si>
    <t>2.2.4.2.1.6.169</t>
  </si>
  <si>
    <t>2.2.4.2.1.7</t>
  </si>
  <si>
    <t>Plinska inštalacija</t>
  </si>
  <si>
    <t>2.2.4.2.1.7.1</t>
  </si>
  <si>
    <t>Plinska omarica:
Dobava in montaža fasadne omarice, iz nerjaveče pločevine, s pritrdilnim materialom in napisom 
"GLAVNA PLINSKA ZAPORNA PIPA";
  dim. 550 x 900 x 450 mm</t>
  </si>
  <si>
    <t>2.2.4.2.1.7.2</t>
  </si>
  <si>
    <t>Regulator tlaka:
Dobava in montaža regulatorja tlaka zemeljskega plina z dvojno varnostno membrano z GS funkcijo, z navojnimi priključki; 
vstopni tlak: pe = 22 - 100 bar
izstopni tlak: pa = 18 - 50 mbar
Qmax = 12,5 m³/h
DN 25; PN 4
Ustreza: Elster Instromet, ZR3GS ali enakovredno</t>
  </si>
  <si>
    <t>2.2.4.2.1.7.3</t>
  </si>
  <si>
    <t>Regulator tlaka:
Dobava in montaža regulatorja tlaka zemeljskega plina z dvojno varnostno membrano, z navojnimi priključki
vstopni tlak: pe = 22 - 100 bar
izstopni tlak: pa = 18 - 50 mbar
Qmax(82 mbar) = 62 m³/h
DN 32; PN 4
Ustreza: Elster Instromet, HR 32 ali enakovredno</t>
  </si>
  <si>
    <t>2.2.4.2.1.7.4</t>
  </si>
  <si>
    <t>Ultrazvočni plinomer:
Dobava in montaža ultrazvočnega plinomera za zemeljski plin z lokalnim odčitovanjem, z dvocevnimi navojnimi priključki, kompletno s tesnilnim in pritrdilnim materialom, umerjen in ožigosan; skupaj z NF dajalnikom impulzov  z možnostjo priklopa na CNS (M-Bus) in medprirobničnim konusnim filtrom; z nosilno konzolo
Qmax = 6 Nm³/h; DN 25; PN 0,1 bar;
Ustreza: Landis+Gyr; tip G 4 ali enakovredno</t>
  </si>
  <si>
    <t>2.2.4.2.1.7.5</t>
  </si>
  <si>
    <t>Mehovni plinomer:
Dobava in montaža plinomera za zemeljski plin z lokalnim odčitovanjem, z dvocevnimi navojnimi priključki ter z NF dajalcem impulzov z možnostjo priklopa na CNS (M-Bus), kompletno s tesnilnim in pritrdilnim materialom, umerjen in ožigosan; z nosilno konzolo
Qmax = 25 Nm³/h; DN 40; PN 0,5 bar;
Ustreza: Elster Instromet; tip BK-G 6 
                ali enakovredno</t>
  </si>
  <si>
    <t>2.2.4.2.1.7.6</t>
  </si>
  <si>
    <t>Manometer s tripotno pipo:
Dobava in montaža manometra premera 80 mm s priključkom 3/8" radialno navzdol, merilna natančnost 1,6 % od končne vrednosti skale, skupaj s tripotno manometersko pipo ter s pritrdilnim in tesnilnim materialom; 
- merilno območje od 0 do 150 mbar</t>
  </si>
  <si>
    <t>2.2.4.2.1.7.7</t>
  </si>
  <si>
    <t>Plinska krogelna pipa:
Dobava in montaža krogelne plinske pipe s teflonskim tesnenjem z navojnimi priključki, kompletno s tesnilnim in pritrdilnim materialom; PN 16</t>
  </si>
  <si>
    <t>2.2.4.2.1.7.8</t>
  </si>
  <si>
    <t xml:space="preserve">  DN 25
Opomba: Plinska krogelna pipa:
Dobava in montaža krogelne plinske pipe s teflonskim tesnenjem z navojnimi priključki, kompletno s tesnilnim in pritrdilnim materialom; PN 16</t>
  </si>
  <si>
    <t>2.2.4.2.1.7.9</t>
  </si>
  <si>
    <t>Plinska krogelna pipa s termičnim varovalom:
Dobava in montaža krogelne plinske pipe s teflonskim tesnenjem in skupaj s termičnim varovalom po DIN 3586, z navojnimi priključki, kompletno s tesnilnim in pritrdilnim materialom, PN 4;
Ustreza: Streif; tip TAS 22-ST/100 ali enakovredno</t>
  </si>
  <si>
    <t>2.2.4.2.1.7.10</t>
  </si>
  <si>
    <t xml:space="preserve">  DN 20
Opomba: Plinska krogelna pipa s termičnim varovalom:
Dobava in montaža krogelne plinske pipe s teflonskim tesnenjem in skupaj s termičnim varovalom po DIN 3586, z navojnimi priključki, kompletno s tesnilnim in pritrdilnim materialom, PN 4;</t>
  </si>
  <si>
    <t>2.2.4.2.1.7.11</t>
  </si>
  <si>
    <t xml:space="preserve">  DN 25
Opomba: Plinska krogelna pipa s termičnim varovalom:
Dobava in montaža krogelne plinske pipe s teflonskim tesnenjem in skupaj s termičnim varovalom po DIN 3586, z navojnimi priključki, kompletno s tesnilnim in pritrdilnim materialom, PN 4;</t>
  </si>
  <si>
    <t>2.2.4.2.1.7.12</t>
  </si>
  <si>
    <t>Elektromagnetni ventil:
Dobava in montaža elektromagnetnega ventila iz medenine za zemeljski plin, počasno odpiranje in hitro zapiranje, brez napetosti zaprt, z navojnimi priključki, kompletno s tesnilnim in pritrdilnim materialom, diferenčni tlak do 0,5 bar, -10...+60 °C, pretok do15 m³/h; PN 1; ~230 V
- karakteristike po EN 161, razred A, 2. skupina,
- DN 25; PN 1; odpiralni/zapiralni čas &lt; 1 s,
- ~230 V; 50 Hz; IP 54
Ustreza: Dungs, tip MVD 210/5 ali ustrezno</t>
  </si>
  <si>
    <t>2.2.4.2.1.7.13</t>
  </si>
  <si>
    <t>Cev iz plemenitega jekla:
Dobava in montaža  jeklene cevi iz plemenitega jekla 1.4401 po EN 10088 in DVGW GW 541(A),  s fazonskimi kosi po EN 1057 in DVGW GW 392, z dodatkom za razrez, s spojnim materialom za spajanje s hladnim stiskanjem z zagotavljanjem tlačne stopnje PN 5, tmax = 70 °C, s pritrdilnim materialom
Ustreza: Viega, tip Sanpress Inox G ali enakovredno</t>
  </si>
  <si>
    <t>2.2.4.2.1.7.14</t>
  </si>
  <si>
    <t xml:space="preserve">  22 x 1,2 mm
Opomba: Cev iz plemenitega jekla:
Dobava in montaža  jeklene cevi iz plemenitega jekla 1.4401 po EN 10088 in DVGW GW 541(A),  s fazonskimi kosi po EN 1057 in DVGW GW 392, z dodatkom za razrez, s spojnim materialom za spajanje s hladnim stiskanjem z zagotavljanjem tlačne stopnje PN 5, tmax = 70 °C, s pritrdilnim materialom</t>
  </si>
  <si>
    <t>2.2.4.2.1.7.15</t>
  </si>
  <si>
    <t xml:space="preserve">  28 x 1,2 mm
Opomba: Cev iz plemenitega jekla:
Dobava in montaža  jeklene cevi iz plemenitega jekla 1.4401 po EN 10088 in DVGW GW 541(A),  s fazonskimi kosi po EN 1057 in DVGW GW 392, z dodatkom za razrez, s spojnim materialom za spajanje s hladnim stiskanjem z zagotavljanjem tlačne stopnje PN 5, tmax = 70 °C, s pritrdilnim materialom</t>
  </si>
  <si>
    <t>2.2.4.2.1.7.16</t>
  </si>
  <si>
    <t xml:space="preserve">  35 x 1,5 mm
Opomba: Cev iz plemenitega jekla:
Dobava in montaža  jeklene cevi iz plemenitega jekla 1.4401 po EN 10088 in DVGW GW 541(A),  s fazonskimi kosi po EN 1057 in DVGW GW 392, z dodatkom za razrez, s spojnim materialom za spajanje s hladnim stiskanjem z zagotavljanjem tlačne stopnje PN 5, tmax = 70 °C, s pritrdilnim materialom</t>
  </si>
  <si>
    <t>2.2.4.2.1.7.17</t>
  </si>
  <si>
    <t xml:space="preserve">  42 x 1,5 mm
Opomba: Cev iz plemenitega jekla:
Dobava in montaža  jeklene cevi iz plemenitega jekla 1.4401 po EN 10088 in DVGW GW 541(A),  s fazonskimi kosi po EN 1057 in DVGW GW 392, z dodatkom za razrez, s spojnim materialom za spajanje s hladnim stiskanjem z zagotavljanjem tlačne stopnje PN 5, tmax = 70 °C, s pritrdilnim materialom</t>
  </si>
  <si>
    <t>2.2.4.2.1.7.18</t>
  </si>
  <si>
    <t xml:space="preserve">  54 x 1,5 mm
Opomba: Cev iz plemenitega jekla:
Dobava in montaža  jeklene cevi iz plemenitega jekla 1.4401 po EN 10088 in DVGW GW 541(A),  s fazonskimi kosi po EN 1057 in DVGW GW 392, z dodatkom za razrez, s spojnim materialom za spajanje s hladnim stiskanjem z zagotavljanjem tlačne stopnje PN 5, tmax = 70 °C, s pritrdilnim materialom</t>
  </si>
  <si>
    <t>2.2.4.2.1.7.19</t>
  </si>
  <si>
    <t xml:space="preserve">Zaščitna cev:
Dobava in vgradnja zaščitne cevi s privarjenimi sidri na prehodih plinske napeljave skozi zid, ovite z bituminizirano vrvjo in na konceh zatesnjene s trajnim elastičnim kitom; </t>
  </si>
  <si>
    <t>2.2.4.2.1.7.20</t>
  </si>
  <si>
    <t xml:space="preserve">  DN 40; l = 800 mm
Opomba: Zaščitna cev:
Dobava in vgradnja zaščitne cevi s privarjenimi sidri na prehodih plinske napeljave skozi zid, ovite z bituminizirano vrvjo in na konceh zatesnjene s trajnim elastičnim kitom; </t>
  </si>
  <si>
    <t>2.2.4.2.1.7.21</t>
  </si>
  <si>
    <t xml:space="preserve">  DN 65; l = 400 mm
Opomba: Zaščitna cev:
Dobava in vgradnja zaščitne cevi s privarjenimi sidri na prehodih plinske napeljave skozi zid, ovite z bituminizirano vrvjo in na konceh zatesnjene s trajnim elastičnim kitom; </t>
  </si>
  <si>
    <t>2.2.4.2.1.7.22</t>
  </si>
  <si>
    <t xml:space="preserve">  DN 65; l = 750 mm
Opomba: Zaščitna cev:
Dobava in vgradnja zaščitne cevi s privarjenimi sidri na prehodih plinske napeljave skozi zid, ovite z bituminizirano vrvjo in na konceh zatesnjene s trajnim elastičnim kitom; </t>
  </si>
  <si>
    <t>2.2.4.2.1.7.23</t>
  </si>
  <si>
    <t xml:space="preserve">  DN 65; l = 250 mm
Opomba: Zaščitna cev:
Dobava in vgradnja zaščitne cevi s privarjenimi sidri na prehodih plinske napeljave skozi zid, ovite z bituminizirano vrvjo in na konceh zatesnjene s trajnim elastičnim kitom; </t>
  </si>
  <si>
    <t>2.2.4.2.1.7.24</t>
  </si>
  <si>
    <t>Priključitev plinskega porabnika:
Izdelava cevne povezave med plinskikm priključkom in porabnikom plina</t>
  </si>
  <si>
    <t>2.2.4.2.1.7.25</t>
  </si>
  <si>
    <t>Pregled in spuščanje plina:
Pregled plinske inštalacije ter spuščanje plina v notranjo plinsko inštalacijo s strani distributerja</t>
  </si>
  <si>
    <t>2.2.4.2.2</t>
  </si>
  <si>
    <t>2.2.4.2.2.1</t>
  </si>
  <si>
    <t>Ogrevanje hodnik</t>
  </si>
  <si>
    <t>2.2.4.2.2.1.1</t>
  </si>
  <si>
    <t>2.2.4.2.2.1.2</t>
  </si>
  <si>
    <t xml:space="preserve">  3 krogi
Opomba: Razdelilnik talnega ogrevanja:
Dobava in montaža univerzalnega razdelilnika iz nerjaveče pločevine za talno ogrevanje, opremljenega z merilniki pretoka na dovodu, s termostatskimi ventili z elektrotermičnimi pogoni ~230 V na povratku, z vezalnim modulom Alpha Basis 6-con, ~230 V, za povezavo do 6 sobnih termostatov, s krogelnim in regulirnim poševnosedežnim ventilom DN 25 ter s termometrom, manometrom in z odzračevalno polnilno garnituro na dovodu in povratku, skupaj s konzolami, pritrdilnim in tesnilnim materialom; PN 10; </t>
  </si>
  <si>
    <t>2.2.4.2.2.1.3</t>
  </si>
  <si>
    <t>2.2.4.2.2.1.4</t>
  </si>
  <si>
    <t>2.2.4.2.2.1.5</t>
  </si>
  <si>
    <t xml:space="preserve">  435 x 710 x 110 … 150 mm
Opomba: Omarica za razdelilnik:
Dobava in montaža podometne omarice za razdelilnik izdelane iz pocinkane pločevine, nastavljive po globini, plastificirane v RAL 9010;</t>
  </si>
  <si>
    <t>2.2.4.2.2.1.6</t>
  </si>
  <si>
    <t>2.2.4.2.2.1.7</t>
  </si>
  <si>
    <t>2.2.4.2.2.1.8</t>
  </si>
  <si>
    <t>2.2.4.2.2.1.9</t>
  </si>
  <si>
    <t>2.2.4.2.2.1.10</t>
  </si>
  <si>
    <t>2.2.4.2.2.1.11</t>
  </si>
  <si>
    <t>2.2.4.2.2.1.12</t>
  </si>
  <si>
    <t>2.2.4.2.2.1.13</t>
  </si>
  <si>
    <t>2.2.4.2.2.1.14</t>
  </si>
  <si>
    <t>2.2.4.2.2.1.15</t>
  </si>
  <si>
    <t>2.2.4.2.2.1.16</t>
  </si>
  <si>
    <t>2.2.4.2.2.1.17</t>
  </si>
  <si>
    <t>2.2.4.2.2.1.18</t>
  </si>
  <si>
    <t>2.2.4.2.2.1.19</t>
  </si>
  <si>
    <t>2.2.4.2.2.1.20</t>
  </si>
  <si>
    <t>2.2.4.2.2.1.21</t>
  </si>
  <si>
    <t>2.2.4.2.2.1.22</t>
  </si>
  <si>
    <t>2.2.4.2.2.1.23</t>
  </si>
  <si>
    <t>2.2.4.2.2.1.24</t>
  </si>
  <si>
    <t>2.2.4.2.2.1.25</t>
  </si>
  <si>
    <t>2.2.4.2.2.1.26</t>
  </si>
  <si>
    <t>2.3</t>
  </si>
  <si>
    <t>NEPREDVIDENA DELA</t>
  </si>
  <si>
    <t>2.3.1</t>
  </si>
  <si>
    <t>Nepredvidena dela 5%</t>
  </si>
  <si>
    <t>NEUPRAVIČEN DEL</t>
  </si>
  <si>
    <t>3.1</t>
  </si>
  <si>
    <t>UREDITEV AVTOBUSNEGA POSTAJALIŠČA</t>
  </si>
  <si>
    <t>3.1.1</t>
  </si>
  <si>
    <t>3.1.1.1</t>
  </si>
  <si>
    <t>3.1.2</t>
  </si>
  <si>
    <t>3.1.2.1</t>
  </si>
  <si>
    <t>Brisanje obstoječih talnih označb (ocenjena količina).</t>
  </si>
  <si>
    <t>3.1.2.2</t>
  </si>
  <si>
    <t>Barvanje cestnih označb z rumeno enokomponentno barvo za asfalt, s steklenim posipom za vidljivost v nočnem času:</t>
  </si>
  <si>
    <t>3.1.2.3</t>
  </si>
  <si>
    <t>- V5 - prekinjena črta širine 30 cm (1-1-1)
Opomba: Barvanje cestnih označb z rumeno enokomponentno barvo za asfalt, s steklenim posipom za vidljivost v nočnem času:</t>
  </si>
  <si>
    <t>3.1.2.4</t>
  </si>
  <si>
    <t>- V41 - označba prepovedi parkiranja in zaustavljanja
Opomba: Barvanje cestnih označb z rumeno enokomponentno barvo za asfalt, s steklenim posipom za vidljivost v nočnem času:</t>
  </si>
  <si>
    <t>3.1.2.5</t>
  </si>
  <si>
    <t>- V43 - označba avtobusnega postajališča
Nepredvidena dela
Opomba: Barvanje cestnih označb z rumeno enokomponentno barvo za asfalt, s steklenim posipom za vidljivost v nočnem času:</t>
  </si>
  <si>
    <t>3.1.3</t>
  </si>
  <si>
    <t>3.1.3.1</t>
  </si>
  <si>
    <t>3.1.3.2</t>
  </si>
  <si>
    <t>Dobava in montaža ročne zapornice, komplet z vsem pritrdilnim materialom in vsemi potrebnimi deli.</t>
  </si>
  <si>
    <t>3.2</t>
  </si>
  <si>
    <t>3.2.1</t>
  </si>
  <si>
    <t>Projekt</t>
  </si>
  <si>
    <t>StPro</t>
  </si>
  <si>
    <t>KrOpis</t>
  </si>
  <si>
    <t>Date()</t>
  </si>
  <si>
    <t>Dokument</t>
  </si>
  <si>
    <t>Tip.KrOpis</t>
  </si>
  <si>
    <t>Ime in Priimek</t>
  </si>
  <si>
    <t>St</t>
  </si>
  <si>
    <t>Šifra</t>
  </si>
  <si>
    <t>Merska enota</t>
  </si>
  <si>
    <t>Kol</t>
  </si>
  <si>
    <t>CenaPonBrezPop</t>
  </si>
  <si>
    <t>ZnesekNet</t>
  </si>
  <si>
    <t>visible = false</t>
  </si>
  <si>
    <t>TipNivoja</t>
  </si>
  <si>
    <t>m1</t>
  </si>
  <si>
    <t>tekočih metrov</t>
  </si>
  <si>
    <t>kvadratnih metrov</t>
  </si>
  <si>
    <t>CZK</t>
  </si>
  <si>
    <t>kubičnih metrov</t>
  </si>
  <si>
    <t>kilogramov</t>
  </si>
  <si>
    <t>km</t>
  </si>
  <si>
    <t>kilometrov</t>
  </si>
  <si>
    <t>litrov</t>
  </si>
  <si>
    <t>kosov</t>
  </si>
  <si>
    <t>ar</t>
  </si>
  <si>
    <t>arov</t>
  </si>
  <si>
    <t>t</t>
  </si>
  <si>
    <t>ton</t>
  </si>
  <si>
    <t>ha</t>
  </si>
  <si>
    <t>hektar</t>
  </si>
  <si>
    <t>zvr</t>
  </si>
  <si>
    <t>zvar</t>
  </si>
  <si>
    <t>kam</t>
  </si>
  <si>
    <t>kamionov</t>
  </si>
  <si>
    <t>kwh</t>
  </si>
  <si>
    <t>kilowatnih ur</t>
  </si>
  <si>
    <t>kw</t>
  </si>
  <si>
    <t>kilowatov</t>
  </si>
  <si>
    <t>wat</t>
  </si>
  <si>
    <t>watov</t>
  </si>
  <si>
    <t>s</t>
  </si>
  <si>
    <t>Sekunda</t>
  </si>
  <si>
    <t>min</t>
  </si>
  <si>
    <t>Minuta</t>
  </si>
  <si>
    <t>ura</t>
  </si>
  <si>
    <t>ur</t>
  </si>
  <si>
    <t>dd</t>
  </si>
  <si>
    <t>Delovni dan</t>
  </si>
  <si>
    <t>dan</t>
  </si>
  <si>
    <t>dni</t>
  </si>
  <si>
    <t>ted</t>
  </si>
  <si>
    <t>Teden</t>
  </si>
  <si>
    <t>mes</t>
  </si>
  <si>
    <t>mesec</t>
  </si>
  <si>
    <t>clet</t>
  </si>
  <si>
    <t>Četrtletje</t>
  </si>
  <si>
    <t>let</t>
  </si>
  <si>
    <t>Leto</t>
  </si>
  <si>
    <t>dlet</t>
  </si>
  <si>
    <t>Desetletje</t>
  </si>
  <si>
    <t>slet</t>
  </si>
  <si>
    <t>Stoletje</t>
  </si>
  <si>
    <t>tlet</t>
  </si>
  <si>
    <t>Tisočletje</t>
  </si>
  <si>
    <t>lit/s</t>
  </si>
  <si>
    <t>m3/s</t>
  </si>
  <si>
    <t>m3/min</t>
  </si>
  <si>
    <t>m3/dan</t>
  </si>
  <si>
    <t>lit/min</t>
  </si>
  <si>
    <t>lit/h</t>
  </si>
  <si>
    <t>lit/dan</t>
  </si>
  <si>
    <t>t/h</t>
  </si>
  <si>
    <t>t/dan</t>
  </si>
  <si>
    <t>t/let</t>
  </si>
  <si>
    <t>m/s</t>
  </si>
  <si>
    <t>m/min</t>
  </si>
  <si>
    <t>m/h</t>
  </si>
  <si>
    <t>m/dan</t>
  </si>
  <si>
    <t>m3/h</t>
  </si>
  <si>
    <t>SIT</t>
  </si>
  <si>
    <t>GBP</t>
  </si>
  <si>
    <t>CHF</t>
  </si>
  <si>
    <t>SKK</t>
  </si>
  <si>
    <t>JPY</t>
  </si>
  <si>
    <t>HRK</t>
  </si>
  <si>
    <t>CAD</t>
  </si>
  <si>
    <t>USD</t>
  </si>
  <si>
    <t>PREDRAČUN</t>
  </si>
  <si>
    <t>CENIK KALKULATIVNIH ELEMENTOV</t>
  </si>
  <si>
    <t>Izvajalec mora navesti in natisniti cenike materialov in storitev za najmanj sledeče postavke:</t>
  </si>
  <si>
    <t>CENIK KALKULATIVNIH ELEMENTOV:</t>
  </si>
  <si>
    <t>Cena ure:</t>
  </si>
  <si>
    <t>PK delavca</t>
  </si>
  <si>
    <t>KV delavca</t>
  </si>
  <si>
    <t>VKV delavca</t>
  </si>
  <si>
    <t>Cene mehanizacije:</t>
  </si>
  <si>
    <t>prevozne ure kamionov</t>
  </si>
  <si>
    <t>strojne ure gradbenih strojev - bager</t>
  </si>
  <si>
    <t>Cene materiala:</t>
  </si>
  <si>
    <t>Beton C 12/15</t>
  </si>
  <si>
    <t>Beton C25/30; XC1</t>
  </si>
  <si>
    <t>Beton C25/30; XC2</t>
  </si>
  <si>
    <t>Modularna opeka, debeline 19cm</t>
  </si>
  <si>
    <t>Izolacijske plošče iz kamene volne, debeline 15cm</t>
  </si>
  <si>
    <t>Izolacijske plošče iz kamene volne, debeline 20cm</t>
  </si>
  <si>
    <t>Armatura - RA do fi 12</t>
  </si>
  <si>
    <t>Armatura - RA nad fi 12</t>
  </si>
  <si>
    <t>Armatura - mreže</t>
  </si>
  <si>
    <t>Dvoslojni gotovi parket debeline 11mm</t>
  </si>
  <si>
    <t>Mavčnokartonska plošča</t>
  </si>
  <si>
    <t>Vinilna talna obloga v rolah</t>
  </si>
  <si>
    <t>Kamnita grobo špičena obloga fasadnega podstavka v deb. 3cm iz marmorja</t>
  </si>
  <si>
    <t>Panelna ograja višine 1,6m</t>
  </si>
  <si>
    <t>Operacija:</t>
  </si>
  <si>
    <t>Operacija se izvaja v okviru Operativnega programa za izvajanje evropske kohezijske politike v obdobju 2014 – 2020 (št. CCI 2014SI16MAOP001), prednostne osi »6. Boljše stanje okolja in biotske raznovrstnosti«, prednostne naložbe »6.3. Ukrepi za izboljšanje urbanega okolja, oživitev mest, sanacijo in dekontaminacijo degradiranih zemljišč (vključno z območji, na katerih poteka preobrazba), zmanjšanje onesnaženosti zraka in spodbujanje ukrepov za zmanjšanje hrupa«, s ciljem »SC1: Učinkovita raba prostora v urbanih območjih«.</t>
  </si>
  <si>
    <t>Dozidava in rekonstrukcija objekta »Vrtec in OŠ Simona Jenka – PŠ Center«</t>
  </si>
  <si>
    <t>Naziv javnega naročila:</t>
  </si>
  <si>
    <t>Osnovna šola Simona Jenka – Podružnična šola Center</t>
  </si>
  <si>
    <t>Ponudnik mora pred vgradnjo posameznih proizvodov inženirju in naročniku predhodno predložiti ustrezno dokumentacijo, ki dokazuje skladnost proizvodov z veljavno zakonodajo (tudi Uredbo o zelenem javnem naročanju kjer to zahtevano) in ponujenimi proizvodi na podlagi podane ponudbe (izjave o lastnostih, tehnične spacifikacije, certifikate, …). Vgradnja proizvodov je dovoljena šele po potrditvi dokumentacije s strani inženirja.</t>
  </si>
  <si>
    <t>Ponudnik ponudi vgrajene materiale ob spoštovanju in upoštevanju določb ter zahtev Uredbe o zelenem javnem naročanju (Uradni list RS št. 51/2017, 19.9.2017), na mestih, kjer to zahtevano v popisu del in dokumentacijo v zvezi z oddajo javnega naročila.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</si>
</sst>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 _€"/>
    <numFmt numFmtId="165" formatCode="#,##0.00\ &quot;EUR&quot;"/>
    <numFmt numFmtId="166" formatCode="d/\ m/\ yyyy;@"/>
    <numFmt numFmtId="167" formatCode="#,##0.00\ _S_I_T;[Red]#,##0.00\ _S_I_T"/>
    <numFmt numFmtId="168" formatCode="#,##0.00\ &quot;SIT&quot;"/>
    <numFmt numFmtId="169" formatCode="General_)"/>
    <numFmt numFmtId="170" formatCode="#,##0.00_ ;\-#,##0.00\ "/>
  </numFmts>
  <fonts count="22" x14ac:knownFonts="1">
    <font>
      <sz val="10"/>
      <name val="Arial"/>
    </font>
    <font>
      <sz val="10"/>
      <name val="Arial CE"/>
    </font>
    <font>
      <sz val="10"/>
      <color indexed="10"/>
      <name val="Arial"/>
      <family val="2"/>
      <charset val="238"/>
    </font>
    <font>
      <b/>
      <u/>
      <sz val="10"/>
      <name val="Arial"/>
      <family val="2"/>
      <charset val="238"/>
    </font>
    <font>
      <b/>
      <u/>
      <sz val="11"/>
      <name val="Arial"/>
      <family val="2"/>
      <charset val="238"/>
    </font>
    <font>
      <b/>
      <u/>
      <sz val="11"/>
      <color indexed="10"/>
      <name val="Arial"/>
      <family val="2"/>
      <charset val="238"/>
    </font>
    <font>
      <b/>
      <sz val="10"/>
      <color indexed="10"/>
      <name val="Arial"/>
      <family val="2"/>
      <charset val="238"/>
    </font>
    <font>
      <b/>
      <sz val="10"/>
      <name val="Arial"/>
      <family val="2"/>
      <charset val="238"/>
    </font>
    <font>
      <sz val="8"/>
      <name val="Tahoma"/>
      <family val="2"/>
      <charset val="238"/>
    </font>
    <font>
      <b/>
      <i/>
      <u/>
      <sz val="14"/>
      <name val="Arial"/>
      <family val="2"/>
      <charset val="238"/>
    </font>
    <font>
      <b/>
      <i/>
      <u/>
      <sz val="12"/>
      <name val="Arial"/>
      <family val="2"/>
      <charset val="238"/>
    </font>
    <font>
      <sz val="10"/>
      <color indexed="23"/>
      <name val="Arial"/>
      <family val="2"/>
      <charset val="238"/>
    </font>
    <font>
      <sz val="14"/>
      <name val="Arial CE"/>
    </font>
    <font>
      <b/>
      <sz val="14"/>
      <name val="Arial CE"/>
    </font>
    <font>
      <b/>
      <sz val="10"/>
      <name val="Arial CE"/>
    </font>
    <font>
      <sz val="10"/>
      <name val="Arial"/>
      <family val="2"/>
      <charset val="238"/>
    </font>
    <font>
      <sz val="10"/>
      <name val="Arial CE"/>
      <charset val="238"/>
    </font>
    <font>
      <b/>
      <sz val="12"/>
      <name val="Arial"/>
      <family val="2"/>
      <charset val="238"/>
    </font>
    <font>
      <sz val="12"/>
      <name val="Arial CE"/>
      <charset val="238"/>
    </font>
    <font>
      <b/>
      <sz val="10"/>
      <color theme="1"/>
      <name val="Arial"/>
      <family val="2"/>
      <charset val="238"/>
    </font>
    <font>
      <b/>
      <sz val="10"/>
      <color theme="1"/>
      <name val="Calibri"/>
      <family val="2"/>
      <charset val="238"/>
      <scheme val="minor"/>
    </font>
    <font>
      <b/>
      <sz val="10"/>
      <name val="Arial CE"/>
      <charset val="238"/>
    </font>
  </fonts>
  <fills count="4">
    <fill>
      <patternFill patternType="none"/>
    </fill>
    <fill>
      <patternFill patternType="gray125"/>
    </fill>
    <fill>
      <patternFill patternType="solid">
        <fgColor indexed="41"/>
        <bgColor indexed="64"/>
      </patternFill>
    </fill>
    <fill>
      <patternFill patternType="solid">
        <fgColor indexed="60"/>
      </patternFill>
    </fill>
  </fills>
  <borders count="8">
    <border>
      <left/>
      <right/>
      <top/>
      <bottom/>
      <diagonal/>
    </border>
    <border>
      <left/>
      <right/>
      <top style="hair">
        <color theme="0" tint="-0.34998626667073579"/>
      </top>
      <bottom style="hair">
        <color theme="0" tint="-0.34998626667073579"/>
      </bottom>
      <diagonal/>
    </border>
    <border>
      <left style="thin">
        <color indexed="64"/>
      </left>
      <right style="thin">
        <color indexed="64"/>
      </right>
      <top style="thin">
        <color indexed="64"/>
      </top>
      <bottom style="thin">
        <color indexed="64"/>
      </bottom>
      <diagonal/>
    </border>
    <border>
      <left/>
      <right/>
      <top style="thin">
        <color indexed="64"/>
      </top>
      <bottom style="hair">
        <color theme="0" tint="-0.34998626667073579"/>
      </bottom>
      <diagonal/>
    </border>
    <border>
      <left/>
      <right/>
      <top/>
      <bottom style="medium">
        <color indexed="64"/>
      </bottom>
      <diagonal/>
    </border>
    <border>
      <left style="thin">
        <color indexed="61"/>
      </left>
      <right style="thin">
        <color indexed="61"/>
      </right>
      <top style="thin">
        <color indexed="61"/>
      </top>
      <bottom style="thin">
        <color indexed="61"/>
      </bottom>
      <diagonal/>
    </border>
    <border>
      <left/>
      <right/>
      <top/>
      <bottom style="thin">
        <color indexed="64"/>
      </bottom>
      <diagonal/>
    </border>
    <border>
      <left/>
      <right/>
      <top style="thin">
        <color indexed="64"/>
      </top>
      <bottom style="medium">
        <color indexed="64"/>
      </bottom>
      <diagonal/>
    </border>
  </borders>
  <cellStyleXfs count="6">
    <xf numFmtId="0" fontId="0" fillId="0" borderId="0"/>
    <xf numFmtId="9" fontId="15" fillId="0" borderId="0" applyFont="0" applyFill="0" applyBorder="0" applyAlignment="0" applyProtection="0"/>
    <xf numFmtId="0" fontId="1" fillId="0" borderId="0"/>
    <xf numFmtId="0" fontId="1" fillId="0" borderId="0"/>
    <xf numFmtId="0" fontId="1" fillId="0" borderId="0"/>
    <xf numFmtId="0" fontId="16" fillId="0" borderId="0"/>
  </cellStyleXfs>
  <cellXfs count="226">
    <xf numFmtId="0" fontId="0" fillId="0" borderId="0" xfId="0"/>
    <xf numFmtId="49" fontId="0" fillId="0" borderId="1" xfId="0" applyNumberFormat="1" applyBorder="1" applyAlignment="1" applyProtection="1">
      <alignment horizontal="left"/>
    </xf>
    <xf numFmtId="0" fontId="0" fillId="0" borderId="1" xfId="0" applyNumberFormat="1" applyBorder="1" applyAlignment="1" applyProtection="1">
      <alignment horizontal="left" wrapText="1"/>
    </xf>
    <xf numFmtId="0" fontId="0" fillId="0" borderId="1" xfId="0" applyBorder="1" applyAlignment="1" applyProtection="1">
      <alignment horizontal="left"/>
    </xf>
    <xf numFmtId="4" fontId="0" fillId="0" borderId="1" xfId="0" applyNumberFormat="1" applyBorder="1" applyProtection="1"/>
    <xf numFmtId="4" fontId="2" fillId="0" borderId="1" xfId="0" applyNumberFormat="1" applyFont="1" applyBorder="1" applyProtection="1"/>
    <xf numFmtId="164" fontId="2" fillId="0" borderId="1" xfId="0" applyNumberFormat="1" applyFont="1" applyBorder="1" applyProtection="1">
      <protection locked="0"/>
    </xf>
    <xf numFmtId="164" fontId="0" fillId="0" borderId="1" xfId="0" applyNumberFormat="1" applyBorder="1" applyProtection="1"/>
    <xf numFmtId="165" fontId="0" fillId="0" borderId="1" xfId="0" applyNumberFormat="1" applyBorder="1" applyProtection="1"/>
    <xf numFmtId="0" fontId="0" fillId="0" borderId="1" xfId="0" applyNumberFormat="1" applyBorder="1" applyAlignment="1" applyProtection="1">
      <alignment horizontal="left" wrapText="1"/>
      <protection locked="0"/>
    </xf>
    <xf numFmtId="0" fontId="0" fillId="0" borderId="0" xfId="0" applyNumberFormat="1" applyAlignment="1" applyProtection="1">
      <alignment wrapText="1"/>
    </xf>
    <xf numFmtId="0" fontId="0" fillId="0" borderId="0" xfId="0" applyNumberFormat="1" applyProtection="1"/>
    <xf numFmtId="0" fontId="0" fillId="0" borderId="0" xfId="0" applyProtection="1"/>
    <xf numFmtId="49" fontId="0" fillId="0" borderId="0" xfId="0" applyNumberFormat="1" applyBorder="1" applyAlignment="1" applyProtection="1">
      <alignment horizontal="left"/>
    </xf>
    <xf numFmtId="49" fontId="3" fillId="0" borderId="0" xfId="0" applyNumberFormat="1" applyFont="1" applyFill="1" applyBorder="1" applyAlignment="1" applyProtection="1">
      <alignment horizontal="left"/>
    </xf>
    <xf numFmtId="0" fontId="0" fillId="0" borderId="0" xfId="0" applyNumberFormat="1" applyBorder="1" applyAlignment="1" applyProtection="1">
      <alignment horizontal="left" wrapText="1"/>
    </xf>
    <xf numFmtId="0" fontId="0" fillId="0" borderId="0" xfId="0" applyBorder="1" applyAlignment="1" applyProtection="1">
      <alignment horizontal="left"/>
    </xf>
    <xf numFmtId="4" fontId="3" fillId="0" borderId="0" xfId="0" applyNumberFormat="1" applyFont="1" applyFill="1" applyBorder="1" applyAlignment="1" applyProtection="1">
      <alignment horizontal="left"/>
    </xf>
    <xf numFmtId="4" fontId="0" fillId="0" borderId="0" xfId="0" applyNumberFormat="1" applyBorder="1" applyAlignment="1" applyProtection="1">
      <alignment horizontal="left"/>
    </xf>
    <xf numFmtId="4" fontId="2" fillId="0" borderId="0" xfId="0" applyNumberFormat="1" applyFont="1" applyBorder="1" applyProtection="1"/>
    <xf numFmtId="164" fontId="2" fillId="0" borderId="0" xfId="0" applyNumberFormat="1" applyFont="1" applyBorder="1" applyProtection="1"/>
    <xf numFmtId="164" fontId="0" fillId="0" borderId="0" xfId="0" applyNumberFormat="1" applyBorder="1" applyProtection="1"/>
    <xf numFmtId="164" fontId="0" fillId="0" borderId="0" xfId="0" applyNumberFormat="1" applyFill="1" applyBorder="1" applyProtection="1"/>
    <xf numFmtId="165" fontId="0" fillId="0" borderId="0" xfId="0" applyNumberFormat="1" applyFill="1" applyBorder="1" applyProtection="1"/>
    <xf numFmtId="49" fontId="0" fillId="0" borderId="0" xfId="0" applyNumberFormat="1" applyFill="1" applyBorder="1" applyAlignment="1" applyProtection="1">
      <alignment horizontal="left"/>
    </xf>
    <xf numFmtId="166" fontId="0" fillId="0" borderId="0" xfId="0" applyNumberFormat="1" applyFill="1" applyBorder="1" applyAlignment="1" applyProtection="1">
      <alignment horizontal="left"/>
    </xf>
    <xf numFmtId="166" fontId="0" fillId="0" borderId="0" xfId="0" applyNumberFormat="1" applyBorder="1" applyAlignment="1" applyProtection="1">
      <alignment horizontal="left"/>
    </xf>
    <xf numFmtId="0" fontId="0" fillId="0" borderId="0" xfId="0" applyNumberFormat="1" applyFill="1" applyBorder="1" applyAlignment="1" applyProtection="1">
      <alignment horizontal="left" wrapText="1"/>
    </xf>
    <xf numFmtId="49" fontId="4" fillId="0" borderId="2" xfId="0" applyNumberFormat="1" applyFont="1" applyBorder="1" applyAlignment="1" applyProtection="1">
      <alignment horizontal="left"/>
    </xf>
    <xf numFmtId="0" fontId="4" fillId="0" borderId="2" xfId="0" applyNumberFormat="1" applyFont="1" applyBorder="1" applyAlignment="1" applyProtection="1">
      <alignment horizontal="left" wrapText="1"/>
    </xf>
    <xf numFmtId="0" fontId="4" fillId="0" borderId="2" xfId="0" applyFont="1" applyBorder="1" applyAlignment="1" applyProtection="1">
      <alignment horizontal="left"/>
    </xf>
    <xf numFmtId="164" fontId="5" fillId="0" borderId="2" xfId="0" applyNumberFormat="1" applyFont="1" applyBorder="1" applyProtection="1"/>
    <xf numFmtId="164" fontId="4" fillId="0" borderId="2" xfId="0" applyNumberFormat="1" applyFont="1" applyBorder="1" applyProtection="1"/>
    <xf numFmtId="164" fontId="4" fillId="0" borderId="2" xfId="0" applyNumberFormat="1" applyFont="1" applyBorder="1" applyAlignment="1" applyProtection="1">
      <alignment wrapText="1"/>
    </xf>
    <xf numFmtId="164" fontId="4" fillId="0" borderId="2" xfId="0" applyNumberFormat="1" applyFont="1" applyBorder="1" applyAlignment="1" applyProtection="1">
      <alignment horizontal="left" wrapText="1"/>
    </xf>
    <xf numFmtId="165" fontId="4" fillId="0" borderId="2" xfId="0" applyNumberFormat="1" applyFont="1" applyBorder="1" applyAlignment="1" applyProtection="1">
      <alignment wrapText="1"/>
    </xf>
    <xf numFmtId="4" fontId="5" fillId="0" borderId="2" xfId="0" applyNumberFormat="1" applyFont="1" applyBorder="1" applyProtection="1"/>
    <xf numFmtId="0" fontId="4" fillId="0" borderId="0" xfId="0" applyNumberFormat="1" applyFont="1" applyAlignment="1" applyProtection="1">
      <alignment wrapText="1"/>
    </xf>
    <xf numFmtId="0" fontId="4" fillId="0" borderId="0" xfId="0" applyNumberFormat="1" applyFont="1" applyAlignment="1" applyProtection="1"/>
    <xf numFmtId="49" fontId="0" fillId="0" borderId="3" xfId="0" applyNumberFormat="1" applyBorder="1" applyAlignment="1" applyProtection="1">
      <alignment horizontal="left"/>
    </xf>
    <xf numFmtId="0" fontId="0" fillId="0" borderId="3" xfId="0" applyNumberFormat="1" applyBorder="1" applyAlignment="1" applyProtection="1">
      <alignment horizontal="left" wrapText="1"/>
    </xf>
    <xf numFmtId="0" fontId="0" fillId="0" borderId="3" xfId="0" applyBorder="1" applyAlignment="1" applyProtection="1">
      <alignment horizontal="left"/>
    </xf>
    <xf numFmtId="4" fontId="0" fillId="0" borderId="3" xfId="0" applyNumberFormat="1" applyBorder="1" applyProtection="1"/>
    <xf numFmtId="4" fontId="2" fillId="0" borderId="3" xfId="0" applyNumberFormat="1" applyFont="1" applyBorder="1" applyProtection="1"/>
    <xf numFmtId="164" fontId="2" fillId="0" borderId="3" xfId="0" applyNumberFormat="1" applyFont="1" applyBorder="1" applyProtection="1">
      <protection locked="0"/>
    </xf>
    <xf numFmtId="164" fontId="0" fillId="0" borderId="3" xfId="0" applyNumberFormat="1" applyBorder="1" applyProtection="1"/>
    <xf numFmtId="165" fontId="0" fillId="0" borderId="3" xfId="0" applyNumberFormat="1" applyBorder="1" applyProtection="1"/>
    <xf numFmtId="0" fontId="0" fillId="0" borderId="3" xfId="0" applyNumberFormat="1" applyBorder="1" applyAlignment="1" applyProtection="1">
      <alignment horizontal="left" wrapText="1"/>
      <protection locked="0"/>
    </xf>
    <xf numFmtId="0" fontId="0" fillId="2" borderId="0" xfId="0" applyFill="1"/>
    <xf numFmtId="0" fontId="0" fillId="0" borderId="0" xfId="0" applyFill="1"/>
    <xf numFmtId="0" fontId="0" fillId="0" borderId="0" xfId="0" applyAlignment="1">
      <alignment wrapText="1"/>
    </xf>
    <xf numFmtId="0" fontId="6" fillId="0" borderId="0" xfId="0" applyFont="1" applyAlignment="1">
      <alignment wrapText="1"/>
    </xf>
    <xf numFmtId="0" fontId="0" fillId="2" borderId="0" xfId="0" applyFill="1" applyAlignment="1">
      <alignment wrapText="1"/>
    </xf>
    <xf numFmtId="0" fontId="6" fillId="0" borderId="0" xfId="0" applyFont="1" applyFill="1" applyAlignment="1">
      <alignment wrapText="1"/>
    </xf>
    <xf numFmtId="49" fontId="0" fillId="0" borderId="0" xfId="0" applyNumberFormat="1"/>
    <xf numFmtId="0" fontId="7" fillId="0" borderId="0" xfId="0" applyNumberFormat="1" applyFont="1"/>
    <xf numFmtId="167" fontId="0" fillId="0" borderId="0" xfId="0" applyNumberFormat="1" applyAlignment="1">
      <alignment horizontal="right"/>
    </xf>
    <xf numFmtId="49" fontId="7" fillId="0" borderId="4" xfId="0" applyNumberFormat="1" applyFont="1" applyBorder="1"/>
    <xf numFmtId="0" fontId="7" fillId="0" borderId="4" xfId="0" applyFont="1" applyBorder="1" applyAlignment="1">
      <alignment wrapText="1"/>
    </xf>
    <xf numFmtId="0" fontId="7" fillId="0" borderId="4" xfId="0" applyFont="1" applyBorder="1"/>
    <xf numFmtId="0" fontId="7" fillId="0" borderId="4" xfId="0" applyNumberFormat="1" applyFont="1" applyBorder="1" applyAlignment="1">
      <alignment wrapText="1"/>
    </xf>
    <xf numFmtId="167" fontId="7" fillId="0" borderId="4" xfId="0" applyNumberFormat="1" applyFont="1" applyBorder="1" applyAlignment="1">
      <alignment horizontal="left" wrapText="1"/>
    </xf>
    <xf numFmtId="0" fontId="8" fillId="0" borderId="5" xfId="0" applyNumberFormat="1" applyFont="1" applyFill="1" applyBorder="1" applyAlignment="1" applyProtection="1">
      <alignment horizontal="left" vertical="top" wrapText="1"/>
    </xf>
    <xf numFmtId="0" fontId="8" fillId="3" borderId="5" xfId="0" applyNumberFormat="1" applyFont="1" applyFill="1" applyBorder="1" applyAlignment="1" applyProtection="1">
      <alignment horizontal="left" vertical="top" wrapText="1"/>
    </xf>
    <xf numFmtId="49" fontId="0" fillId="0" borderId="0" xfId="0" applyNumberFormat="1" applyFill="1" applyAlignment="1" applyProtection="1">
      <alignment horizontal="left"/>
    </xf>
    <xf numFmtId="0" fontId="0" fillId="0" borderId="0" xfId="0" applyNumberFormat="1" applyFill="1" applyAlignment="1" applyProtection="1">
      <alignment horizontal="left" wrapText="1"/>
    </xf>
    <xf numFmtId="0" fontId="0" fillId="0" borderId="0" xfId="0" applyFill="1" applyAlignment="1" applyProtection="1">
      <alignment horizontal="left"/>
    </xf>
    <xf numFmtId="4" fontId="0" fillId="0" borderId="0" xfId="0" applyNumberFormat="1" applyFill="1" applyProtection="1"/>
    <xf numFmtId="4" fontId="2" fillId="0" borderId="0" xfId="0" applyNumberFormat="1" applyFont="1" applyFill="1" applyProtection="1"/>
    <xf numFmtId="165" fontId="2" fillId="0" borderId="0" xfId="0" applyNumberFormat="1" applyFont="1" applyFill="1" applyProtection="1">
      <protection locked="0"/>
    </xf>
    <xf numFmtId="168" fontId="0" fillId="0" borderId="0" xfId="0" applyNumberFormat="1" applyFill="1" applyProtection="1"/>
    <xf numFmtId="164" fontId="0" fillId="0" borderId="0" xfId="0" applyNumberFormat="1" applyFill="1" applyProtection="1"/>
    <xf numFmtId="165" fontId="0" fillId="0" borderId="0" xfId="0" applyNumberFormat="1" applyFill="1" applyProtection="1"/>
    <xf numFmtId="0" fontId="0" fillId="0" borderId="0" xfId="0" applyNumberFormat="1" applyFill="1" applyAlignment="1" applyProtection="1">
      <alignment horizontal="left" wrapText="1"/>
      <protection locked="0"/>
    </xf>
    <xf numFmtId="0" fontId="0" fillId="0" borderId="0" xfId="0" applyNumberFormat="1" applyFill="1" applyAlignment="1" applyProtection="1">
      <alignment wrapText="1"/>
    </xf>
    <xf numFmtId="0" fontId="0" fillId="0" borderId="0" xfId="0" applyNumberFormat="1" applyFill="1" applyProtection="1"/>
    <xf numFmtId="0" fontId="0" fillId="0" borderId="0" xfId="0" applyFill="1" applyProtection="1"/>
    <xf numFmtId="49" fontId="3" fillId="0" borderId="0" xfId="0" applyNumberFormat="1" applyFont="1" applyFill="1" applyAlignment="1" applyProtection="1">
      <alignment horizontal="left"/>
    </xf>
    <xf numFmtId="4" fontId="3" fillId="0" borderId="0" xfId="0" applyNumberFormat="1" applyFont="1" applyFill="1" applyAlignment="1" applyProtection="1">
      <alignment horizontal="left"/>
    </xf>
    <xf numFmtId="4" fontId="0" fillId="0" borderId="0" xfId="0" applyNumberFormat="1" applyFill="1" applyAlignment="1" applyProtection="1">
      <alignment horizontal="left"/>
    </xf>
    <xf numFmtId="165" fontId="2" fillId="0" borderId="0" xfId="0" applyNumberFormat="1" applyFont="1" applyFill="1" applyProtection="1"/>
    <xf numFmtId="166" fontId="0" fillId="0" borderId="0" xfId="0" applyNumberFormat="1" applyFill="1" applyAlignment="1" applyProtection="1">
      <alignment horizontal="left"/>
    </xf>
    <xf numFmtId="49" fontId="4" fillId="0" borderId="6" xfId="0" applyNumberFormat="1" applyFont="1" applyFill="1" applyBorder="1" applyAlignment="1" applyProtection="1">
      <alignment horizontal="left"/>
    </xf>
    <xf numFmtId="0" fontId="4" fillId="0" borderId="6" xfId="0" applyNumberFormat="1" applyFont="1" applyFill="1" applyBorder="1" applyAlignment="1" applyProtection="1">
      <alignment horizontal="left" wrapText="1"/>
    </xf>
    <xf numFmtId="0" fontId="4" fillId="0" borderId="6" xfId="0" applyFont="1" applyFill="1" applyBorder="1" applyAlignment="1" applyProtection="1">
      <alignment horizontal="left"/>
    </xf>
    <xf numFmtId="4" fontId="5" fillId="0" borderId="6" xfId="0" applyNumberFormat="1" applyFont="1" applyFill="1" applyBorder="1" applyProtection="1"/>
    <xf numFmtId="168" fontId="4" fillId="0" borderId="6" xfId="0" applyNumberFormat="1" applyFont="1" applyFill="1" applyBorder="1" applyProtection="1"/>
    <xf numFmtId="168" fontId="4" fillId="0" borderId="6" xfId="0" applyNumberFormat="1" applyFont="1" applyFill="1" applyBorder="1" applyAlignment="1" applyProtection="1">
      <alignment wrapText="1"/>
    </xf>
    <xf numFmtId="164" fontId="4" fillId="0" borderId="6" xfId="0" applyNumberFormat="1" applyFont="1" applyFill="1" applyBorder="1" applyAlignment="1" applyProtection="1">
      <alignment horizontal="right" wrapText="1"/>
    </xf>
    <xf numFmtId="0" fontId="10" fillId="0" borderId="0" xfId="0" applyFont="1" applyFill="1" applyProtection="1"/>
    <xf numFmtId="49" fontId="10" fillId="0" borderId="0" xfId="0" applyNumberFormat="1" applyFont="1" applyFill="1" applyAlignment="1" applyProtection="1">
      <alignment horizontal="left"/>
    </xf>
    <xf numFmtId="0" fontId="10" fillId="0" borderId="0" xfId="0" applyNumberFormat="1" applyFont="1" applyFill="1" applyAlignment="1" applyProtection="1">
      <alignment horizontal="left" wrapText="1"/>
    </xf>
    <xf numFmtId="0" fontId="10" fillId="0" borderId="0" xfId="0" applyFont="1" applyFill="1" applyAlignment="1" applyProtection="1">
      <alignment horizontal="left"/>
    </xf>
    <xf numFmtId="4" fontId="10" fillId="0" borderId="0" xfId="0" applyNumberFormat="1" applyFont="1" applyFill="1" applyProtection="1"/>
    <xf numFmtId="165" fontId="10" fillId="0" borderId="0" xfId="0" applyNumberFormat="1" applyFont="1" applyFill="1" applyProtection="1">
      <protection locked="0"/>
    </xf>
    <xf numFmtId="168" fontId="10" fillId="0" borderId="0" xfId="0" applyNumberFormat="1" applyFont="1" applyFill="1" applyProtection="1"/>
    <xf numFmtId="164" fontId="10" fillId="0" borderId="0" xfId="0" applyNumberFormat="1" applyFont="1" applyFill="1" applyProtection="1"/>
    <xf numFmtId="165" fontId="10" fillId="0" borderId="0" xfId="0" applyNumberFormat="1" applyFont="1" applyFill="1" applyProtection="1"/>
    <xf numFmtId="0" fontId="10" fillId="0" borderId="0" xfId="0" applyNumberFormat="1" applyFont="1" applyFill="1" applyAlignment="1" applyProtection="1">
      <alignment horizontal="left" wrapText="1"/>
      <protection locked="0"/>
    </xf>
    <xf numFmtId="0" fontId="10" fillId="0" borderId="0" xfId="0" applyNumberFormat="1" applyFont="1" applyFill="1" applyAlignment="1" applyProtection="1">
      <alignment wrapText="1"/>
    </xf>
    <xf numFmtId="0" fontId="10" fillId="0" borderId="0" xfId="0" applyNumberFormat="1" applyFont="1" applyFill="1" applyProtection="1"/>
    <xf numFmtId="0" fontId="0" fillId="0" borderId="0" xfId="0" applyFont="1" applyFill="1" applyProtection="1"/>
    <xf numFmtId="49" fontId="0" fillId="0" borderId="0" xfId="0" applyNumberFormat="1" applyFont="1" applyFill="1" applyAlignment="1" applyProtection="1">
      <alignment horizontal="left"/>
    </xf>
    <xf numFmtId="0" fontId="0" fillId="0" borderId="0" xfId="0" applyNumberFormat="1" applyFont="1" applyFill="1" applyAlignment="1" applyProtection="1">
      <alignment horizontal="left" wrapText="1"/>
    </xf>
    <xf numFmtId="0" fontId="0" fillId="0" borderId="0" xfId="0" applyFont="1" applyFill="1" applyAlignment="1" applyProtection="1">
      <alignment horizontal="left"/>
    </xf>
    <xf numFmtId="4" fontId="0" fillId="0" borderId="0" xfId="0" applyNumberFormat="1" applyFont="1" applyFill="1" applyProtection="1"/>
    <xf numFmtId="165" fontId="0" fillId="0" borderId="0" xfId="0" applyNumberFormat="1" applyFont="1" applyFill="1" applyProtection="1">
      <protection locked="0"/>
    </xf>
    <xf numFmtId="168" fontId="0" fillId="0" borderId="0" xfId="0" applyNumberFormat="1" applyFont="1" applyFill="1" applyProtection="1"/>
    <xf numFmtId="164" fontId="0" fillId="0" borderId="0" xfId="0" applyNumberFormat="1" applyFont="1" applyFill="1" applyProtection="1"/>
    <xf numFmtId="165" fontId="0" fillId="0" borderId="0" xfId="0" applyNumberFormat="1" applyFont="1" applyFill="1" applyProtection="1"/>
    <xf numFmtId="0" fontId="0" fillId="0" borderId="0" xfId="0" applyNumberFormat="1" applyFont="1" applyFill="1" applyAlignment="1" applyProtection="1">
      <alignment horizontal="left" wrapText="1"/>
      <protection locked="0"/>
    </xf>
    <xf numFmtId="0" fontId="0" fillId="0" borderId="0" xfId="0" applyNumberFormat="1" applyFont="1" applyFill="1" applyAlignment="1" applyProtection="1">
      <alignment wrapText="1"/>
    </xf>
    <xf numFmtId="0" fontId="0" fillId="0" borderId="0" xfId="0" applyNumberFormat="1" applyFont="1" applyFill="1" applyProtection="1"/>
    <xf numFmtId="0" fontId="11" fillId="0" borderId="0" xfId="0" applyFont="1" applyFill="1" applyProtection="1"/>
    <xf numFmtId="49" fontId="11" fillId="0" borderId="0" xfId="0" applyNumberFormat="1" applyFont="1" applyFill="1" applyAlignment="1" applyProtection="1">
      <alignment horizontal="left"/>
    </xf>
    <xf numFmtId="0" fontId="11" fillId="0" borderId="0" xfId="0" applyNumberFormat="1" applyFont="1" applyFill="1" applyAlignment="1" applyProtection="1">
      <alignment horizontal="left" wrapText="1"/>
    </xf>
    <xf numFmtId="0" fontId="11" fillId="0" borderId="0" xfId="0" applyFont="1" applyFill="1" applyAlignment="1" applyProtection="1">
      <alignment horizontal="left"/>
    </xf>
    <xf numFmtId="4" fontId="11" fillId="0" borderId="0" xfId="0" applyNumberFormat="1" applyFont="1" applyFill="1" applyProtection="1"/>
    <xf numFmtId="165" fontId="11" fillId="0" borderId="0" xfId="0" applyNumberFormat="1" applyFont="1" applyFill="1" applyProtection="1">
      <protection locked="0"/>
    </xf>
    <xf numFmtId="168" fontId="11" fillId="0" borderId="0" xfId="0" applyNumberFormat="1" applyFont="1" applyFill="1" applyProtection="1"/>
    <xf numFmtId="164" fontId="11" fillId="0" borderId="0" xfId="0" applyNumberFormat="1" applyFont="1" applyFill="1" applyProtection="1"/>
    <xf numFmtId="165" fontId="11" fillId="0" borderId="0" xfId="0" applyNumberFormat="1" applyFont="1" applyFill="1" applyProtection="1"/>
    <xf numFmtId="0" fontId="11" fillId="0" borderId="0" xfId="0" applyNumberFormat="1" applyFont="1" applyFill="1" applyAlignment="1" applyProtection="1">
      <alignment horizontal="left" wrapText="1"/>
      <protection locked="0"/>
    </xf>
    <xf numFmtId="0" fontId="11" fillId="0" borderId="0" xfId="0" applyNumberFormat="1" applyFont="1" applyFill="1" applyAlignment="1" applyProtection="1">
      <alignment wrapText="1"/>
    </xf>
    <xf numFmtId="0" fontId="11" fillId="0" borderId="0" xfId="0" applyNumberFormat="1" applyFont="1" applyFill="1" applyProtection="1"/>
    <xf numFmtId="49" fontId="15" fillId="0" borderId="0" xfId="0" applyNumberFormat="1" applyFont="1" applyFill="1" applyAlignment="1" applyProtection="1">
      <alignment horizontal="left"/>
    </xf>
    <xf numFmtId="0" fontId="15" fillId="0" borderId="0" xfId="0" applyNumberFormat="1" applyFont="1" applyFill="1" applyAlignment="1" applyProtection="1">
      <alignment horizontal="left" wrapText="1"/>
    </xf>
    <xf numFmtId="0" fontId="15" fillId="0" borderId="0" xfId="0" applyFont="1" applyFill="1" applyAlignment="1" applyProtection="1">
      <alignment horizontal="left"/>
    </xf>
    <xf numFmtId="4" fontId="15" fillId="0" borderId="0" xfId="0" applyNumberFormat="1" applyFont="1" applyFill="1" applyProtection="1"/>
    <xf numFmtId="165" fontId="15" fillId="0" borderId="0" xfId="0" applyNumberFormat="1" applyFont="1" applyFill="1" applyProtection="1">
      <protection locked="0"/>
    </xf>
    <xf numFmtId="168" fontId="15" fillId="0" borderId="0" xfId="0" applyNumberFormat="1" applyFont="1" applyFill="1" applyProtection="1"/>
    <xf numFmtId="164" fontId="15" fillId="0" borderId="0" xfId="0" applyNumberFormat="1" applyFont="1" applyFill="1" applyProtection="1"/>
    <xf numFmtId="165" fontId="15" fillId="0" borderId="0" xfId="0" applyNumberFormat="1" applyFont="1" applyFill="1" applyProtection="1"/>
    <xf numFmtId="0" fontId="15" fillId="0" borderId="0" xfId="0" applyNumberFormat="1" applyFont="1" applyFill="1" applyAlignment="1" applyProtection="1">
      <alignment horizontal="left" wrapText="1"/>
      <protection locked="0"/>
    </xf>
    <xf numFmtId="0" fontId="15" fillId="0" borderId="0" xfId="0" applyNumberFormat="1" applyFont="1" applyFill="1" applyAlignment="1" applyProtection="1">
      <alignment wrapText="1"/>
    </xf>
    <xf numFmtId="0" fontId="15" fillId="0" borderId="0" xfId="0" applyNumberFormat="1" applyFont="1" applyFill="1" applyProtection="1"/>
    <xf numFmtId="0" fontId="15" fillId="0" borderId="0" xfId="0" applyFont="1" applyFill="1" applyProtection="1"/>
    <xf numFmtId="0" fontId="18" fillId="0" borderId="0" xfId="5" applyFont="1" applyProtection="1"/>
    <xf numFmtId="0" fontId="16" fillId="0" borderId="0" xfId="5" applyFont="1" applyProtection="1"/>
    <xf numFmtId="169" fontId="7" fillId="0" borderId="0" xfId="5" applyNumberFormat="1" applyFont="1" applyFill="1" applyAlignment="1" applyProtection="1"/>
    <xf numFmtId="169" fontId="15" fillId="0" borderId="0" xfId="5" applyNumberFormat="1" applyFont="1" applyFill="1" applyAlignment="1" applyProtection="1"/>
    <xf numFmtId="0" fontId="16" fillId="0" borderId="0" xfId="5" applyFont="1" applyAlignment="1" applyProtection="1">
      <alignment horizontal="center"/>
    </xf>
    <xf numFmtId="169" fontId="15" fillId="0" borderId="2" xfId="5" applyNumberFormat="1" applyFont="1" applyFill="1" applyBorder="1" applyAlignment="1" applyProtection="1"/>
    <xf numFmtId="0" fontId="16" fillId="0" borderId="2" xfId="5" applyFont="1" applyBorder="1" applyAlignment="1" applyProtection="1">
      <alignment horizontal="center"/>
    </xf>
    <xf numFmtId="170" fontId="16" fillId="0" borderId="0" xfId="5" applyNumberFormat="1" applyFont="1" applyProtection="1"/>
    <xf numFmtId="0" fontId="15" fillId="0" borderId="0" xfId="5" applyFont="1" applyProtection="1"/>
    <xf numFmtId="0" fontId="15" fillId="0" borderId="2" xfId="5" applyFont="1" applyBorder="1" applyProtection="1"/>
    <xf numFmtId="0" fontId="20" fillId="0" borderId="0" xfId="5" applyFont="1" applyProtection="1"/>
    <xf numFmtId="0" fontId="16" fillId="0" borderId="2" xfId="5" applyFont="1" applyBorder="1" applyProtection="1"/>
    <xf numFmtId="0" fontId="16" fillId="0" borderId="0" xfId="5" applyProtection="1"/>
    <xf numFmtId="0" fontId="15" fillId="0" borderId="1" xfId="0" applyFont="1" applyBorder="1" applyAlignment="1" applyProtection="1">
      <alignment horizontal="left"/>
    </xf>
    <xf numFmtId="164" fontId="2" fillId="0" borderId="1" xfId="0" applyNumberFormat="1" applyFont="1" applyBorder="1" applyProtection="1"/>
    <xf numFmtId="4" fontId="5" fillId="0" borderId="0" xfId="0" applyNumberFormat="1" applyFont="1" applyFill="1" applyBorder="1" applyProtection="1"/>
    <xf numFmtId="165" fontId="4" fillId="0" borderId="0" xfId="0" applyNumberFormat="1" applyFont="1" applyFill="1" applyBorder="1" applyAlignment="1" applyProtection="1">
      <alignment wrapText="1"/>
    </xf>
    <xf numFmtId="0" fontId="4" fillId="0" borderId="0" xfId="0" applyNumberFormat="1" applyFont="1" applyFill="1" applyBorder="1" applyAlignment="1" applyProtection="1">
      <alignment wrapText="1"/>
    </xf>
    <xf numFmtId="0" fontId="4" fillId="0" borderId="0" xfId="0" applyNumberFormat="1" applyFont="1" applyFill="1" applyBorder="1" applyAlignment="1" applyProtection="1"/>
    <xf numFmtId="0" fontId="0" fillId="0" borderId="0" xfId="0" applyFill="1" applyBorder="1" applyProtection="1"/>
    <xf numFmtId="49" fontId="9" fillId="0" borderId="0" xfId="0" applyNumberFormat="1" applyFont="1" applyFill="1" applyBorder="1" applyAlignment="1" applyProtection="1">
      <alignment horizontal="left"/>
    </xf>
    <xf numFmtId="0" fontId="9" fillId="0" borderId="0" xfId="0" applyNumberFormat="1" applyFont="1" applyFill="1" applyBorder="1" applyAlignment="1" applyProtection="1">
      <alignment horizontal="left" wrapText="1"/>
    </xf>
    <xf numFmtId="0" fontId="9" fillId="0" borderId="0" xfId="0" applyFont="1" applyFill="1" applyBorder="1" applyAlignment="1" applyProtection="1">
      <alignment horizontal="left"/>
    </xf>
    <xf numFmtId="4" fontId="9" fillId="0" borderId="0" xfId="0" applyNumberFormat="1" applyFont="1" applyFill="1" applyBorder="1" applyProtection="1"/>
    <xf numFmtId="165" fontId="9" fillId="0" borderId="0" xfId="0" applyNumberFormat="1" applyFont="1" applyFill="1" applyBorder="1" applyProtection="1">
      <protection locked="0"/>
    </xf>
    <xf numFmtId="168" fontId="9" fillId="0" borderId="0" xfId="0" applyNumberFormat="1" applyFont="1" applyFill="1" applyBorder="1" applyProtection="1"/>
    <xf numFmtId="164" fontId="9" fillId="0" borderId="0" xfId="0" applyNumberFormat="1" applyFont="1" applyFill="1" applyBorder="1" applyProtection="1"/>
    <xf numFmtId="165" fontId="9" fillId="0" borderId="0" xfId="0" applyNumberFormat="1" applyFont="1" applyFill="1" applyBorder="1" applyProtection="1"/>
    <xf numFmtId="0" fontId="9" fillId="0" borderId="0" xfId="0" applyNumberFormat="1" applyFont="1" applyFill="1" applyBorder="1" applyAlignment="1" applyProtection="1">
      <alignment horizontal="left" wrapText="1"/>
      <protection locked="0"/>
    </xf>
    <xf numFmtId="0" fontId="9" fillId="0" borderId="0" xfId="0" applyNumberFormat="1" applyFont="1" applyFill="1" applyBorder="1" applyAlignment="1" applyProtection="1">
      <alignment wrapText="1"/>
    </xf>
    <xf numFmtId="0" fontId="9" fillId="0" borderId="0" xfId="0" applyNumberFormat="1" applyFont="1" applyFill="1" applyBorder="1" applyProtection="1"/>
    <xf numFmtId="0" fontId="9" fillId="0" borderId="0" xfId="0" applyFont="1" applyFill="1" applyBorder="1" applyProtection="1"/>
    <xf numFmtId="49" fontId="10" fillId="0" borderId="0" xfId="0" applyNumberFormat="1" applyFont="1" applyFill="1" applyBorder="1" applyAlignment="1" applyProtection="1">
      <alignment horizontal="left"/>
    </xf>
    <xf numFmtId="0" fontId="10" fillId="0" borderId="0" xfId="0" applyNumberFormat="1" applyFont="1" applyFill="1" applyBorder="1" applyAlignment="1" applyProtection="1">
      <alignment horizontal="left" wrapText="1"/>
    </xf>
    <xf numFmtId="0" fontId="10" fillId="0" borderId="0" xfId="0" applyFont="1" applyFill="1" applyBorder="1" applyAlignment="1" applyProtection="1">
      <alignment horizontal="left"/>
    </xf>
    <xf numFmtId="4" fontId="10" fillId="0" borderId="0" xfId="0" applyNumberFormat="1" applyFont="1" applyFill="1" applyBorder="1" applyProtection="1"/>
    <xf numFmtId="165" fontId="10" fillId="0" borderId="0" xfId="0" applyNumberFormat="1" applyFont="1" applyFill="1" applyBorder="1" applyProtection="1">
      <protection locked="0"/>
    </xf>
    <xf numFmtId="168" fontId="10" fillId="0" borderId="0" xfId="0" applyNumberFormat="1" applyFont="1" applyFill="1" applyBorder="1" applyProtection="1"/>
    <xf numFmtId="164" fontId="10" fillId="0" borderId="0" xfId="0" applyNumberFormat="1" applyFont="1" applyFill="1" applyBorder="1" applyProtection="1"/>
    <xf numFmtId="165" fontId="10" fillId="0" borderId="0" xfId="0" applyNumberFormat="1" applyFont="1" applyFill="1" applyBorder="1" applyProtection="1"/>
    <xf numFmtId="0" fontId="10" fillId="0" borderId="0" xfId="0" applyNumberFormat="1" applyFont="1" applyFill="1" applyBorder="1" applyAlignment="1" applyProtection="1">
      <alignment horizontal="left" wrapText="1"/>
      <protection locked="0"/>
    </xf>
    <xf numFmtId="0" fontId="10" fillId="0" borderId="0" xfId="0" applyNumberFormat="1" applyFont="1" applyFill="1" applyBorder="1" applyAlignment="1" applyProtection="1">
      <alignment wrapText="1"/>
    </xf>
    <xf numFmtId="0" fontId="10" fillId="0" borderId="0" xfId="0" applyNumberFormat="1" applyFont="1" applyFill="1" applyBorder="1" applyProtection="1"/>
    <xf numFmtId="0" fontId="10" fillId="0" borderId="0" xfId="0" applyFont="1" applyFill="1" applyBorder="1" applyProtection="1"/>
    <xf numFmtId="49" fontId="15" fillId="0" borderId="0" xfId="0" applyNumberFormat="1" applyFont="1" applyFill="1" applyBorder="1" applyAlignment="1" applyProtection="1">
      <alignment horizontal="left"/>
    </xf>
    <xf numFmtId="0" fontId="15" fillId="0" borderId="0" xfId="0" applyNumberFormat="1" applyFont="1" applyFill="1" applyBorder="1" applyAlignment="1" applyProtection="1">
      <alignment horizontal="left" wrapText="1"/>
    </xf>
    <xf numFmtId="0" fontId="15" fillId="0" borderId="0" xfId="0" applyFont="1" applyFill="1" applyBorder="1" applyAlignment="1" applyProtection="1">
      <alignment horizontal="left"/>
    </xf>
    <xf numFmtId="4" fontId="15" fillId="0" borderId="0" xfId="0" applyNumberFormat="1" applyFont="1" applyFill="1" applyBorder="1" applyProtection="1"/>
    <xf numFmtId="165" fontId="15" fillId="0" borderId="0" xfId="0" applyNumberFormat="1" applyFont="1" applyFill="1" applyBorder="1" applyProtection="1">
      <protection locked="0"/>
    </xf>
    <xf numFmtId="168" fontId="15" fillId="0" borderId="0" xfId="0" applyNumberFormat="1" applyFont="1" applyFill="1" applyBorder="1" applyProtection="1"/>
    <xf numFmtId="164" fontId="15" fillId="0" borderId="0" xfId="0" applyNumberFormat="1" applyFont="1" applyFill="1" applyBorder="1" applyProtection="1"/>
    <xf numFmtId="165" fontId="15" fillId="0" borderId="0" xfId="0" applyNumberFormat="1" applyFont="1" applyFill="1" applyBorder="1" applyProtection="1"/>
    <xf numFmtId="0" fontId="15" fillId="0" borderId="0" xfId="0" applyNumberFormat="1" applyFont="1" applyFill="1" applyBorder="1" applyAlignment="1" applyProtection="1">
      <alignment horizontal="left" wrapText="1"/>
      <protection locked="0"/>
    </xf>
    <xf numFmtId="0" fontId="15" fillId="0" borderId="0" xfId="0" applyNumberFormat="1" applyFont="1" applyFill="1" applyBorder="1" applyAlignment="1" applyProtection="1">
      <alignment wrapText="1"/>
    </xf>
    <xf numFmtId="0" fontId="15" fillId="0" borderId="0" xfId="0" applyNumberFormat="1" applyFont="1" applyFill="1" applyBorder="1" applyProtection="1"/>
    <xf numFmtId="0" fontId="15" fillId="0" borderId="0" xfId="0" applyFont="1" applyFill="1" applyBorder="1" applyProtection="1"/>
    <xf numFmtId="49" fontId="11" fillId="0" borderId="0" xfId="0" applyNumberFormat="1" applyFont="1" applyFill="1" applyBorder="1" applyAlignment="1" applyProtection="1">
      <alignment horizontal="left"/>
    </xf>
    <xf numFmtId="0" fontId="11" fillId="0" borderId="0" xfId="0" applyNumberFormat="1" applyFont="1" applyFill="1" applyBorder="1" applyAlignment="1" applyProtection="1">
      <alignment horizontal="left" wrapText="1"/>
    </xf>
    <xf numFmtId="0" fontId="11" fillId="0" borderId="0" xfId="0" applyFont="1" applyFill="1" applyBorder="1" applyAlignment="1" applyProtection="1">
      <alignment horizontal="left"/>
    </xf>
    <xf numFmtId="4" fontId="11" fillId="0" borderId="0" xfId="0" applyNumberFormat="1" applyFont="1" applyFill="1" applyBorder="1" applyProtection="1"/>
    <xf numFmtId="165" fontId="11" fillId="0" borderId="0" xfId="0" applyNumberFormat="1" applyFont="1" applyFill="1" applyBorder="1" applyProtection="1">
      <protection locked="0"/>
    </xf>
    <xf numFmtId="168" fontId="11" fillId="0" borderId="0" xfId="0" applyNumberFormat="1" applyFont="1" applyFill="1" applyBorder="1" applyProtection="1"/>
    <xf numFmtId="164" fontId="11" fillId="0" borderId="0" xfId="0" applyNumberFormat="1" applyFont="1" applyFill="1" applyBorder="1" applyProtection="1"/>
    <xf numFmtId="165" fontId="11" fillId="0" borderId="0" xfId="0" applyNumberFormat="1" applyFont="1" applyFill="1" applyBorder="1" applyProtection="1"/>
    <xf numFmtId="0" fontId="11" fillId="0" borderId="0" xfId="0" applyNumberFormat="1" applyFont="1" applyFill="1" applyBorder="1" applyAlignment="1" applyProtection="1">
      <alignment horizontal="left" wrapText="1"/>
      <protection locked="0"/>
    </xf>
    <xf numFmtId="0" fontId="11" fillId="0" borderId="0" xfId="0" applyNumberFormat="1" applyFont="1" applyFill="1" applyBorder="1" applyAlignment="1" applyProtection="1">
      <alignment wrapText="1"/>
    </xf>
    <xf numFmtId="0" fontId="11" fillId="0" borderId="0" xfId="0" applyNumberFormat="1" applyFont="1" applyFill="1" applyBorder="1" applyProtection="1"/>
    <xf numFmtId="0" fontId="11" fillId="0" borderId="0" xfId="0" applyFont="1" applyFill="1" applyBorder="1" applyProtection="1"/>
    <xf numFmtId="0" fontId="1" fillId="0" borderId="0" xfId="2" applyFont="1" applyFill="1" applyBorder="1" applyProtection="1"/>
    <xf numFmtId="0" fontId="1" fillId="0" borderId="0" xfId="3" applyFont="1" applyFill="1" applyBorder="1" applyProtection="1"/>
    <xf numFmtId="0" fontId="12" fillId="0" borderId="0" xfId="2" applyFont="1" applyFill="1" applyBorder="1" applyProtection="1"/>
    <xf numFmtId="0" fontId="13" fillId="0" borderId="0" xfId="2" applyFont="1" applyFill="1" applyBorder="1" applyProtection="1"/>
    <xf numFmtId="0" fontId="12" fillId="0" borderId="0" xfId="3" applyFont="1" applyFill="1" applyBorder="1" applyProtection="1"/>
    <xf numFmtId="0" fontId="14" fillId="0" borderId="0" xfId="4" applyFont="1" applyFill="1" applyBorder="1" applyProtection="1"/>
    <xf numFmtId="0" fontId="1" fillId="0" borderId="0" xfId="2" applyFont="1" applyFill="1" applyBorder="1" applyAlignment="1" applyProtection="1">
      <alignment horizontal="left" vertical="top"/>
    </xf>
    <xf numFmtId="170" fontId="16" fillId="0" borderId="2" xfId="5" applyNumberFormat="1" applyFont="1" applyBorder="1" applyProtection="1">
      <protection locked="0"/>
    </xf>
    <xf numFmtId="0" fontId="0" fillId="0" borderId="0" xfId="0" applyNumberFormat="1" applyFill="1" applyBorder="1" applyAlignment="1" applyProtection="1">
      <alignment horizontal="left" wrapText="1"/>
      <protection locked="0"/>
    </xf>
    <xf numFmtId="0" fontId="0" fillId="0" borderId="0" xfId="0" applyNumberFormat="1" applyFont="1" applyFill="1" applyBorder="1" applyAlignment="1" applyProtection="1">
      <alignment horizontal="left" wrapText="1"/>
      <protection locked="0"/>
    </xf>
    <xf numFmtId="0" fontId="14" fillId="0" borderId="0" xfId="2" applyFont="1" applyFill="1" applyBorder="1" applyAlignment="1" applyProtection="1">
      <alignment horizontal="left" vertical="center"/>
    </xf>
    <xf numFmtId="0" fontId="15" fillId="0" borderId="1" xfId="0" applyNumberFormat="1" applyFont="1" applyBorder="1" applyAlignment="1" applyProtection="1">
      <alignment horizontal="left" wrapText="1"/>
    </xf>
    <xf numFmtId="0" fontId="14" fillId="0" borderId="0" xfId="4" applyFont="1" applyFill="1" applyBorder="1" applyAlignment="1" applyProtection="1">
      <alignment horizontal="left" vertical="center" wrapText="1"/>
    </xf>
    <xf numFmtId="0" fontId="21" fillId="0" borderId="0" xfId="2" applyFont="1" applyFill="1" applyBorder="1" applyAlignment="1" applyProtection="1">
      <alignment horizontal="left" vertical="top" wrapText="1"/>
    </xf>
    <xf numFmtId="0" fontId="14" fillId="0" borderId="0" xfId="2" applyFont="1" applyFill="1" applyBorder="1" applyAlignment="1" applyProtection="1">
      <alignment horizontal="left" vertical="top"/>
    </xf>
    <xf numFmtId="0" fontId="19" fillId="0" borderId="0" xfId="5" applyFont="1" applyProtection="1"/>
    <xf numFmtId="0" fontId="17" fillId="0" borderId="0" xfId="5" applyFont="1" applyBorder="1" applyAlignment="1" applyProtection="1">
      <alignment horizontal="center" vertical="top"/>
    </xf>
    <xf numFmtId="169" fontId="7" fillId="0" borderId="0" xfId="5" applyNumberFormat="1" applyFont="1" applyFill="1" applyAlignment="1" applyProtection="1">
      <alignment horizontal="left" wrapText="1"/>
    </xf>
    <xf numFmtId="0" fontId="7" fillId="0" borderId="7" xfId="5" applyFont="1" applyBorder="1" applyAlignment="1" applyProtection="1">
      <alignment horizontal="left" vertical="top"/>
    </xf>
    <xf numFmtId="169" fontId="7" fillId="0" borderId="0" xfId="5" applyNumberFormat="1" applyFont="1" applyFill="1" applyAlignment="1" applyProtection="1"/>
    <xf numFmtId="0" fontId="7" fillId="0" borderId="0" xfId="5" applyFont="1" applyProtection="1"/>
  </cellXfs>
  <cellStyles count="6">
    <cellStyle name="Navadno" xfId="0" builtinId="0" customBuiltin="1"/>
    <cellStyle name="Navadno 2" xfId="3"/>
    <cellStyle name="Navadno 2 3" xfId="2"/>
    <cellStyle name="Navadno 2 5" xfId="4"/>
    <cellStyle name="Navadno 5" xfId="5"/>
    <cellStyle name="Odstotek" xfId="1" builtinId="5" customBuiltin="1"/>
  </cellStyles>
  <dxfs count="44">
    <dxf>
      <fill>
        <patternFill>
          <bgColor indexed="57"/>
        </patternFill>
      </fill>
    </dxf>
    <dxf>
      <fill>
        <patternFill>
          <bgColor indexed="44"/>
        </patternFill>
      </fill>
    </dxf>
    <dxf>
      <font>
        <b/>
        <i val="0"/>
      </font>
    </dxf>
    <dxf>
      <fill>
        <patternFill>
          <bgColor indexed="44"/>
        </patternFill>
      </fill>
    </dxf>
    <dxf>
      <font>
        <b/>
        <i val="0"/>
      </font>
    </dxf>
    <dxf>
      <fill>
        <patternFill>
          <bgColor indexed="44"/>
        </patternFill>
      </fill>
    </dxf>
    <dxf>
      <font>
        <color indexed="22"/>
      </font>
      <fill>
        <patternFill>
          <bgColor indexed="22"/>
        </patternFill>
      </fill>
    </dxf>
    <dxf>
      <fill>
        <patternFill>
          <bgColor indexed="44"/>
        </patternFill>
      </fill>
    </dxf>
    <dxf>
      <font>
        <color indexed="22"/>
      </font>
      <fill>
        <patternFill>
          <bgColor indexed="22"/>
        </patternFill>
      </fill>
    </dxf>
    <dxf>
      <fill>
        <patternFill>
          <bgColor indexed="44"/>
        </patternFill>
      </fill>
    </dxf>
    <dxf>
      <font>
        <b/>
        <i val="0"/>
      </font>
    </dxf>
    <dxf>
      <fill>
        <patternFill>
          <bgColor indexed="44"/>
        </patternFill>
      </fill>
    </dxf>
    <dxf>
      <font>
        <b/>
        <i val="0"/>
      </font>
    </dxf>
    <dxf>
      <fill>
        <patternFill>
          <bgColor indexed="44"/>
        </patternFill>
      </fill>
    </dxf>
    <dxf>
      <fill>
        <patternFill>
          <bgColor indexed="57"/>
        </patternFill>
      </fill>
    </dxf>
    <dxf>
      <fill>
        <patternFill>
          <bgColor indexed="44"/>
        </patternFill>
      </fill>
    </dxf>
    <dxf>
      <font>
        <b/>
        <i val="0"/>
      </font>
    </dxf>
    <dxf>
      <fill>
        <patternFill>
          <bgColor indexed="44"/>
        </patternFill>
      </fill>
    </dxf>
    <dxf>
      <font>
        <color indexed="22"/>
      </font>
      <fill>
        <patternFill>
          <bgColor indexed="22"/>
        </patternFill>
      </fill>
    </dxf>
    <dxf>
      <fill>
        <patternFill>
          <bgColor indexed="44"/>
        </patternFill>
      </fill>
    </dxf>
    <dxf>
      <fill>
        <patternFill>
          <bgColor indexed="57"/>
        </patternFill>
      </fill>
    </dxf>
    <dxf>
      <font>
        <b/>
        <i val="0"/>
      </font>
      <fill>
        <patternFill>
          <bgColor indexed="15"/>
        </patternFill>
      </fill>
    </dxf>
    <dxf>
      <font>
        <b/>
        <i val="0"/>
      </font>
      <fill>
        <patternFill>
          <bgColor indexed="15"/>
        </patternFill>
      </fill>
    </dxf>
    <dxf>
      <font>
        <color theme="0"/>
        <name val="Cambria"/>
      </font>
    </dxf>
    <dxf>
      <font>
        <b/>
        <i val="0"/>
      </font>
      <fill>
        <patternFill>
          <bgColor theme="0" tint="-0.24994659260841701"/>
        </patternFill>
      </fill>
    </dxf>
    <dxf>
      <fill>
        <patternFill>
          <bgColor indexed="44"/>
        </patternFill>
      </fill>
    </dxf>
    <dxf>
      <font>
        <b/>
        <i val="0"/>
      </font>
      <fill>
        <patternFill>
          <bgColor theme="0" tint="-0.24994659260841701"/>
        </patternFill>
      </fill>
    </dxf>
    <dxf>
      <fill>
        <patternFill>
          <bgColor indexed="44"/>
        </patternFill>
      </fill>
    </dxf>
    <dxf>
      <font>
        <color indexed="22"/>
      </font>
      <fill>
        <patternFill>
          <bgColor indexed="22"/>
        </patternFill>
      </fill>
    </dxf>
    <dxf>
      <fill>
        <patternFill>
          <bgColor indexed="44"/>
        </patternFill>
      </fill>
    </dxf>
    <dxf>
      <font>
        <b/>
        <i val="0"/>
      </font>
      <fill>
        <patternFill>
          <bgColor theme="0" tint="-0.24994659260841701"/>
        </patternFill>
      </fill>
    </dxf>
    <dxf>
      <fill>
        <patternFill>
          <bgColor indexed="44"/>
        </patternFill>
      </fill>
    </dxf>
    <dxf>
      <font>
        <b/>
        <i val="0"/>
      </font>
      <fill>
        <patternFill>
          <bgColor theme="0" tint="-0.24994659260841701"/>
        </patternFill>
      </fill>
    </dxf>
    <dxf>
      <fill>
        <patternFill>
          <bgColor indexed="44"/>
        </patternFill>
      </fill>
    </dxf>
    <dxf>
      <font>
        <color indexed="22"/>
      </font>
      <fill>
        <patternFill>
          <bgColor indexed="22"/>
        </patternFill>
      </fill>
    </dxf>
    <dxf>
      <fill>
        <patternFill>
          <bgColor indexed="44"/>
        </patternFill>
      </fill>
    </dxf>
    <dxf>
      <fill>
        <patternFill>
          <bgColor indexed="57"/>
        </patternFill>
      </fill>
    </dxf>
    <dxf>
      <fill>
        <patternFill>
          <bgColor indexed="44"/>
        </patternFill>
      </fill>
    </dxf>
    <dxf>
      <font>
        <color indexed="22"/>
      </font>
      <fill>
        <patternFill>
          <bgColor indexed="22"/>
        </patternFill>
      </fill>
    </dxf>
    <dxf>
      <fill>
        <patternFill>
          <bgColor indexed="44"/>
        </patternFill>
      </fill>
    </dxf>
    <dxf>
      <fill>
        <patternFill>
          <bgColor indexed="44"/>
        </patternFill>
      </fill>
    </dxf>
    <dxf>
      <font>
        <color theme="0"/>
        <name val="Cambria"/>
      </font>
    </dxf>
    <dxf>
      <font>
        <color indexed="22"/>
      </font>
      <fill>
        <patternFill>
          <bgColor indexed="22"/>
        </patternFill>
      </fill>
    </dxf>
    <dxf>
      <fill>
        <patternFill>
          <bgColor indexed="4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247650</xdr:colOff>
      <xdr:row>12</xdr:row>
      <xdr:rowOff>76200</xdr:rowOff>
    </xdr:from>
    <xdr:to>
      <xdr:col>11</xdr:col>
      <xdr:colOff>495300</xdr:colOff>
      <xdr:row>27</xdr:row>
      <xdr:rowOff>142875</xdr:rowOff>
    </xdr:to>
    <xdr:sp macro="" textlink="">
      <xdr:nvSpPr>
        <xdr:cNvPr id="3073" name="AutoShape 1"/>
        <xdr:cNvSpPr>
          <a:spLocks noChangeArrowheads="1"/>
        </xdr:cNvSpPr>
      </xdr:nvSpPr>
      <xdr:spPr bwMode="auto">
        <a:xfrm>
          <a:off x="12039600" y="2038350"/>
          <a:ext cx="1295400" cy="2495550"/>
        </a:xfrm>
        <a:prstGeom prst="wedgeRectCallout">
          <a:avLst>
            <a:gd name="adj1" fmla="val 112500"/>
            <a:gd name="adj2" fmla="val -66032"/>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Vnos formul </a:t>
          </a:r>
        </a:p>
        <a:p>
          <a:pPr algn="l" rtl="0">
            <a:defRPr sz="1000"/>
          </a:pPr>
          <a:r>
            <a:rPr lang="sl-SI" sz="1000" b="0" i="0" strike="noStrike">
              <a:solidFill>
                <a:srgbClr val="000000"/>
              </a:solidFill>
              <a:latin typeface="Arial"/>
              <a:cs typeface="Arial"/>
            </a:rPr>
            <a:t>postavka = CenaPon*Kol</a:t>
          </a:r>
        </a:p>
        <a:p>
          <a:pPr algn="l" rtl="0">
            <a:defRPr sz="1000"/>
          </a:pPr>
          <a:r>
            <a:rPr lang="sl-SI" sz="1000" b="1" i="0" strike="noStrike">
              <a:solidFill>
                <a:srgbClr val="0000FF"/>
              </a:solidFill>
              <a:latin typeface="Arial"/>
              <a:cs typeface="Arial"/>
            </a:rPr>
            <a:t>Nivo = sum(sin)</a:t>
          </a:r>
        </a:p>
        <a:p>
          <a:pPr algn="l" rtl="0">
            <a:defRPr sz="1000"/>
          </a:pPr>
          <a:endParaRPr lang="sl-SI" sz="1000" b="1" i="0" strike="noStrike">
            <a:solidFill>
              <a:srgbClr val="0000FF"/>
            </a:solidFill>
            <a:latin typeface="Arial"/>
            <a:cs typeface="Arial"/>
          </a:endParaRPr>
        </a:p>
        <a:p>
          <a:pPr algn="l" rtl="0">
            <a:defRPr sz="1000"/>
          </a:pPr>
          <a:r>
            <a:rPr lang="sl-SI" sz="1000" b="1" i="0" strike="noStrike">
              <a:solidFill>
                <a:srgbClr val="0000FF"/>
              </a:solidFill>
              <a:latin typeface="Arial"/>
              <a:cs typeface="Arial"/>
            </a:rPr>
            <a:t>Sum sin se lahko naredi preko PRINS-a, ali preko macro-ta v XLS-u. Prva možnost bi bila bistveno boljša!</a:t>
          </a:r>
        </a:p>
      </xdr:txBody>
    </xdr:sp>
    <xdr:clientData/>
  </xdr:twoCellAnchor>
  <xdr:twoCellAnchor>
    <xdr:from>
      <xdr:col>12</xdr:col>
      <xdr:colOff>0</xdr:colOff>
      <xdr:row>15</xdr:row>
      <xdr:rowOff>0</xdr:rowOff>
    </xdr:from>
    <xdr:to>
      <xdr:col>13</xdr:col>
      <xdr:colOff>514350</xdr:colOff>
      <xdr:row>26</xdr:row>
      <xdr:rowOff>104775</xdr:rowOff>
    </xdr:to>
    <xdr:sp macro="" textlink="">
      <xdr:nvSpPr>
        <xdr:cNvPr id="3077" name="AutoShape 5"/>
        <xdr:cNvSpPr>
          <a:spLocks noChangeArrowheads="1"/>
        </xdr:cNvSpPr>
      </xdr:nvSpPr>
      <xdr:spPr bwMode="auto">
        <a:xfrm>
          <a:off x="13935075" y="2447925"/>
          <a:ext cx="1295400" cy="1885950"/>
        </a:xfrm>
        <a:prstGeom prst="wedgeRectCallout">
          <a:avLst>
            <a:gd name="adj1" fmla="val 58824"/>
            <a:gd name="adj2" fmla="val -91921"/>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Vnos formul </a:t>
          </a:r>
        </a:p>
        <a:p>
          <a:pPr algn="l" rtl="0">
            <a:defRPr sz="1000"/>
          </a:pPr>
          <a:r>
            <a:rPr lang="sl-SI" sz="1000" b="0" i="0" strike="noStrike">
              <a:solidFill>
                <a:srgbClr val="000000"/>
              </a:solidFill>
              <a:latin typeface="Arial"/>
              <a:cs typeface="Arial"/>
            </a:rPr>
            <a:t>postavka = ZnesekNet*DDV</a:t>
          </a:r>
        </a:p>
        <a:p>
          <a:pPr algn="l" rtl="0">
            <a:defRPr sz="1000"/>
          </a:pPr>
          <a:r>
            <a:rPr lang="sl-SI" sz="1000" b="1" i="0" strike="noStrike">
              <a:solidFill>
                <a:srgbClr val="0000FF"/>
              </a:solidFill>
              <a:latin typeface="Arial"/>
              <a:cs typeface="Arial"/>
            </a:rPr>
            <a:t>Nivo = sum(sin)</a:t>
          </a:r>
        </a:p>
        <a:p>
          <a:pPr algn="l" rtl="0">
            <a:defRPr sz="1000"/>
          </a:pPr>
          <a:endParaRPr lang="sl-SI" sz="1000" b="1" i="0" strike="noStrike">
            <a:solidFill>
              <a:srgbClr val="0000FF"/>
            </a:solidFill>
            <a:latin typeface="Arial"/>
            <a:cs typeface="Arial"/>
          </a:endParaRPr>
        </a:p>
        <a:p>
          <a:pPr algn="l" rtl="0">
            <a:defRPr sz="1000"/>
          </a:pPr>
          <a:r>
            <a:rPr lang="sl-SI" sz="1000" b="1" i="0" strike="noStrike">
              <a:solidFill>
                <a:srgbClr val="0000FF"/>
              </a:solidFill>
              <a:latin typeface="Arial"/>
              <a:cs typeface="Arial"/>
            </a:rPr>
            <a:t>Sum sin se lahko naredi preko PRINS-a, ali preko macro-ta v XLS-u. Prva možnost bi bila bistveno boljša!</a:t>
          </a:r>
        </a:p>
      </xdr:txBody>
    </xdr:sp>
    <xdr:clientData/>
  </xdr:twoCellAnchor>
  <xdr:twoCellAnchor>
    <xdr:from>
      <xdr:col>4</xdr:col>
      <xdr:colOff>47625</xdr:colOff>
      <xdr:row>14</xdr:row>
      <xdr:rowOff>152400</xdr:rowOff>
    </xdr:from>
    <xdr:to>
      <xdr:col>8</xdr:col>
      <xdr:colOff>495300</xdr:colOff>
      <xdr:row>25</xdr:row>
      <xdr:rowOff>123825</xdr:rowOff>
    </xdr:to>
    <xdr:sp macro="" textlink="">
      <xdr:nvSpPr>
        <xdr:cNvPr id="3078" name="AutoShape 6"/>
        <xdr:cNvSpPr>
          <a:spLocks noChangeArrowheads="1"/>
        </xdr:cNvSpPr>
      </xdr:nvSpPr>
      <xdr:spPr bwMode="auto">
        <a:xfrm>
          <a:off x="4943475" y="2438400"/>
          <a:ext cx="5457825" cy="1752600"/>
        </a:xfrm>
        <a:prstGeom prst="wedgeRoundRectCallout">
          <a:avLst>
            <a:gd name="adj1" fmla="val 24171"/>
            <a:gd name="adj2" fmla="val -84782"/>
            <a:gd name="adj3" fmla="val 16667"/>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1" i="0" strike="noStrike">
              <a:solidFill>
                <a:srgbClr val="008000"/>
              </a:solidFill>
              <a:latin typeface="Arial"/>
              <a:cs typeface="Arial"/>
            </a:rPr>
            <a:t>Uvoz v PRINS vedno v polje: PonCenaBrezPopLas.</a:t>
          </a:r>
        </a:p>
        <a:p>
          <a:pPr algn="l" rtl="0">
            <a:defRPr sz="1000"/>
          </a:pPr>
          <a:r>
            <a:rPr lang="sl-SI" sz="1000" b="1" i="0" strike="noStrike">
              <a:solidFill>
                <a:srgbClr val="008000"/>
              </a:solidFill>
              <a:latin typeface="Arial"/>
              <a:cs typeface="Arial"/>
            </a:rPr>
            <a:t>1. Pri tistih postavkah, ki so prazne, se ista vrednost uvozi še v NepCena in označi ODD in določi pripadnost  PonTip.Debet.</a:t>
          </a:r>
        </a:p>
        <a:p>
          <a:pPr algn="l" rtl="0">
            <a:defRPr sz="1000"/>
          </a:pPr>
          <a:r>
            <a:rPr lang="sl-SI" sz="1000" b="1" i="0" strike="noStrike">
              <a:solidFill>
                <a:srgbClr val="008000"/>
              </a:solidFill>
              <a:latin typeface="Arial"/>
              <a:cs typeface="Arial"/>
            </a:rPr>
            <a:t>2.Pri postavkah, ki so že ODD je isto kot t. 1.</a:t>
          </a:r>
        </a:p>
        <a:p>
          <a:pPr algn="l" rtl="0">
            <a:defRPr sz="1000"/>
          </a:pPr>
          <a:r>
            <a:rPr lang="sl-SI" sz="1000" b="1" i="0" strike="noStrike">
              <a:solidFill>
                <a:srgbClr val="008000"/>
              </a:solidFill>
              <a:latin typeface="Arial"/>
              <a:cs typeface="Arial"/>
            </a:rPr>
            <a:t>3.Pri postavkah, ki niso prazne pa se vrednost tega polja prepiše le v PonCenaBrezPopLas. </a:t>
          </a:r>
        </a:p>
        <a:p>
          <a:pPr algn="l" rtl="0">
            <a:defRPr sz="1000"/>
          </a:pPr>
          <a:endParaRPr lang="sl-SI" sz="1000" b="1" i="0" strike="noStrike">
            <a:solidFill>
              <a:srgbClr val="008000"/>
            </a:solidFill>
            <a:latin typeface="Arial"/>
            <a:cs typeface="Arial"/>
          </a:endParaRPr>
        </a:p>
        <a:p>
          <a:pPr algn="l" rtl="0">
            <a:defRPr sz="1000"/>
          </a:pPr>
          <a:r>
            <a:rPr lang="sl-SI" sz="1000" b="1" i="0" strike="noStrike">
              <a:solidFill>
                <a:srgbClr val="008000"/>
              </a:solidFill>
              <a:latin typeface="Arial"/>
              <a:cs typeface="Arial"/>
            </a:rPr>
            <a:t>Iz PRINSA pa se vedno izvozi PonCenaBrezPopLas.</a:t>
          </a:r>
        </a:p>
        <a:p>
          <a:pPr algn="l" rtl="0">
            <a:defRPr sz="1000"/>
          </a:pPr>
          <a:endParaRPr lang="sl-SI" sz="1000" b="1" i="0" strike="noStrike">
            <a:solidFill>
              <a:srgbClr val="008000"/>
            </a:solidFill>
            <a:latin typeface="Arial"/>
            <a:cs typeface="Arial"/>
          </a:endParaRPr>
        </a:p>
        <a:p>
          <a:pPr algn="l" rtl="0">
            <a:defRPr sz="1000"/>
          </a:pPr>
          <a:endParaRPr lang="sl-SI" sz="1000" b="1" i="0" strike="noStrike">
            <a:solidFill>
              <a:srgbClr val="008000"/>
            </a:solidFill>
            <a:latin typeface="Arial"/>
            <a:cs typeface="Arial"/>
          </a:endParaRPr>
        </a:p>
      </xdr:txBody>
    </xdr:sp>
    <xdr:clientData/>
  </xdr:twoCellAnchor>
  <xdr:twoCellAnchor>
    <xdr:from>
      <xdr:col>14</xdr:col>
      <xdr:colOff>428625</xdr:colOff>
      <xdr:row>16</xdr:row>
      <xdr:rowOff>76200</xdr:rowOff>
    </xdr:from>
    <xdr:to>
      <xdr:col>17</xdr:col>
      <xdr:colOff>9525</xdr:colOff>
      <xdr:row>24</xdr:row>
      <xdr:rowOff>57150</xdr:rowOff>
    </xdr:to>
    <xdr:sp macro="" textlink="">
      <xdr:nvSpPr>
        <xdr:cNvPr id="3079" name="AutoShape 7"/>
        <xdr:cNvSpPr>
          <a:spLocks noChangeArrowheads="1"/>
        </xdr:cNvSpPr>
      </xdr:nvSpPr>
      <xdr:spPr bwMode="auto">
        <a:xfrm>
          <a:off x="15925800" y="2686050"/>
          <a:ext cx="1676400" cy="1276350"/>
        </a:xfrm>
        <a:prstGeom prst="wedgeRectCallout">
          <a:avLst>
            <a:gd name="adj1" fmla="val -51204"/>
            <a:gd name="adj2" fmla="val -114926"/>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Polje se prenaša v "Opomba"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95250</xdr:colOff>
      <xdr:row>0</xdr:row>
      <xdr:rowOff>0</xdr:rowOff>
    </xdr:from>
    <xdr:to>
      <xdr:col>10</xdr:col>
      <xdr:colOff>676275</xdr:colOff>
      <xdr:row>0</xdr:row>
      <xdr:rowOff>0</xdr:rowOff>
    </xdr:to>
    <xdr:sp macro="" textlink="">
      <xdr:nvSpPr>
        <xdr:cNvPr id="2053" name="AutoShape 5"/>
        <xdr:cNvSpPr>
          <a:spLocks noChangeArrowheads="1"/>
        </xdr:cNvSpPr>
      </xdr:nvSpPr>
      <xdr:spPr bwMode="auto">
        <a:xfrm>
          <a:off x="11849100" y="0"/>
          <a:ext cx="1733550" cy="0"/>
        </a:xfrm>
        <a:prstGeom prst="wedgeRectCallout">
          <a:avLst>
            <a:gd name="adj1" fmla="val -74866"/>
            <a:gd name="adj2" fmla="val 58750"/>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Vnos formul </a:t>
          </a:r>
        </a:p>
        <a:p>
          <a:pPr algn="l" rtl="0">
            <a:defRPr sz="1000"/>
          </a:pPr>
          <a:r>
            <a:rPr lang="sl-SI" sz="1000" b="0" i="0" strike="noStrike">
              <a:solidFill>
                <a:srgbClr val="000000"/>
              </a:solidFill>
              <a:latin typeface="Arial"/>
              <a:cs typeface="Arial"/>
            </a:rPr>
            <a:t>postavka = CenaPon*Kol</a:t>
          </a:r>
        </a:p>
        <a:p>
          <a:pPr algn="l" rtl="0">
            <a:defRPr sz="1000"/>
          </a:pPr>
          <a:r>
            <a:rPr lang="sl-SI" sz="1000" b="1" i="0" strike="noStrike">
              <a:solidFill>
                <a:srgbClr val="0000FF"/>
              </a:solidFill>
              <a:latin typeface="Arial"/>
              <a:cs typeface="Arial"/>
            </a:rPr>
            <a:t>Nivo = sum(sin)</a:t>
          </a:r>
        </a:p>
        <a:p>
          <a:pPr algn="l" rtl="0">
            <a:defRPr sz="1000"/>
          </a:pPr>
          <a:endParaRPr lang="sl-SI" sz="1000" b="1" i="0" strike="noStrike">
            <a:solidFill>
              <a:srgbClr val="0000FF"/>
            </a:solidFill>
            <a:latin typeface="Arial"/>
            <a:cs typeface="Arial"/>
          </a:endParaRPr>
        </a:p>
        <a:p>
          <a:pPr algn="l" rtl="0">
            <a:defRPr sz="1000"/>
          </a:pPr>
          <a:r>
            <a:rPr lang="sl-SI" sz="1000" b="1" i="0" strike="noStrike">
              <a:solidFill>
                <a:srgbClr val="0000FF"/>
              </a:solidFill>
              <a:latin typeface="Arial"/>
              <a:cs typeface="Arial"/>
            </a:rPr>
            <a:t>Sum sin se lahko naredi preko PRINS-a, ali preko macro-ta v XLS-u. Prva možnost bi bila bistveno boljša!</a:t>
          </a:r>
        </a:p>
      </xdr:txBody>
    </xdr: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5"/>
  <sheetViews>
    <sheetView view="pageBreakPreview" zoomScale="80" zoomScaleNormal="100" zoomScaleSheetLayoutView="80" workbookViewId="0"/>
  </sheetViews>
  <sheetFormatPr defaultRowHeight="12.75" x14ac:dyDescent="0.2"/>
  <cols>
    <col min="1" max="1" width="14" style="206" customWidth="1"/>
    <col min="2" max="2" width="9.28515625" style="206" customWidth="1"/>
    <col min="3" max="3" width="14.28515625" style="206" customWidth="1"/>
    <col min="4" max="6" width="9.140625" style="206" customWidth="1"/>
    <col min="7" max="7" width="29" style="206" customWidth="1"/>
    <col min="8" max="8" width="9.140625" style="206" customWidth="1"/>
    <col min="9" max="16384" width="9.140625" style="206"/>
  </cols>
  <sheetData>
    <row r="1" spans="1:8" x14ac:dyDescent="0.2">
      <c r="A1" s="205"/>
      <c r="B1" s="205"/>
      <c r="C1" s="205"/>
      <c r="D1" s="205"/>
      <c r="E1" s="205"/>
      <c r="F1" s="205"/>
      <c r="G1" s="205"/>
    </row>
    <row r="2" spans="1:8" ht="139.5" customHeight="1" x14ac:dyDescent="0.2">
      <c r="A2" s="205"/>
      <c r="B2" s="205"/>
      <c r="C2" s="205"/>
      <c r="D2" s="205"/>
      <c r="E2" s="205"/>
      <c r="F2" s="205"/>
      <c r="G2" s="205"/>
    </row>
    <row r="3" spans="1:8" ht="18" x14ac:dyDescent="0.25">
      <c r="A3" s="207"/>
      <c r="B3" s="208" t="s">
        <v>7340</v>
      </c>
      <c r="C3" s="207"/>
      <c r="D3" s="207"/>
      <c r="E3" s="207"/>
      <c r="F3" s="207"/>
      <c r="G3" s="207"/>
      <c r="H3" s="209"/>
    </row>
    <row r="4" spans="1:8" x14ac:dyDescent="0.2">
      <c r="A4" s="205"/>
      <c r="B4" s="205"/>
      <c r="C4" s="205"/>
      <c r="D4" s="205"/>
      <c r="E4" s="205"/>
      <c r="F4" s="205"/>
      <c r="G4" s="205"/>
    </row>
    <row r="5" spans="1:8" x14ac:dyDescent="0.2">
      <c r="A5" s="205"/>
      <c r="B5" s="205"/>
      <c r="C5" s="205"/>
      <c r="D5" s="205"/>
      <c r="E5" s="205"/>
      <c r="F5" s="205"/>
      <c r="G5" s="205"/>
    </row>
    <row r="6" spans="1:8" x14ac:dyDescent="0.2">
      <c r="A6" s="205"/>
      <c r="B6" s="205"/>
      <c r="C6" s="205"/>
      <c r="D6" s="205"/>
      <c r="E6" s="205"/>
      <c r="F6" s="205"/>
      <c r="G6" s="205"/>
    </row>
    <row r="7" spans="1:8" x14ac:dyDescent="0.2">
      <c r="A7" s="205"/>
      <c r="B7" s="205" t="s">
        <v>0</v>
      </c>
      <c r="C7" s="205"/>
      <c r="D7" s="219" t="s">
        <v>7370</v>
      </c>
      <c r="E7" s="219"/>
      <c r="F7" s="219"/>
      <c r="G7" s="219"/>
    </row>
    <row r="8" spans="1:8" x14ac:dyDescent="0.2">
      <c r="A8" s="205"/>
      <c r="B8" s="205"/>
      <c r="C8" s="205"/>
      <c r="D8" s="215"/>
      <c r="E8" s="215"/>
      <c r="F8" s="205"/>
      <c r="G8" s="205"/>
    </row>
    <row r="9" spans="1:8" x14ac:dyDescent="0.2">
      <c r="A9" s="205"/>
      <c r="B9" s="206" t="s">
        <v>7369</v>
      </c>
      <c r="C9" s="205"/>
      <c r="D9" s="217" t="s">
        <v>7368</v>
      </c>
      <c r="E9" s="217"/>
      <c r="F9" s="217"/>
      <c r="G9" s="217"/>
    </row>
    <row r="10" spans="1:8" x14ac:dyDescent="0.2">
      <c r="A10" s="205"/>
      <c r="B10" s="205"/>
      <c r="C10" s="205"/>
      <c r="D10" s="217"/>
      <c r="E10" s="217"/>
      <c r="F10" s="217"/>
      <c r="G10" s="217"/>
    </row>
    <row r="11" spans="1:8" x14ac:dyDescent="0.2">
      <c r="A11" s="205"/>
      <c r="B11" s="205"/>
      <c r="C11" s="205"/>
      <c r="D11" s="210"/>
      <c r="E11" s="205"/>
      <c r="F11" s="205"/>
      <c r="G11" s="205"/>
    </row>
    <row r="12" spans="1:8" ht="171" customHeight="1" x14ac:dyDescent="0.2">
      <c r="A12" s="205"/>
      <c r="B12" s="211" t="s">
        <v>7366</v>
      </c>
      <c r="C12" s="205"/>
      <c r="D12" s="218" t="s">
        <v>7367</v>
      </c>
      <c r="E12" s="218"/>
      <c r="F12" s="218"/>
      <c r="G12" s="218"/>
    </row>
    <row r="13" spans="1:8" x14ac:dyDescent="0.2">
      <c r="A13" s="205"/>
      <c r="B13" s="205"/>
      <c r="C13" s="205"/>
      <c r="D13" s="205"/>
      <c r="E13" s="205"/>
      <c r="F13" s="205"/>
      <c r="G13" s="205"/>
    </row>
    <row r="14" spans="1:8" x14ac:dyDescent="0.2">
      <c r="A14" s="205"/>
      <c r="B14" s="205"/>
      <c r="C14" s="205"/>
      <c r="D14" s="205"/>
      <c r="E14" s="205"/>
      <c r="F14" s="205"/>
      <c r="G14" s="205"/>
    </row>
    <row r="15" spans="1:8" x14ac:dyDescent="0.2">
      <c r="A15" s="205"/>
      <c r="B15" s="205"/>
      <c r="C15" s="205"/>
      <c r="D15" s="205"/>
      <c r="E15" s="205"/>
      <c r="F15" s="205"/>
      <c r="G15" s="205"/>
    </row>
  </sheetData>
  <sheetProtection algorithmName="SHA-512" hashValue="1TVY9ed9ZLWgwaDPndgGRRXZukObOK/DkV7RWJY938Pm2qva/8oNYJ+mxakUgu3JeHiky20Vc7MCcl8vNO+Flw==" saltValue="5pCRybZtbK/kJUbVxXVE6g==" spinCount="100000" sheet="1" objects="1" scenarios="1" formatCells="0" formatColumns="0" formatRows="0"/>
  <mergeCells count="3">
    <mergeCell ref="D9:G10"/>
    <mergeCell ref="D12:G12"/>
    <mergeCell ref="D7:G7"/>
  </mergeCells>
  <pageMargins left="0.7" right="0.7" top="0.75" bottom="0.75" header="0.3" footer="0.3"/>
  <pageSetup paperSize="9" scale="86" orientation="portrait" r:id="rId1"/>
  <headerFooter>
    <oddHeader>&amp;L&amp;G&amp;R&amp;G</oddHeader>
    <oddFooter xml:space="preserve">&amp;R&amp;P od &amp; &amp;N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view="pageBreakPreview" zoomScale="60" zoomScaleNormal="80" workbookViewId="0">
      <selection activeCell="G37" sqref="G37"/>
    </sheetView>
  </sheetViews>
  <sheetFormatPr defaultRowHeight="12.75" x14ac:dyDescent="0.2"/>
  <cols>
    <col min="1" max="1" width="12.7109375" style="149" customWidth="1"/>
    <col min="2" max="2" width="70.140625" style="149" customWidth="1"/>
    <col min="3" max="3" width="3.85546875" style="149" customWidth="1"/>
    <col min="4" max="4" width="16.140625" style="149" customWidth="1"/>
    <col min="5" max="256" width="9.140625" style="149"/>
    <col min="257" max="257" width="12.7109375" style="149" customWidth="1"/>
    <col min="258" max="258" width="53.28515625" style="149" customWidth="1"/>
    <col min="259" max="259" width="3.85546875" style="149" customWidth="1"/>
    <col min="260" max="260" width="16.140625" style="149" customWidth="1"/>
    <col min="261" max="512" width="9.140625" style="149"/>
    <col min="513" max="513" width="12.7109375" style="149" customWidth="1"/>
    <col min="514" max="514" width="53.28515625" style="149" customWidth="1"/>
    <col min="515" max="515" width="3.85546875" style="149" customWidth="1"/>
    <col min="516" max="516" width="16.140625" style="149" customWidth="1"/>
    <col min="517" max="768" width="9.140625" style="149"/>
    <col min="769" max="769" width="12.7109375" style="149" customWidth="1"/>
    <col min="770" max="770" width="53.28515625" style="149" customWidth="1"/>
    <col min="771" max="771" width="3.85546875" style="149" customWidth="1"/>
    <col min="772" max="772" width="16.140625" style="149" customWidth="1"/>
    <col min="773" max="1024" width="9.140625" style="149"/>
    <col min="1025" max="1025" width="12.7109375" style="149" customWidth="1"/>
    <col min="1026" max="1026" width="53.28515625" style="149" customWidth="1"/>
    <col min="1027" max="1027" width="3.85546875" style="149" customWidth="1"/>
    <col min="1028" max="1028" width="16.140625" style="149" customWidth="1"/>
    <col min="1029" max="1280" width="9.140625" style="149"/>
    <col min="1281" max="1281" width="12.7109375" style="149" customWidth="1"/>
    <col min="1282" max="1282" width="53.28515625" style="149" customWidth="1"/>
    <col min="1283" max="1283" width="3.85546875" style="149" customWidth="1"/>
    <col min="1284" max="1284" width="16.140625" style="149" customWidth="1"/>
    <col min="1285" max="1536" width="9.140625" style="149"/>
    <col min="1537" max="1537" width="12.7109375" style="149" customWidth="1"/>
    <col min="1538" max="1538" width="53.28515625" style="149" customWidth="1"/>
    <col min="1539" max="1539" width="3.85546875" style="149" customWidth="1"/>
    <col min="1540" max="1540" width="16.140625" style="149" customWidth="1"/>
    <col min="1541" max="1792" width="9.140625" style="149"/>
    <col min="1793" max="1793" width="12.7109375" style="149" customWidth="1"/>
    <col min="1794" max="1794" width="53.28515625" style="149" customWidth="1"/>
    <col min="1795" max="1795" width="3.85546875" style="149" customWidth="1"/>
    <col min="1796" max="1796" width="16.140625" style="149" customWidth="1"/>
    <col min="1797" max="2048" width="9.140625" style="149"/>
    <col min="2049" max="2049" width="12.7109375" style="149" customWidth="1"/>
    <col min="2050" max="2050" width="53.28515625" style="149" customWidth="1"/>
    <col min="2051" max="2051" width="3.85546875" style="149" customWidth="1"/>
    <col min="2052" max="2052" width="16.140625" style="149" customWidth="1"/>
    <col min="2053" max="2304" width="9.140625" style="149"/>
    <col min="2305" max="2305" width="12.7109375" style="149" customWidth="1"/>
    <col min="2306" max="2306" width="53.28515625" style="149" customWidth="1"/>
    <col min="2307" max="2307" width="3.85546875" style="149" customWidth="1"/>
    <col min="2308" max="2308" width="16.140625" style="149" customWidth="1"/>
    <col min="2309" max="2560" width="9.140625" style="149"/>
    <col min="2561" max="2561" width="12.7109375" style="149" customWidth="1"/>
    <col min="2562" max="2562" width="53.28515625" style="149" customWidth="1"/>
    <col min="2563" max="2563" width="3.85546875" style="149" customWidth="1"/>
    <col min="2564" max="2564" width="16.140625" style="149" customWidth="1"/>
    <col min="2565" max="2816" width="9.140625" style="149"/>
    <col min="2817" max="2817" width="12.7109375" style="149" customWidth="1"/>
    <col min="2818" max="2818" width="53.28515625" style="149" customWidth="1"/>
    <col min="2819" max="2819" width="3.85546875" style="149" customWidth="1"/>
    <col min="2820" max="2820" width="16.140625" style="149" customWidth="1"/>
    <col min="2821" max="3072" width="9.140625" style="149"/>
    <col min="3073" max="3073" width="12.7109375" style="149" customWidth="1"/>
    <col min="3074" max="3074" width="53.28515625" style="149" customWidth="1"/>
    <col min="3075" max="3075" width="3.85546875" style="149" customWidth="1"/>
    <col min="3076" max="3076" width="16.140625" style="149" customWidth="1"/>
    <col min="3077" max="3328" width="9.140625" style="149"/>
    <col min="3329" max="3329" width="12.7109375" style="149" customWidth="1"/>
    <col min="3330" max="3330" width="53.28515625" style="149" customWidth="1"/>
    <col min="3331" max="3331" width="3.85546875" style="149" customWidth="1"/>
    <col min="3332" max="3332" width="16.140625" style="149" customWidth="1"/>
    <col min="3333" max="3584" width="9.140625" style="149"/>
    <col min="3585" max="3585" width="12.7109375" style="149" customWidth="1"/>
    <col min="3586" max="3586" width="53.28515625" style="149" customWidth="1"/>
    <col min="3587" max="3587" width="3.85546875" style="149" customWidth="1"/>
    <col min="3588" max="3588" width="16.140625" style="149" customWidth="1"/>
    <col min="3589" max="3840" width="9.140625" style="149"/>
    <col min="3841" max="3841" width="12.7109375" style="149" customWidth="1"/>
    <col min="3842" max="3842" width="53.28515625" style="149" customWidth="1"/>
    <col min="3843" max="3843" width="3.85546875" style="149" customWidth="1"/>
    <col min="3844" max="3844" width="16.140625" style="149" customWidth="1"/>
    <col min="3845" max="4096" width="9.140625" style="149"/>
    <col min="4097" max="4097" width="12.7109375" style="149" customWidth="1"/>
    <col min="4098" max="4098" width="53.28515625" style="149" customWidth="1"/>
    <col min="4099" max="4099" width="3.85546875" style="149" customWidth="1"/>
    <col min="4100" max="4100" width="16.140625" style="149" customWidth="1"/>
    <col min="4101" max="4352" width="9.140625" style="149"/>
    <col min="4353" max="4353" width="12.7109375" style="149" customWidth="1"/>
    <col min="4354" max="4354" width="53.28515625" style="149" customWidth="1"/>
    <col min="4355" max="4355" width="3.85546875" style="149" customWidth="1"/>
    <col min="4356" max="4356" width="16.140625" style="149" customWidth="1"/>
    <col min="4357" max="4608" width="9.140625" style="149"/>
    <col min="4609" max="4609" width="12.7109375" style="149" customWidth="1"/>
    <col min="4610" max="4610" width="53.28515625" style="149" customWidth="1"/>
    <col min="4611" max="4611" width="3.85546875" style="149" customWidth="1"/>
    <col min="4612" max="4612" width="16.140625" style="149" customWidth="1"/>
    <col min="4613" max="4864" width="9.140625" style="149"/>
    <col min="4865" max="4865" width="12.7109375" style="149" customWidth="1"/>
    <col min="4866" max="4866" width="53.28515625" style="149" customWidth="1"/>
    <col min="4867" max="4867" width="3.85546875" style="149" customWidth="1"/>
    <col min="4868" max="4868" width="16.140625" style="149" customWidth="1"/>
    <col min="4869" max="5120" width="9.140625" style="149"/>
    <col min="5121" max="5121" width="12.7109375" style="149" customWidth="1"/>
    <col min="5122" max="5122" width="53.28515625" style="149" customWidth="1"/>
    <col min="5123" max="5123" width="3.85546875" style="149" customWidth="1"/>
    <col min="5124" max="5124" width="16.140625" style="149" customWidth="1"/>
    <col min="5125" max="5376" width="9.140625" style="149"/>
    <col min="5377" max="5377" width="12.7109375" style="149" customWidth="1"/>
    <col min="5378" max="5378" width="53.28515625" style="149" customWidth="1"/>
    <col min="5379" max="5379" width="3.85546875" style="149" customWidth="1"/>
    <col min="5380" max="5380" width="16.140625" style="149" customWidth="1"/>
    <col min="5381" max="5632" width="9.140625" style="149"/>
    <col min="5633" max="5633" width="12.7109375" style="149" customWidth="1"/>
    <col min="5634" max="5634" width="53.28515625" style="149" customWidth="1"/>
    <col min="5635" max="5635" width="3.85546875" style="149" customWidth="1"/>
    <col min="5636" max="5636" width="16.140625" style="149" customWidth="1"/>
    <col min="5637" max="5888" width="9.140625" style="149"/>
    <col min="5889" max="5889" width="12.7109375" style="149" customWidth="1"/>
    <col min="5890" max="5890" width="53.28515625" style="149" customWidth="1"/>
    <col min="5891" max="5891" width="3.85546875" style="149" customWidth="1"/>
    <col min="5892" max="5892" width="16.140625" style="149" customWidth="1"/>
    <col min="5893" max="6144" width="9.140625" style="149"/>
    <col min="6145" max="6145" width="12.7109375" style="149" customWidth="1"/>
    <col min="6146" max="6146" width="53.28515625" style="149" customWidth="1"/>
    <col min="6147" max="6147" width="3.85546875" style="149" customWidth="1"/>
    <col min="6148" max="6148" width="16.140625" style="149" customWidth="1"/>
    <col min="6149" max="6400" width="9.140625" style="149"/>
    <col min="6401" max="6401" width="12.7109375" style="149" customWidth="1"/>
    <col min="6402" max="6402" width="53.28515625" style="149" customWidth="1"/>
    <col min="6403" max="6403" width="3.85546875" style="149" customWidth="1"/>
    <col min="6404" max="6404" width="16.140625" style="149" customWidth="1"/>
    <col min="6405" max="6656" width="9.140625" style="149"/>
    <col min="6657" max="6657" width="12.7109375" style="149" customWidth="1"/>
    <col min="6658" max="6658" width="53.28515625" style="149" customWidth="1"/>
    <col min="6659" max="6659" width="3.85546875" style="149" customWidth="1"/>
    <col min="6660" max="6660" width="16.140625" style="149" customWidth="1"/>
    <col min="6661" max="6912" width="9.140625" style="149"/>
    <col min="6913" max="6913" width="12.7109375" style="149" customWidth="1"/>
    <col min="6914" max="6914" width="53.28515625" style="149" customWidth="1"/>
    <col min="6915" max="6915" width="3.85546875" style="149" customWidth="1"/>
    <col min="6916" max="6916" width="16.140625" style="149" customWidth="1"/>
    <col min="6917" max="7168" width="9.140625" style="149"/>
    <col min="7169" max="7169" width="12.7109375" style="149" customWidth="1"/>
    <col min="7170" max="7170" width="53.28515625" style="149" customWidth="1"/>
    <col min="7171" max="7171" width="3.85546875" style="149" customWidth="1"/>
    <col min="7172" max="7172" width="16.140625" style="149" customWidth="1"/>
    <col min="7173" max="7424" width="9.140625" style="149"/>
    <col min="7425" max="7425" width="12.7109375" style="149" customWidth="1"/>
    <col min="7426" max="7426" width="53.28515625" style="149" customWidth="1"/>
    <col min="7427" max="7427" width="3.85546875" style="149" customWidth="1"/>
    <col min="7428" max="7428" width="16.140625" style="149" customWidth="1"/>
    <col min="7429" max="7680" width="9.140625" style="149"/>
    <col min="7681" max="7681" width="12.7109375" style="149" customWidth="1"/>
    <col min="7682" max="7682" width="53.28515625" style="149" customWidth="1"/>
    <col min="7683" max="7683" width="3.85546875" style="149" customWidth="1"/>
    <col min="7684" max="7684" width="16.140625" style="149" customWidth="1"/>
    <col min="7685" max="7936" width="9.140625" style="149"/>
    <col min="7937" max="7937" width="12.7109375" style="149" customWidth="1"/>
    <col min="7938" max="7938" width="53.28515625" style="149" customWidth="1"/>
    <col min="7939" max="7939" width="3.85546875" style="149" customWidth="1"/>
    <col min="7940" max="7940" width="16.140625" style="149" customWidth="1"/>
    <col min="7941" max="8192" width="9.140625" style="149"/>
    <col min="8193" max="8193" width="12.7109375" style="149" customWidth="1"/>
    <col min="8194" max="8194" width="53.28515625" style="149" customWidth="1"/>
    <col min="8195" max="8195" width="3.85546875" style="149" customWidth="1"/>
    <col min="8196" max="8196" width="16.140625" style="149" customWidth="1"/>
    <col min="8197" max="8448" width="9.140625" style="149"/>
    <col min="8449" max="8449" width="12.7109375" style="149" customWidth="1"/>
    <col min="8450" max="8450" width="53.28515625" style="149" customWidth="1"/>
    <col min="8451" max="8451" width="3.85546875" style="149" customWidth="1"/>
    <col min="8452" max="8452" width="16.140625" style="149" customWidth="1"/>
    <col min="8453" max="8704" width="9.140625" style="149"/>
    <col min="8705" max="8705" width="12.7109375" style="149" customWidth="1"/>
    <col min="8706" max="8706" width="53.28515625" style="149" customWidth="1"/>
    <col min="8707" max="8707" width="3.85546875" style="149" customWidth="1"/>
    <col min="8708" max="8708" width="16.140625" style="149" customWidth="1"/>
    <col min="8709" max="8960" width="9.140625" style="149"/>
    <col min="8961" max="8961" width="12.7109375" style="149" customWidth="1"/>
    <col min="8962" max="8962" width="53.28515625" style="149" customWidth="1"/>
    <col min="8963" max="8963" width="3.85546875" style="149" customWidth="1"/>
    <col min="8964" max="8964" width="16.140625" style="149" customWidth="1"/>
    <col min="8965" max="9216" width="9.140625" style="149"/>
    <col min="9217" max="9217" width="12.7109375" style="149" customWidth="1"/>
    <col min="9218" max="9218" width="53.28515625" style="149" customWidth="1"/>
    <col min="9219" max="9219" width="3.85546875" style="149" customWidth="1"/>
    <col min="9220" max="9220" width="16.140625" style="149" customWidth="1"/>
    <col min="9221" max="9472" width="9.140625" style="149"/>
    <col min="9473" max="9473" width="12.7109375" style="149" customWidth="1"/>
    <col min="9474" max="9474" width="53.28515625" style="149" customWidth="1"/>
    <col min="9475" max="9475" width="3.85546875" style="149" customWidth="1"/>
    <col min="9476" max="9476" width="16.140625" style="149" customWidth="1"/>
    <col min="9477" max="9728" width="9.140625" style="149"/>
    <col min="9729" max="9729" width="12.7109375" style="149" customWidth="1"/>
    <col min="9730" max="9730" width="53.28515625" style="149" customWidth="1"/>
    <col min="9731" max="9731" width="3.85546875" style="149" customWidth="1"/>
    <col min="9732" max="9732" width="16.140625" style="149" customWidth="1"/>
    <col min="9733" max="9984" width="9.140625" style="149"/>
    <col min="9985" max="9985" width="12.7109375" style="149" customWidth="1"/>
    <col min="9986" max="9986" width="53.28515625" style="149" customWidth="1"/>
    <col min="9987" max="9987" width="3.85546875" style="149" customWidth="1"/>
    <col min="9988" max="9988" width="16.140625" style="149" customWidth="1"/>
    <col min="9989" max="10240" width="9.140625" style="149"/>
    <col min="10241" max="10241" width="12.7109375" style="149" customWidth="1"/>
    <col min="10242" max="10242" width="53.28515625" style="149" customWidth="1"/>
    <col min="10243" max="10243" width="3.85546875" style="149" customWidth="1"/>
    <col min="10244" max="10244" width="16.140625" style="149" customWidth="1"/>
    <col min="10245" max="10496" width="9.140625" style="149"/>
    <col min="10497" max="10497" width="12.7109375" style="149" customWidth="1"/>
    <col min="10498" max="10498" width="53.28515625" style="149" customWidth="1"/>
    <col min="10499" max="10499" width="3.85546875" style="149" customWidth="1"/>
    <col min="10500" max="10500" width="16.140625" style="149" customWidth="1"/>
    <col min="10501" max="10752" width="9.140625" style="149"/>
    <col min="10753" max="10753" width="12.7109375" style="149" customWidth="1"/>
    <col min="10754" max="10754" width="53.28515625" style="149" customWidth="1"/>
    <col min="10755" max="10755" width="3.85546875" style="149" customWidth="1"/>
    <col min="10756" max="10756" width="16.140625" style="149" customWidth="1"/>
    <col min="10757" max="11008" width="9.140625" style="149"/>
    <col min="11009" max="11009" width="12.7109375" style="149" customWidth="1"/>
    <col min="11010" max="11010" width="53.28515625" style="149" customWidth="1"/>
    <col min="11011" max="11011" width="3.85546875" style="149" customWidth="1"/>
    <col min="11012" max="11012" width="16.140625" style="149" customWidth="1"/>
    <col min="11013" max="11264" width="9.140625" style="149"/>
    <col min="11265" max="11265" width="12.7109375" style="149" customWidth="1"/>
    <col min="11266" max="11266" width="53.28515625" style="149" customWidth="1"/>
    <col min="11267" max="11267" width="3.85546875" style="149" customWidth="1"/>
    <col min="11268" max="11268" width="16.140625" style="149" customWidth="1"/>
    <col min="11269" max="11520" width="9.140625" style="149"/>
    <col min="11521" max="11521" width="12.7109375" style="149" customWidth="1"/>
    <col min="11522" max="11522" width="53.28515625" style="149" customWidth="1"/>
    <col min="11523" max="11523" width="3.85546875" style="149" customWidth="1"/>
    <col min="11524" max="11524" width="16.140625" style="149" customWidth="1"/>
    <col min="11525" max="11776" width="9.140625" style="149"/>
    <col min="11777" max="11777" width="12.7109375" style="149" customWidth="1"/>
    <col min="11778" max="11778" width="53.28515625" style="149" customWidth="1"/>
    <col min="11779" max="11779" width="3.85546875" style="149" customWidth="1"/>
    <col min="11780" max="11780" width="16.140625" style="149" customWidth="1"/>
    <col min="11781" max="12032" width="9.140625" style="149"/>
    <col min="12033" max="12033" width="12.7109375" style="149" customWidth="1"/>
    <col min="12034" max="12034" width="53.28515625" style="149" customWidth="1"/>
    <col min="12035" max="12035" width="3.85546875" style="149" customWidth="1"/>
    <col min="12036" max="12036" width="16.140625" style="149" customWidth="1"/>
    <col min="12037" max="12288" width="9.140625" style="149"/>
    <col min="12289" max="12289" width="12.7109375" style="149" customWidth="1"/>
    <col min="12290" max="12290" width="53.28515625" style="149" customWidth="1"/>
    <col min="12291" max="12291" width="3.85546875" style="149" customWidth="1"/>
    <col min="12292" max="12292" width="16.140625" style="149" customWidth="1"/>
    <col min="12293" max="12544" width="9.140625" style="149"/>
    <col min="12545" max="12545" width="12.7109375" style="149" customWidth="1"/>
    <col min="12546" max="12546" width="53.28515625" style="149" customWidth="1"/>
    <col min="12547" max="12547" width="3.85546875" style="149" customWidth="1"/>
    <col min="12548" max="12548" width="16.140625" style="149" customWidth="1"/>
    <col min="12549" max="12800" width="9.140625" style="149"/>
    <col min="12801" max="12801" width="12.7109375" style="149" customWidth="1"/>
    <col min="12802" max="12802" width="53.28515625" style="149" customWidth="1"/>
    <col min="12803" max="12803" width="3.85546875" style="149" customWidth="1"/>
    <col min="12804" max="12804" width="16.140625" style="149" customWidth="1"/>
    <col min="12805" max="13056" width="9.140625" style="149"/>
    <col min="13057" max="13057" width="12.7109375" style="149" customWidth="1"/>
    <col min="13058" max="13058" width="53.28515625" style="149" customWidth="1"/>
    <col min="13059" max="13059" width="3.85546875" style="149" customWidth="1"/>
    <col min="13060" max="13060" width="16.140625" style="149" customWidth="1"/>
    <col min="13061" max="13312" width="9.140625" style="149"/>
    <col min="13313" max="13313" width="12.7109375" style="149" customWidth="1"/>
    <col min="13314" max="13314" width="53.28515625" style="149" customWidth="1"/>
    <col min="13315" max="13315" width="3.85546875" style="149" customWidth="1"/>
    <col min="13316" max="13316" width="16.140625" style="149" customWidth="1"/>
    <col min="13317" max="13568" width="9.140625" style="149"/>
    <col min="13569" max="13569" width="12.7109375" style="149" customWidth="1"/>
    <col min="13570" max="13570" width="53.28515625" style="149" customWidth="1"/>
    <col min="13571" max="13571" width="3.85546875" style="149" customWidth="1"/>
    <col min="13572" max="13572" width="16.140625" style="149" customWidth="1"/>
    <col min="13573" max="13824" width="9.140625" style="149"/>
    <col min="13825" max="13825" width="12.7109375" style="149" customWidth="1"/>
    <col min="13826" max="13826" width="53.28515625" style="149" customWidth="1"/>
    <col min="13827" max="13827" width="3.85546875" style="149" customWidth="1"/>
    <col min="13828" max="13828" width="16.140625" style="149" customWidth="1"/>
    <col min="13829" max="14080" width="9.140625" style="149"/>
    <col min="14081" max="14081" width="12.7109375" style="149" customWidth="1"/>
    <col min="14082" max="14082" width="53.28515625" style="149" customWidth="1"/>
    <col min="14083" max="14083" width="3.85546875" style="149" customWidth="1"/>
    <col min="14084" max="14084" width="16.140625" style="149" customWidth="1"/>
    <col min="14085" max="14336" width="9.140625" style="149"/>
    <col min="14337" max="14337" width="12.7109375" style="149" customWidth="1"/>
    <col min="14338" max="14338" width="53.28515625" style="149" customWidth="1"/>
    <col min="14339" max="14339" width="3.85546875" style="149" customWidth="1"/>
    <col min="14340" max="14340" width="16.140625" style="149" customWidth="1"/>
    <col min="14341" max="14592" width="9.140625" style="149"/>
    <col min="14593" max="14593" width="12.7109375" style="149" customWidth="1"/>
    <col min="14594" max="14594" width="53.28515625" style="149" customWidth="1"/>
    <col min="14595" max="14595" width="3.85546875" style="149" customWidth="1"/>
    <col min="14596" max="14596" width="16.140625" style="149" customWidth="1"/>
    <col min="14597" max="14848" width="9.140625" style="149"/>
    <col min="14849" max="14849" width="12.7109375" style="149" customWidth="1"/>
    <col min="14850" max="14850" width="53.28515625" style="149" customWidth="1"/>
    <col min="14851" max="14851" width="3.85546875" style="149" customWidth="1"/>
    <col min="14852" max="14852" width="16.140625" style="149" customWidth="1"/>
    <col min="14853" max="15104" width="9.140625" style="149"/>
    <col min="15105" max="15105" width="12.7109375" style="149" customWidth="1"/>
    <col min="15106" max="15106" width="53.28515625" style="149" customWidth="1"/>
    <col min="15107" max="15107" width="3.85546875" style="149" customWidth="1"/>
    <col min="15108" max="15108" width="16.140625" style="149" customWidth="1"/>
    <col min="15109" max="15360" width="9.140625" style="149"/>
    <col min="15361" max="15361" width="12.7109375" style="149" customWidth="1"/>
    <col min="15362" max="15362" width="53.28515625" style="149" customWidth="1"/>
    <col min="15363" max="15363" width="3.85546875" style="149" customWidth="1"/>
    <col min="15364" max="15364" width="16.140625" style="149" customWidth="1"/>
    <col min="15365" max="15616" width="9.140625" style="149"/>
    <col min="15617" max="15617" width="12.7109375" style="149" customWidth="1"/>
    <col min="15618" max="15618" width="53.28515625" style="149" customWidth="1"/>
    <col min="15619" max="15619" width="3.85546875" style="149" customWidth="1"/>
    <col min="15620" max="15620" width="16.140625" style="149" customWidth="1"/>
    <col min="15621" max="15872" width="9.140625" style="149"/>
    <col min="15873" max="15873" width="12.7109375" style="149" customWidth="1"/>
    <col min="15874" max="15874" width="53.28515625" style="149" customWidth="1"/>
    <col min="15875" max="15875" width="3.85546875" style="149" customWidth="1"/>
    <col min="15876" max="15876" width="16.140625" style="149" customWidth="1"/>
    <col min="15877" max="16128" width="9.140625" style="149"/>
    <col min="16129" max="16129" width="12.7109375" style="149" customWidth="1"/>
    <col min="16130" max="16130" width="53.28515625" style="149" customWidth="1"/>
    <col min="16131" max="16131" width="3.85546875" style="149" customWidth="1"/>
    <col min="16132" max="16132" width="16.140625" style="149" customWidth="1"/>
    <col min="16133" max="16384" width="9.140625" style="149"/>
  </cols>
  <sheetData>
    <row r="1" spans="1:4" s="137" customFormat="1" ht="15.75" x14ac:dyDescent="0.2">
      <c r="A1" s="221" t="s">
        <v>7341</v>
      </c>
      <c r="B1" s="221"/>
      <c r="C1" s="221"/>
      <c r="D1" s="221"/>
    </row>
    <row r="2" spans="1:4" s="138" customFormat="1" x14ac:dyDescent="0.2"/>
    <row r="3" spans="1:4" s="138" customFormat="1" ht="25.5" customHeight="1" x14ac:dyDescent="0.2">
      <c r="B3" s="222" t="s">
        <v>7342</v>
      </c>
      <c r="C3" s="222"/>
      <c r="D3" s="222"/>
    </row>
    <row r="4" spans="1:4" s="138" customFormat="1" x14ac:dyDescent="0.2">
      <c r="A4" s="139"/>
      <c r="B4" s="140"/>
    </row>
    <row r="5" spans="1:4" s="138" customFormat="1" ht="13.5" thickBot="1" x14ac:dyDescent="0.25">
      <c r="A5" s="223" t="s">
        <v>7343</v>
      </c>
      <c r="B5" s="223"/>
      <c r="C5" s="223"/>
      <c r="D5" s="223"/>
    </row>
    <row r="6" spans="1:4" s="138" customFormat="1" x14ac:dyDescent="0.2">
      <c r="A6" s="139"/>
      <c r="B6" s="140"/>
      <c r="C6" s="141" t="s">
        <v>16</v>
      </c>
      <c r="D6" s="141" t="s">
        <v>2</v>
      </c>
    </row>
    <row r="7" spans="1:4" s="138" customFormat="1" x14ac:dyDescent="0.2">
      <c r="A7" s="224" t="s">
        <v>7344</v>
      </c>
      <c r="B7" s="224"/>
      <c r="C7" s="224"/>
      <c r="D7" s="224"/>
    </row>
    <row r="8" spans="1:4" s="138" customFormat="1" x14ac:dyDescent="0.2">
      <c r="A8" s="139"/>
      <c r="B8" s="142" t="s">
        <v>7345</v>
      </c>
      <c r="C8" s="143" t="s">
        <v>396</v>
      </c>
      <c r="D8" s="212"/>
    </row>
    <row r="9" spans="1:4" s="138" customFormat="1" x14ac:dyDescent="0.2">
      <c r="A9" s="139"/>
      <c r="B9" s="142" t="s">
        <v>7346</v>
      </c>
      <c r="C9" s="143" t="s">
        <v>396</v>
      </c>
      <c r="D9" s="212"/>
    </row>
    <row r="10" spans="1:4" s="138" customFormat="1" x14ac:dyDescent="0.2">
      <c r="A10" s="139"/>
      <c r="B10" s="142" t="s">
        <v>7347</v>
      </c>
      <c r="C10" s="143" t="s">
        <v>396</v>
      </c>
      <c r="D10" s="212"/>
    </row>
    <row r="11" spans="1:4" s="138" customFormat="1" x14ac:dyDescent="0.2">
      <c r="A11" s="139"/>
      <c r="B11" s="140"/>
      <c r="C11" s="141"/>
      <c r="D11" s="144"/>
    </row>
    <row r="12" spans="1:4" s="138" customFormat="1" x14ac:dyDescent="0.2">
      <c r="A12" s="225" t="s">
        <v>7348</v>
      </c>
      <c r="B12" s="225"/>
      <c r="C12" s="225"/>
      <c r="D12" s="225"/>
    </row>
    <row r="13" spans="1:4" s="138" customFormat="1" x14ac:dyDescent="0.2">
      <c r="A13" s="145"/>
      <c r="B13" s="146" t="s">
        <v>7349</v>
      </c>
      <c r="C13" s="143" t="s">
        <v>396</v>
      </c>
      <c r="D13" s="212"/>
    </row>
    <row r="14" spans="1:4" s="138" customFormat="1" x14ac:dyDescent="0.2">
      <c r="A14" s="145"/>
      <c r="B14" s="146" t="s">
        <v>7350</v>
      </c>
      <c r="C14" s="143" t="s">
        <v>396</v>
      </c>
      <c r="D14" s="212"/>
    </row>
    <row r="15" spans="1:4" s="138" customFormat="1" x14ac:dyDescent="0.2">
      <c r="A15" s="145"/>
      <c r="B15" s="145"/>
      <c r="C15" s="141"/>
      <c r="D15" s="144"/>
    </row>
    <row r="16" spans="1:4" s="147" customFormat="1" x14ac:dyDescent="0.2">
      <c r="A16" s="220" t="s">
        <v>7351</v>
      </c>
      <c r="B16" s="220"/>
      <c r="C16" s="220"/>
      <c r="D16" s="220"/>
    </row>
    <row r="17" spans="2:4" s="138" customFormat="1" x14ac:dyDescent="0.2">
      <c r="B17" s="148" t="s">
        <v>7352</v>
      </c>
      <c r="C17" s="143" t="s">
        <v>268</v>
      </c>
      <c r="D17" s="212"/>
    </row>
    <row r="18" spans="2:4" s="138" customFormat="1" x14ac:dyDescent="0.2">
      <c r="B18" s="148" t="s">
        <v>7353</v>
      </c>
      <c r="C18" s="143" t="s">
        <v>268</v>
      </c>
      <c r="D18" s="212"/>
    </row>
    <row r="19" spans="2:4" s="138" customFormat="1" x14ac:dyDescent="0.2">
      <c r="B19" s="148" t="s">
        <v>7354</v>
      </c>
      <c r="C19" s="143" t="s">
        <v>268</v>
      </c>
      <c r="D19" s="212"/>
    </row>
    <row r="20" spans="2:4" s="138" customFormat="1" x14ac:dyDescent="0.2">
      <c r="B20" s="148" t="s">
        <v>7355</v>
      </c>
      <c r="C20" s="143" t="s">
        <v>244</v>
      </c>
      <c r="D20" s="212"/>
    </row>
    <row r="21" spans="2:4" s="138" customFormat="1" x14ac:dyDescent="0.2">
      <c r="B21" s="148" t="s">
        <v>7356</v>
      </c>
      <c r="C21" s="143" t="s">
        <v>244</v>
      </c>
      <c r="D21" s="212"/>
    </row>
    <row r="22" spans="2:4" s="138" customFormat="1" x14ac:dyDescent="0.2">
      <c r="B22" s="148" t="s">
        <v>7357</v>
      </c>
      <c r="C22" s="143" t="s">
        <v>244</v>
      </c>
      <c r="D22" s="212"/>
    </row>
    <row r="23" spans="2:4" s="138" customFormat="1" x14ac:dyDescent="0.2">
      <c r="B23" s="148" t="s">
        <v>7358</v>
      </c>
      <c r="C23" s="143" t="s">
        <v>342</v>
      </c>
      <c r="D23" s="212"/>
    </row>
    <row r="24" spans="2:4" s="138" customFormat="1" x14ac:dyDescent="0.2">
      <c r="B24" s="148" t="s">
        <v>7359</v>
      </c>
      <c r="C24" s="143" t="s">
        <v>342</v>
      </c>
      <c r="D24" s="212"/>
    </row>
    <row r="25" spans="2:4" s="138" customFormat="1" x14ac:dyDescent="0.2">
      <c r="B25" s="148" t="s">
        <v>7360</v>
      </c>
      <c r="C25" s="143" t="s">
        <v>342</v>
      </c>
      <c r="D25" s="212"/>
    </row>
    <row r="26" spans="2:4" s="138" customFormat="1" x14ac:dyDescent="0.2">
      <c r="B26" s="148" t="s">
        <v>7361</v>
      </c>
      <c r="C26" s="143" t="s">
        <v>244</v>
      </c>
      <c r="D26" s="212"/>
    </row>
    <row r="27" spans="2:4" s="138" customFormat="1" x14ac:dyDescent="0.2">
      <c r="B27" s="148" t="s">
        <v>7362</v>
      </c>
      <c r="C27" s="143" t="s">
        <v>244</v>
      </c>
      <c r="D27" s="212"/>
    </row>
    <row r="28" spans="2:4" s="138" customFormat="1" x14ac:dyDescent="0.2">
      <c r="B28" s="148" t="s">
        <v>7363</v>
      </c>
      <c r="C28" s="143" t="s">
        <v>244</v>
      </c>
      <c r="D28" s="212"/>
    </row>
    <row r="29" spans="2:4" s="138" customFormat="1" x14ac:dyDescent="0.2">
      <c r="B29" s="148" t="s">
        <v>7364</v>
      </c>
      <c r="C29" s="143" t="s">
        <v>268</v>
      </c>
      <c r="D29" s="212"/>
    </row>
    <row r="30" spans="2:4" s="138" customFormat="1" x14ac:dyDescent="0.2">
      <c r="B30" s="148" t="s">
        <v>7365</v>
      </c>
      <c r="C30" s="143" t="s">
        <v>247</v>
      </c>
      <c r="D30" s="212"/>
    </row>
    <row r="31" spans="2:4" s="138" customFormat="1" x14ac:dyDescent="0.2"/>
    <row r="32" spans="2:4" s="138" customFormat="1" x14ac:dyDescent="0.2"/>
    <row r="33" s="138" customFormat="1" x14ac:dyDescent="0.2"/>
    <row r="34" s="138" customFormat="1" x14ac:dyDescent="0.2"/>
    <row r="35" s="138" customFormat="1" x14ac:dyDescent="0.2"/>
    <row r="36" s="138" customFormat="1" x14ac:dyDescent="0.2"/>
    <row r="37" s="138" customFormat="1" x14ac:dyDescent="0.2"/>
    <row r="38" s="138" customFormat="1" x14ac:dyDescent="0.2"/>
    <row r="39" s="138" customFormat="1" x14ac:dyDescent="0.2"/>
    <row r="40" s="138" customFormat="1" x14ac:dyDescent="0.2"/>
    <row r="41" s="138" customFormat="1" x14ac:dyDescent="0.2"/>
    <row r="42" s="138" customFormat="1" x14ac:dyDescent="0.2"/>
    <row r="43" s="138" customFormat="1" x14ac:dyDescent="0.2"/>
    <row r="44" s="138" customFormat="1" x14ac:dyDescent="0.2"/>
    <row r="45" s="138" customFormat="1" x14ac:dyDescent="0.2"/>
    <row r="46" s="138" customFormat="1" x14ac:dyDescent="0.2"/>
    <row r="47" s="138" customFormat="1" x14ac:dyDescent="0.2"/>
    <row r="48" s="138" customFormat="1" x14ac:dyDescent="0.2"/>
    <row r="49" s="138" customFormat="1" x14ac:dyDescent="0.2"/>
    <row r="50" s="138" customFormat="1" x14ac:dyDescent="0.2"/>
    <row r="51" s="138" customFormat="1" x14ac:dyDescent="0.2"/>
    <row r="52" s="138" customFormat="1" x14ac:dyDescent="0.2"/>
    <row r="53" s="138" customFormat="1" x14ac:dyDescent="0.2"/>
    <row r="54" s="138" customFormat="1" x14ac:dyDescent="0.2"/>
    <row r="55" s="138" customFormat="1" x14ac:dyDescent="0.2"/>
  </sheetData>
  <sheetProtection algorithmName="SHA-512" hashValue="qv9Q9iceRSIXI9u0jSU/PeAsOlMLPz27cJPXJLRV0H4GWJcoX0pCyvsU55GNlr2EDhMD9XRgrvK/7H0hvL001w==" saltValue="urc4cSFYqGT7NnPUAkSs6w==" spinCount="100000" sheet="1" objects="1" scenarios="1" formatCells="0" formatColumns="0" formatRows="0"/>
  <mergeCells count="6">
    <mergeCell ref="A16:D16"/>
    <mergeCell ref="A1:D1"/>
    <mergeCell ref="B3:D3"/>
    <mergeCell ref="A5:D5"/>
    <mergeCell ref="A7:D7"/>
    <mergeCell ref="A12:D12"/>
  </mergeCells>
  <pageMargins left="0.7" right="0.7" top="0.75" bottom="0.75" header="0.3" footer="0.3"/>
  <pageSetup paperSize="9" scale="86" orientation="portrait" r:id="rId1"/>
  <headerFooter>
    <oddHeader>&amp;L&amp;G&amp;R&amp;G</oddHeader>
    <oddFooter xml:space="preserve">&amp;R&amp;P od &amp; &amp;N   </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4048"/>
  <sheetViews>
    <sheetView tabSelected="1" view="pageBreakPreview" topLeftCell="A79" zoomScale="80" zoomScaleNormal="75" zoomScaleSheetLayoutView="80" workbookViewId="0"/>
  </sheetViews>
  <sheetFormatPr defaultRowHeight="12.75" x14ac:dyDescent="0.2"/>
  <cols>
    <col min="1" max="1" width="14" style="1" customWidth="1"/>
    <col min="2" max="2" width="17.42578125" style="1" customWidth="1"/>
    <col min="3" max="3" width="80" style="2" customWidth="1"/>
    <col min="4" max="4" width="5.7109375" style="3" customWidth="1"/>
    <col min="5" max="5" width="20.42578125" style="4" customWidth="1"/>
    <col min="6" max="6" width="14.7109375" style="4" hidden="1" customWidth="1"/>
    <col min="7" max="7" width="14.7109375" style="5" hidden="1" customWidth="1"/>
    <col min="8" max="8" width="20.7109375" style="6" customWidth="1"/>
    <col min="9" max="9" width="10.28515625" style="7" hidden="1" customWidth="1"/>
    <col min="10" max="11" width="17.5703125" style="7" hidden="1" customWidth="1"/>
    <col min="12" max="12" width="10.140625" style="7" hidden="1" customWidth="1"/>
    <col min="13" max="13" width="28.85546875" style="7" customWidth="1"/>
    <col min="14" max="14" width="28.140625" style="8" hidden="1" customWidth="1"/>
    <col min="15" max="15" width="28.140625" style="9" customWidth="1"/>
    <col min="16" max="16" width="42.28515625" style="10" hidden="1" customWidth="1"/>
    <col min="17" max="17" width="9.140625" style="11" hidden="1" customWidth="1"/>
    <col min="18" max="18" width="12" style="12" hidden="1" customWidth="1"/>
    <col min="19" max="19" width="9.140625" style="12" customWidth="1"/>
    <col min="20" max="16384" width="9.140625" style="12"/>
  </cols>
  <sheetData>
    <row r="1" spans="1:18" x14ac:dyDescent="0.2">
      <c r="A1" s="13"/>
      <c r="B1" s="14" t="s">
        <v>0</v>
      </c>
      <c r="C1" s="15"/>
      <c r="D1" s="16"/>
      <c r="E1" s="17" t="s">
        <v>1</v>
      </c>
      <c r="F1" s="18"/>
      <c r="G1" s="19"/>
      <c r="H1" s="20"/>
      <c r="I1" s="21" t="s">
        <v>2</v>
      </c>
      <c r="J1" s="21"/>
      <c r="K1" s="21"/>
      <c r="L1" s="21"/>
      <c r="M1" s="22"/>
      <c r="N1" s="23"/>
      <c r="O1" s="17"/>
    </row>
    <row r="2" spans="1:18" x14ac:dyDescent="0.2">
      <c r="A2" s="13"/>
      <c r="B2" s="24"/>
      <c r="C2" s="15"/>
      <c r="D2" s="16"/>
      <c r="E2" s="25"/>
      <c r="F2" s="18"/>
      <c r="G2" s="19"/>
      <c r="H2" s="20"/>
      <c r="I2" s="21"/>
      <c r="J2" s="21"/>
      <c r="K2" s="21"/>
      <c r="L2" s="21"/>
      <c r="M2" s="22"/>
      <c r="N2" s="23"/>
      <c r="O2" s="213"/>
    </row>
    <row r="3" spans="1:18" x14ac:dyDescent="0.2">
      <c r="A3" s="13"/>
      <c r="B3" s="13"/>
      <c r="C3" s="15" t="s">
        <v>4</v>
      </c>
      <c r="D3" s="16"/>
      <c r="E3" s="26"/>
      <c r="F3" s="18"/>
      <c r="G3" s="19"/>
      <c r="H3" s="20"/>
      <c r="I3" s="21"/>
      <c r="J3" s="21"/>
      <c r="K3" s="21"/>
      <c r="L3" s="21"/>
      <c r="M3" s="22"/>
      <c r="N3" s="23"/>
      <c r="O3" s="213"/>
    </row>
    <row r="4" spans="1:18" x14ac:dyDescent="0.2">
      <c r="A4" s="13"/>
      <c r="B4" s="13"/>
      <c r="C4" s="15" t="s">
        <v>6</v>
      </c>
      <c r="D4" s="16"/>
      <c r="E4" s="26"/>
      <c r="F4" s="18"/>
      <c r="G4" s="19"/>
      <c r="H4" s="20"/>
      <c r="I4" s="21"/>
      <c r="J4" s="21"/>
      <c r="K4" s="21"/>
      <c r="L4" s="21"/>
      <c r="M4" s="22"/>
      <c r="N4" s="23"/>
      <c r="O4" s="27"/>
    </row>
    <row r="5" spans="1:18" x14ac:dyDescent="0.2">
      <c r="A5" s="13"/>
      <c r="B5" s="14" t="s">
        <v>7</v>
      </c>
      <c r="C5" s="15"/>
      <c r="D5" s="16"/>
      <c r="E5" s="17" t="s">
        <v>8</v>
      </c>
      <c r="F5" s="18"/>
      <c r="G5" s="19"/>
      <c r="H5" s="20"/>
      <c r="I5" s="21"/>
      <c r="J5" s="21"/>
      <c r="K5" s="21"/>
      <c r="L5" s="21"/>
      <c r="M5" s="17" t="s">
        <v>9</v>
      </c>
      <c r="N5" s="23"/>
      <c r="O5" s="214"/>
    </row>
    <row r="6" spans="1:18" x14ac:dyDescent="0.2">
      <c r="A6" s="13"/>
      <c r="B6" s="13"/>
      <c r="C6" s="15"/>
      <c r="D6" s="16"/>
      <c r="E6" s="18"/>
      <c r="F6" s="18"/>
      <c r="G6" s="19"/>
      <c r="H6" s="20"/>
      <c r="I6" s="21"/>
      <c r="J6" s="21"/>
      <c r="K6" s="21"/>
      <c r="L6" s="21"/>
      <c r="M6" s="22"/>
      <c r="N6" s="23"/>
      <c r="O6" s="27"/>
    </row>
    <row r="7" spans="1:18" x14ac:dyDescent="0.2">
      <c r="A7" s="13"/>
      <c r="B7" s="13"/>
      <c r="C7" s="15" t="s">
        <v>4</v>
      </c>
      <c r="D7" s="16"/>
      <c r="E7" s="18"/>
      <c r="F7" s="18"/>
      <c r="G7" s="19"/>
      <c r="H7" s="20"/>
      <c r="I7" s="21"/>
      <c r="J7" s="21"/>
      <c r="K7" s="21"/>
      <c r="L7" s="21"/>
      <c r="M7" s="22"/>
      <c r="N7" s="23"/>
      <c r="O7" s="27"/>
    </row>
    <row r="8" spans="1:18" x14ac:dyDescent="0.2">
      <c r="A8" s="13"/>
      <c r="B8" s="13"/>
      <c r="C8" s="15" t="s">
        <v>12</v>
      </c>
      <c r="D8" s="16"/>
      <c r="E8" s="18"/>
      <c r="F8" s="18"/>
      <c r="G8" s="19"/>
      <c r="H8" s="20"/>
      <c r="I8" s="21"/>
      <c r="J8" s="21"/>
      <c r="K8" s="21"/>
      <c r="L8" s="21"/>
      <c r="M8" s="22"/>
      <c r="N8" s="23"/>
      <c r="O8" s="27"/>
    </row>
    <row r="9" spans="1:18" x14ac:dyDescent="0.2">
      <c r="A9" s="13"/>
      <c r="B9" s="13"/>
      <c r="C9" s="15"/>
      <c r="D9" s="16"/>
      <c r="E9" s="18"/>
      <c r="F9" s="18"/>
      <c r="G9" s="19"/>
      <c r="H9" s="20"/>
      <c r="I9" s="21"/>
      <c r="J9" s="21"/>
      <c r="K9" s="21"/>
      <c r="L9" s="21"/>
      <c r="M9" s="22"/>
      <c r="N9" s="23"/>
      <c r="O9" s="27"/>
    </row>
    <row r="10" spans="1:18" x14ac:dyDescent="0.2">
      <c r="A10" s="13"/>
      <c r="B10" s="13"/>
      <c r="C10" s="15"/>
      <c r="D10" s="16"/>
      <c r="E10" s="18"/>
      <c r="F10" s="18"/>
      <c r="G10" s="19"/>
      <c r="H10" s="20"/>
      <c r="I10" s="21"/>
      <c r="J10" s="21"/>
      <c r="K10" s="21"/>
      <c r="L10" s="21"/>
      <c r="M10" s="22"/>
      <c r="N10" s="23"/>
      <c r="O10" s="27"/>
    </row>
    <row r="11" spans="1:18" ht="15" x14ac:dyDescent="0.25">
      <c r="A11" s="28" t="s">
        <v>13</v>
      </c>
      <c r="B11" s="28" t="s">
        <v>14</v>
      </c>
      <c r="C11" s="29" t="s">
        <v>15</v>
      </c>
      <c r="D11" s="29" t="s">
        <v>16</v>
      </c>
      <c r="E11" s="29" t="s">
        <v>17</v>
      </c>
      <c r="F11" s="30" t="s">
        <v>18</v>
      </c>
      <c r="G11" s="30" t="s">
        <v>19</v>
      </c>
      <c r="H11" s="31" t="s">
        <v>20</v>
      </c>
      <c r="I11" s="32" t="s">
        <v>21</v>
      </c>
      <c r="J11" s="32" t="s">
        <v>22</v>
      </c>
      <c r="K11" s="33" t="s">
        <v>23</v>
      </c>
      <c r="L11" s="32" t="s">
        <v>24</v>
      </c>
      <c r="M11" s="34" t="s">
        <v>25</v>
      </c>
      <c r="N11" s="35" t="s">
        <v>26</v>
      </c>
      <c r="O11" s="36" t="s">
        <v>27</v>
      </c>
      <c r="P11" s="37" t="s">
        <v>28</v>
      </c>
      <c r="Q11" s="38" t="s">
        <v>29</v>
      </c>
      <c r="R11" s="37" t="s">
        <v>30</v>
      </c>
    </row>
    <row r="12" spans="1:18" x14ac:dyDescent="0.2">
      <c r="A12" s="39"/>
      <c r="B12" s="39" t="s">
        <v>4</v>
      </c>
      <c r="C12" s="40" t="s">
        <v>12</v>
      </c>
      <c r="D12" s="41"/>
      <c r="E12" s="42"/>
      <c r="F12" s="42">
        <v>0</v>
      </c>
      <c r="G12" s="43">
        <v>0</v>
      </c>
      <c r="H12" s="44"/>
      <c r="I12" s="45">
        <v>-1</v>
      </c>
      <c r="J12" s="45"/>
      <c r="K12" s="45">
        <v>-1</v>
      </c>
      <c r="L12" s="45">
        <v>-1</v>
      </c>
      <c r="M12" s="45">
        <f>M13+M69+M4034</f>
        <v>0</v>
      </c>
      <c r="N12" s="46">
        <f>N13+N69+N4034</f>
        <v>0</v>
      </c>
      <c r="O12" s="47"/>
      <c r="R12" s="12">
        <v>1</v>
      </c>
    </row>
    <row r="13" spans="1:18" x14ac:dyDescent="0.2">
      <c r="A13" s="1" t="s">
        <v>31</v>
      </c>
      <c r="B13" s="1" t="s">
        <v>32</v>
      </c>
      <c r="C13" s="2" t="s">
        <v>33</v>
      </c>
      <c r="E13" s="4">
        <v>0</v>
      </c>
      <c r="F13" s="4">
        <v>0</v>
      </c>
      <c r="H13" s="6">
        <v>0</v>
      </c>
      <c r="I13" s="7">
        <v>6306602</v>
      </c>
      <c r="J13" s="7">
        <v>-1</v>
      </c>
      <c r="K13" s="7">
        <v>1</v>
      </c>
      <c r="L13" s="7">
        <v>1</v>
      </c>
      <c r="M13" s="7">
        <f>M14+M15+M16+M17+M18+M19+M20+M21+M22+M23+M24+M25+M26+M27+M28+M29+M30+M31+M32+M33+M34+M35+M36+M37+M38+M39+M40+M41+M42+M43+M44+M45+M46+M47+M48+M49+M50+M51+M52+M53+M54+M55+M56+M57+M58+M59+M60+M61+M62+M63+M64+M65+M66+M67+M68</f>
        <v>0</v>
      </c>
      <c r="N13" s="8">
        <f>N14+N15+N16+N17+N18+N19+N20+N21+N22+N23+N24+N25+N26+N27+N28+N29+N30+N31+N32+N33+N34+N35+N36+N37+N38+N39+N40+N41+N42+N43+N44+N45+N46+N47+N48+N49+N50+N51+N52+N53+N54+N55+N56+N57+N58+N59+N60+N61+N62+N63+N64+N65+N66+N67+N68</f>
        <v>0</v>
      </c>
      <c r="R13" s="12">
        <v>1</v>
      </c>
    </row>
    <row r="14" spans="1:18" ht="38.25" x14ac:dyDescent="0.2">
      <c r="A14" s="1" t="s">
        <v>34</v>
      </c>
      <c r="C14" s="2" t="s">
        <v>35</v>
      </c>
      <c r="D14" s="3" t="s">
        <v>36</v>
      </c>
      <c r="E14" s="4">
        <v>0</v>
      </c>
      <c r="F14" s="4">
        <v>0</v>
      </c>
      <c r="H14" s="6">
        <v>0</v>
      </c>
      <c r="I14" s="7">
        <v>6306603</v>
      </c>
      <c r="J14" s="7">
        <v>6306602</v>
      </c>
      <c r="K14" s="7">
        <v>2</v>
      </c>
      <c r="L14" s="7">
        <v>2</v>
      </c>
      <c r="M14" s="7">
        <f>ROUND(ROUND(H14,2)*ROUND(E14,2), 2)</f>
        <v>0</v>
      </c>
      <c r="N14" s="8">
        <f t="shared" ref="N14:N45" si="0">H14*E14*(1+F14/100)</f>
        <v>0</v>
      </c>
      <c r="R14" s="12">
        <v>1</v>
      </c>
    </row>
    <row r="15" spans="1:18" ht="25.5" x14ac:dyDescent="0.2">
      <c r="A15" s="1" t="s">
        <v>37</v>
      </c>
      <c r="C15" s="2" t="s">
        <v>38</v>
      </c>
      <c r="D15" s="3" t="s">
        <v>36</v>
      </c>
      <c r="E15" s="4">
        <v>0</v>
      </c>
      <c r="F15" s="4">
        <v>0</v>
      </c>
      <c r="H15" s="6">
        <v>0</v>
      </c>
      <c r="I15" s="7">
        <v>6306604</v>
      </c>
      <c r="J15" s="7">
        <v>6306602</v>
      </c>
      <c r="K15" s="7">
        <v>2</v>
      </c>
      <c r="L15" s="7">
        <v>2</v>
      </c>
      <c r="M15" s="7">
        <f t="shared" ref="M15:M68" si="1">ROUND(ROUND(H15,2)*ROUND(E15,2), 2)</f>
        <v>0</v>
      </c>
      <c r="N15" s="8">
        <f t="shared" si="0"/>
        <v>0</v>
      </c>
      <c r="R15" s="12">
        <v>1</v>
      </c>
    </row>
    <row r="16" spans="1:18" x14ac:dyDescent="0.2">
      <c r="A16" s="1" t="s">
        <v>39</v>
      </c>
      <c r="B16" s="1" t="s">
        <v>31</v>
      </c>
      <c r="C16" s="2" t="s">
        <v>40</v>
      </c>
      <c r="D16" s="3" t="s">
        <v>36</v>
      </c>
      <c r="E16" s="4">
        <v>0</v>
      </c>
      <c r="F16" s="4">
        <v>0</v>
      </c>
      <c r="H16" s="6">
        <v>0</v>
      </c>
      <c r="I16" s="7">
        <v>6306605</v>
      </c>
      <c r="J16" s="7">
        <v>6306602</v>
      </c>
      <c r="K16" s="7">
        <v>2</v>
      </c>
      <c r="L16" s="7">
        <v>2</v>
      </c>
      <c r="M16" s="7">
        <f t="shared" si="1"/>
        <v>0</v>
      </c>
      <c r="N16" s="8">
        <f t="shared" si="0"/>
        <v>0</v>
      </c>
      <c r="R16" s="12">
        <v>1</v>
      </c>
    </row>
    <row r="17" spans="1:18" ht="38.25" x14ac:dyDescent="0.2">
      <c r="A17" s="1" t="s">
        <v>41</v>
      </c>
      <c r="B17" s="1" t="s">
        <v>42</v>
      </c>
      <c r="C17" s="2" t="s">
        <v>43</v>
      </c>
      <c r="D17" s="3" t="s">
        <v>36</v>
      </c>
      <c r="E17" s="4">
        <v>0</v>
      </c>
      <c r="F17" s="4">
        <v>0</v>
      </c>
      <c r="H17" s="6">
        <v>0</v>
      </c>
      <c r="I17" s="7">
        <v>6306606</v>
      </c>
      <c r="J17" s="7">
        <v>6306602</v>
      </c>
      <c r="K17" s="7">
        <v>2</v>
      </c>
      <c r="L17" s="7">
        <v>2</v>
      </c>
      <c r="M17" s="7">
        <f t="shared" si="1"/>
        <v>0</v>
      </c>
      <c r="N17" s="8">
        <f t="shared" si="0"/>
        <v>0</v>
      </c>
      <c r="R17" s="12">
        <v>1</v>
      </c>
    </row>
    <row r="18" spans="1:18" x14ac:dyDescent="0.2">
      <c r="A18" s="1" t="s">
        <v>44</v>
      </c>
      <c r="B18" s="1" t="s">
        <v>45</v>
      </c>
      <c r="C18" s="2" t="s">
        <v>46</v>
      </c>
      <c r="D18" s="3" t="s">
        <v>36</v>
      </c>
      <c r="E18" s="4">
        <v>0</v>
      </c>
      <c r="F18" s="4">
        <v>0</v>
      </c>
      <c r="H18" s="6">
        <v>0</v>
      </c>
      <c r="I18" s="7">
        <v>6306607</v>
      </c>
      <c r="J18" s="7">
        <v>6306602</v>
      </c>
      <c r="K18" s="7">
        <v>2</v>
      </c>
      <c r="L18" s="7">
        <v>2</v>
      </c>
      <c r="M18" s="7">
        <f t="shared" si="1"/>
        <v>0</v>
      </c>
      <c r="N18" s="8">
        <f t="shared" si="0"/>
        <v>0</v>
      </c>
      <c r="R18" s="12">
        <v>1</v>
      </c>
    </row>
    <row r="19" spans="1:18" ht="25.5" x14ac:dyDescent="0.2">
      <c r="A19" s="1" t="s">
        <v>47</v>
      </c>
      <c r="B19" s="1" t="s">
        <v>48</v>
      </c>
      <c r="C19" s="2" t="s">
        <v>49</v>
      </c>
      <c r="D19" s="3" t="s">
        <v>36</v>
      </c>
      <c r="E19" s="4">
        <v>0</v>
      </c>
      <c r="F19" s="4">
        <v>0</v>
      </c>
      <c r="H19" s="6">
        <v>0</v>
      </c>
      <c r="I19" s="7">
        <v>6306608</v>
      </c>
      <c r="J19" s="7">
        <v>6306602</v>
      </c>
      <c r="K19" s="7">
        <v>2</v>
      </c>
      <c r="L19" s="7">
        <v>2</v>
      </c>
      <c r="M19" s="7">
        <f t="shared" si="1"/>
        <v>0</v>
      </c>
      <c r="N19" s="8">
        <f t="shared" si="0"/>
        <v>0</v>
      </c>
      <c r="R19" s="12">
        <v>1</v>
      </c>
    </row>
    <row r="20" spans="1:18" ht="25.5" x14ac:dyDescent="0.2">
      <c r="A20" s="1" t="s">
        <v>50</v>
      </c>
      <c r="B20" s="1" t="s">
        <v>51</v>
      </c>
      <c r="C20" s="2" t="s">
        <v>52</v>
      </c>
      <c r="D20" s="3" t="s">
        <v>36</v>
      </c>
      <c r="E20" s="4">
        <v>0</v>
      </c>
      <c r="F20" s="4">
        <v>0</v>
      </c>
      <c r="H20" s="6">
        <v>0</v>
      </c>
      <c r="I20" s="7">
        <v>6306609</v>
      </c>
      <c r="J20" s="7">
        <v>6306602</v>
      </c>
      <c r="K20" s="7">
        <v>2</v>
      </c>
      <c r="L20" s="7">
        <v>2</v>
      </c>
      <c r="M20" s="7">
        <f t="shared" si="1"/>
        <v>0</v>
      </c>
      <c r="N20" s="8">
        <f t="shared" si="0"/>
        <v>0</v>
      </c>
      <c r="R20" s="12">
        <v>1</v>
      </c>
    </row>
    <row r="21" spans="1:18" x14ac:dyDescent="0.2">
      <c r="A21" s="1" t="s">
        <v>53</v>
      </c>
      <c r="B21" s="1" t="s">
        <v>54</v>
      </c>
      <c r="C21" s="2" t="s">
        <v>55</v>
      </c>
      <c r="D21" s="3" t="s">
        <v>36</v>
      </c>
      <c r="E21" s="4">
        <v>0</v>
      </c>
      <c r="F21" s="4">
        <v>0</v>
      </c>
      <c r="H21" s="6">
        <v>0</v>
      </c>
      <c r="I21" s="7">
        <v>6306610</v>
      </c>
      <c r="J21" s="7">
        <v>6306602</v>
      </c>
      <c r="K21" s="7">
        <v>2</v>
      </c>
      <c r="L21" s="7">
        <v>2</v>
      </c>
      <c r="M21" s="7">
        <f t="shared" si="1"/>
        <v>0</v>
      </c>
      <c r="N21" s="8">
        <f t="shared" si="0"/>
        <v>0</v>
      </c>
      <c r="R21" s="12">
        <v>1</v>
      </c>
    </row>
    <row r="22" spans="1:18" ht="51" x14ac:dyDescent="0.2">
      <c r="A22" s="1" t="s">
        <v>56</v>
      </c>
      <c r="B22" s="1" t="s">
        <v>57</v>
      </c>
      <c r="C22" s="2" t="s">
        <v>58</v>
      </c>
      <c r="D22" s="3" t="s">
        <v>36</v>
      </c>
      <c r="E22" s="4">
        <v>0</v>
      </c>
      <c r="F22" s="4">
        <v>0</v>
      </c>
      <c r="H22" s="6">
        <v>0</v>
      </c>
      <c r="I22" s="7">
        <v>6306611</v>
      </c>
      <c r="J22" s="7">
        <v>6306602</v>
      </c>
      <c r="K22" s="7">
        <v>2</v>
      </c>
      <c r="L22" s="7">
        <v>2</v>
      </c>
      <c r="M22" s="7">
        <f t="shared" si="1"/>
        <v>0</v>
      </c>
      <c r="N22" s="8">
        <f t="shared" si="0"/>
        <v>0</v>
      </c>
      <c r="R22" s="12">
        <v>1</v>
      </c>
    </row>
    <row r="23" spans="1:18" ht="25.5" x14ac:dyDescent="0.2">
      <c r="A23" s="1" t="s">
        <v>59</v>
      </c>
      <c r="B23" s="1" t="s">
        <v>60</v>
      </c>
      <c r="C23" s="2" t="s">
        <v>61</v>
      </c>
      <c r="D23" s="3" t="s">
        <v>36</v>
      </c>
      <c r="E23" s="4">
        <v>0</v>
      </c>
      <c r="F23" s="4">
        <v>0</v>
      </c>
      <c r="H23" s="6">
        <v>0</v>
      </c>
      <c r="I23" s="7">
        <v>6306612</v>
      </c>
      <c r="J23" s="7">
        <v>6306602</v>
      </c>
      <c r="K23" s="7">
        <v>2</v>
      </c>
      <c r="L23" s="7">
        <v>2</v>
      </c>
      <c r="M23" s="7">
        <f t="shared" si="1"/>
        <v>0</v>
      </c>
      <c r="N23" s="8">
        <f t="shared" si="0"/>
        <v>0</v>
      </c>
      <c r="R23" s="12">
        <v>1</v>
      </c>
    </row>
    <row r="24" spans="1:18" x14ac:dyDescent="0.2">
      <c r="A24" s="1" t="s">
        <v>62</v>
      </c>
      <c r="B24" s="1" t="s">
        <v>63</v>
      </c>
      <c r="C24" s="2" t="s">
        <v>64</v>
      </c>
      <c r="D24" s="3" t="s">
        <v>36</v>
      </c>
      <c r="E24" s="4">
        <v>0</v>
      </c>
      <c r="F24" s="4">
        <v>0</v>
      </c>
      <c r="H24" s="6">
        <v>0</v>
      </c>
      <c r="I24" s="7">
        <v>6306613</v>
      </c>
      <c r="J24" s="7">
        <v>6306602</v>
      </c>
      <c r="K24" s="7">
        <v>2</v>
      </c>
      <c r="L24" s="7">
        <v>2</v>
      </c>
      <c r="M24" s="7">
        <f t="shared" si="1"/>
        <v>0</v>
      </c>
      <c r="N24" s="8">
        <f t="shared" si="0"/>
        <v>0</v>
      </c>
      <c r="R24" s="12">
        <v>1</v>
      </c>
    </row>
    <row r="25" spans="1:18" ht="25.5" x14ac:dyDescent="0.2">
      <c r="A25" s="1" t="s">
        <v>65</v>
      </c>
      <c r="B25" s="1" t="s">
        <v>66</v>
      </c>
      <c r="C25" s="2" t="s">
        <v>67</v>
      </c>
      <c r="D25" s="3" t="s">
        <v>36</v>
      </c>
      <c r="E25" s="4">
        <v>0</v>
      </c>
      <c r="F25" s="4">
        <v>0</v>
      </c>
      <c r="H25" s="6">
        <v>0</v>
      </c>
      <c r="I25" s="7">
        <v>6306614</v>
      </c>
      <c r="J25" s="7">
        <v>6306602</v>
      </c>
      <c r="K25" s="7">
        <v>2</v>
      </c>
      <c r="L25" s="7">
        <v>2</v>
      </c>
      <c r="M25" s="7">
        <f t="shared" si="1"/>
        <v>0</v>
      </c>
      <c r="N25" s="8">
        <f t="shared" si="0"/>
        <v>0</v>
      </c>
      <c r="R25" s="12">
        <v>1</v>
      </c>
    </row>
    <row r="26" spans="1:18" ht="38.25" x14ac:dyDescent="0.2">
      <c r="A26" s="1" t="s">
        <v>68</v>
      </c>
      <c r="B26" s="1" t="s">
        <v>69</v>
      </c>
      <c r="C26" s="2" t="s">
        <v>70</v>
      </c>
      <c r="D26" s="3" t="s">
        <v>36</v>
      </c>
      <c r="E26" s="4">
        <v>0</v>
      </c>
      <c r="F26" s="4">
        <v>0</v>
      </c>
      <c r="H26" s="6">
        <v>0</v>
      </c>
      <c r="I26" s="7">
        <v>6306615</v>
      </c>
      <c r="J26" s="7">
        <v>6306602</v>
      </c>
      <c r="K26" s="7">
        <v>2</v>
      </c>
      <c r="L26" s="7">
        <v>2</v>
      </c>
      <c r="M26" s="7">
        <f t="shared" si="1"/>
        <v>0</v>
      </c>
      <c r="N26" s="8">
        <f t="shared" si="0"/>
        <v>0</v>
      </c>
      <c r="R26" s="12">
        <v>1</v>
      </c>
    </row>
    <row r="27" spans="1:18" ht="25.5" x14ac:dyDescent="0.2">
      <c r="A27" s="1" t="s">
        <v>71</v>
      </c>
      <c r="B27" s="1" t="s">
        <v>72</v>
      </c>
      <c r="C27" s="2" t="s">
        <v>73</v>
      </c>
      <c r="D27" s="3" t="s">
        <v>36</v>
      </c>
      <c r="E27" s="4">
        <v>0</v>
      </c>
      <c r="F27" s="4">
        <v>0</v>
      </c>
      <c r="H27" s="6">
        <v>0</v>
      </c>
      <c r="I27" s="7">
        <v>6306616</v>
      </c>
      <c r="J27" s="7">
        <v>6306602</v>
      </c>
      <c r="K27" s="7">
        <v>2</v>
      </c>
      <c r="L27" s="7">
        <v>2</v>
      </c>
      <c r="M27" s="7">
        <f t="shared" si="1"/>
        <v>0</v>
      </c>
      <c r="N27" s="8">
        <f t="shared" si="0"/>
        <v>0</v>
      </c>
      <c r="R27" s="12">
        <v>1</v>
      </c>
    </row>
    <row r="28" spans="1:18" ht="25.5" x14ac:dyDescent="0.2">
      <c r="A28" s="1" t="s">
        <v>74</v>
      </c>
      <c r="B28" s="1" t="s">
        <v>75</v>
      </c>
      <c r="C28" s="2" t="s">
        <v>76</v>
      </c>
      <c r="D28" s="3" t="s">
        <v>36</v>
      </c>
      <c r="E28" s="4">
        <v>0</v>
      </c>
      <c r="F28" s="4">
        <v>0</v>
      </c>
      <c r="H28" s="6">
        <v>0</v>
      </c>
      <c r="I28" s="7">
        <v>6306617</v>
      </c>
      <c r="J28" s="7">
        <v>6306602</v>
      </c>
      <c r="K28" s="7">
        <v>2</v>
      </c>
      <c r="L28" s="7">
        <v>2</v>
      </c>
      <c r="M28" s="7">
        <f t="shared" si="1"/>
        <v>0</v>
      </c>
      <c r="N28" s="8">
        <f t="shared" si="0"/>
        <v>0</v>
      </c>
      <c r="R28" s="12">
        <v>1</v>
      </c>
    </row>
    <row r="29" spans="1:18" x14ac:dyDescent="0.2">
      <c r="A29" s="1" t="s">
        <v>77</v>
      </c>
      <c r="B29" s="1" t="s">
        <v>78</v>
      </c>
      <c r="C29" s="2" t="s">
        <v>79</v>
      </c>
      <c r="D29" s="3" t="s">
        <v>36</v>
      </c>
      <c r="E29" s="4">
        <v>0</v>
      </c>
      <c r="F29" s="4">
        <v>0</v>
      </c>
      <c r="H29" s="6">
        <v>0</v>
      </c>
      <c r="I29" s="7">
        <v>6306618</v>
      </c>
      <c r="J29" s="7">
        <v>6306602</v>
      </c>
      <c r="K29" s="7">
        <v>2</v>
      </c>
      <c r="L29" s="7">
        <v>2</v>
      </c>
      <c r="M29" s="7">
        <f t="shared" si="1"/>
        <v>0</v>
      </c>
      <c r="N29" s="8">
        <f t="shared" si="0"/>
        <v>0</v>
      </c>
      <c r="R29" s="12">
        <v>1</v>
      </c>
    </row>
    <row r="30" spans="1:18" ht="25.5" x14ac:dyDescent="0.2">
      <c r="A30" s="1" t="s">
        <v>80</v>
      </c>
      <c r="B30" s="1" t="s">
        <v>81</v>
      </c>
      <c r="C30" s="2" t="s">
        <v>82</v>
      </c>
      <c r="D30" s="3" t="s">
        <v>36</v>
      </c>
      <c r="E30" s="4">
        <v>0</v>
      </c>
      <c r="F30" s="4">
        <v>0</v>
      </c>
      <c r="H30" s="6">
        <v>0</v>
      </c>
      <c r="I30" s="7">
        <v>6306619</v>
      </c>
      <c r="J30" s="7">
        <v>6306602</v>
      </c>
      <c r="K30" s="7">
        <v>2</v>
      </c>
      <c r="L30" s="7">
        <v>2</v>
      </c>
      <c r="M30" s="7">
        <f t="shared" si="1"/>
        <v>0</v>
      </c>
      <c r="N30" s="8">
        <f t="shared" si="0"/>
        <v>0</v>
      </c>
      <c r="R30" s="12">
        <v>1</v>
      </c>
    </row>
    <row r="31" spans="1:18" x14ac:dyDescent="0.2">
      <c r="A31" s="1" t="s">
        <v>83</v>
      </c>
      <c r="B31" s="1" t="s">
        <v>84</v>
      </c>
      <c r="C31" s="2" t="s">
        <v>85</v>
      </c>
      <c r="D31" s="3" t="s">
        <v>36</v>
      </c>
      <c r="E31" s="4">
        <v>0</v>
      </c>
      <c r="F31" s="4">
        <v>0</v>
      </c>
      <c r="H31" s="6">
        <v>0</v>
      </c>
      <c r="I31" s="7">
        <v>6306620</v>
      </c>
      <c r="J31" s="7">
        <v>6306602</v>
      </c>
      <c r="K31" s="7">
        <v>2</v>
      </c>
      <c r="L31" s="7">
        <v>2</v>
      </c>
      <c r="M31" s="7">
        <f t="shared" si="1"/>
        <v>0</v>
      </c>
      <c r="N31" s="8">
        <f t="shared" si="0"/>
        <v>0</v>
      </c>
      <c r="R31" s="12">
        <v>1</v>
      </c>
    </row>
    <row r="32" spans="1:18" ht="25.5" x14ac:dyDescent="0.2">
      <c r="A32" s="1" t="s">
        <v>86</v>
      </c>
      <c r="B32" s="1" t="s">
        <v>87</v>
      </c>
      <c r="C32" s="2" t="s">
        <v>88</v>
      </c>
      <c r="D32" s="3" t="s">
        <v>36</v>
      </c>
      <c r="E32" s="4">
        <v>0</v>
      </c>
      <c r="F32" s="4">
        <v>0</v>
      </c>
      <c r="H32" s="6">
        <v>0</v>
      </c>
      <c r="I32" s="7">
        <v>6306621</v>
      </c>
      <c r="J32" s="7">
        <v>6306602</v>
      </c>
      <c r="K32" s="7">
        <v>2</v>
      </c>
      <c r="L32" s="7">
        <v>2</v>
      </c>
      <c r="M32" s="7">
        <f t="shared" si="1"/>
        <v>0</v>
      </c>
      <c r="N32" s="8">
        <f t="shared" si="0"/>
        <v>0</v>
      </c>
      <c r="R32" s="12">
        <v>1</v>
      </c>
    </row>
    <row r="33" spans="1:18" ht="25.5" x14ac:dyDescent="0.2">
      <c r="A33" s="1" t="s">
        <v>89</v>
      </c>
      <c r="B33" s="1" t="s">
        <v>90</v>
      </c>
      <c r="C33" s="2" t="s">
        <v>91</v>
      </c>
      <c r="D33" s="3" t="s">
        <v>36</v>
      </c>
      <c r="E33" s="4">
        <v>0</v>
      </c>
      <c r="F33" s="4">
        <v>0</v>
      </c>
      <c r="H33" s="6">
        <v>0</v>
      </c>
      <c r="I33" s="7">
        <v>6306622</v>
      </c>
      <c r="J33" s="7">
        <v>6306602</v>
      </c>
      <c r="K33" s="7">
        <v>2</v>
      </c>
      <c r="L33" s="7">
        <v>2</v>
      </c>
      <c r="M33" s="7">
        <f t="shared" si="1"/>
        <v>0</v>
      </c>
      <c r="N33" s="8">
        <f t="shared" si="0"/>
        <v>0</v>
      </c>
      <c r="R33" s="12">
        <v>1</v>
      </c>
    </row>
    <row r="34" spans="1:18" ht="38.25" x14ac:dyDescent="0.2">
      <c r="A34" s="1" t="s">
        <v>92</v>
      </c>
      <c r="B34" s="1" t="s">
        <v>93</v>
      </c>
      <c r="C34" s="2" t="s">
        <v>94</v>
      </c>
      <c r="D34" s="3" t="s">
        <v>36</v>
      </c>
      <c r="E34" s="4">
        <v>0</v>
      </c>
      <c r="F34" s="4">
        <v>0</v>
      </c>
      <c r="H34" s="6">
        <v>0</v>
      </c>
      <c r="I34" s="7">
        <v>6306623</v>
      </c>
      <c r="J34" s="7">
        <v>6306602</v>
      </c>
      <c r="K34" s="7">
        <v>2</v>
      </c>
      <c r="L34" s="7">
        <v>2</v>
      </c>
      <c r="M34" s="7">
        <f t="shared" si="1"/>
        <v>0</v>
      </c>
      <c r="N34" s="8">
        <f t="shared" si="0"/>
        <v>0</v>
      </c>
      <c r="R34" s="12">
        <v>1</v>
      </c>
    </row>
    <row r="35" spans="1:18" x14ac:dyDescent="0.2">
      <c r="A35" s="1" t="s">
        <v>95</v>
      </c>
      <c r="B35" s="1" t="s">
        <v>96</v>
      </c>
      <c r="C35" s="2" t="s">
        <v>97</v>
      </c>
      <c r="D35" s="3" t="s">
        <v>36</v>
      </c>
      <c r="E35" s="4">
        <v>0</v>
      </c>
      <c r="F35" s="4">
        <v>0</v>
      </c>
      <c r="H35" s="6">
        <v>0</v>
      </c>
      <c r="I35" s="7">
        <v>6306624</v>
      </c>
      <c r="J35" s="7">
        <v>6306602</v>
      </c>
      <c r="K35" s="7">
        <v>2</v>
      </c>
      <c r="L35" s="7">
        <v>2</v>
      </c>
      <c r="M35" s="7">
        <f t="shared" si="1"/>
        <v>0</v>
      </c>
      <c r="N35" s="8">
        <f t="shared" si="0"/>
        <v>0</v>
      </c>
      <c r="R35" s="12">
        <v>1</v>
      </c>
    </row>
    <row r="36" spans="1:18" ht="51" x14ac:dyDescent="0.2">
      <c r="A36" s="1" t="s">
        <v>98</v>
      </c>
      <c r="B36" s="1" t="s">
        <v>99</v>
      </c>
      <c r="C36" s="2" t="s">
        <v>100</v>
      </c>
      <c r="D36" s="3" t="s">
        <v>36</v>
      </c>
      <c r="E36" s="4">
        <v>0</v>
      </c>
      <c r="F36" s="4">
        <v>0</v>
      </c>
      <c r="H36" s="6">
        <v>0</v>
      </c>
      <c r="I36" s="7">
        <v>6306625</v>
      </c>
      <c r="J36" s="7">
        <v>6306602</v>
      </c>
      <c r="K36" s="7">
        <v>2</v>
      </c>
      <c r="L36" s="7">
        <v>2</v>
      </c>
      <c r="M36" s="7">
        <f t="shared" si="1"/>
        <v>0</v>
      </c>
      <c r="N36" s="8">
        <f t="shared" si="0"/>
        <v>0</v>
      </c>
      <c r="R36" s="12">
        <v>1</v>
      </c>
    </row>
    <row r="37" spans="1:18" ht="51" x14ac:dyDescent="0.2">
      <c r="A37" s="1" t="s">
        <v>101</v>
      </c>
      <c r="B37" s="1" t="s">
        <v>102</v>
      </c>
      <c r="C37" s="2" t="s">
        <v>103</v>
      </c>
      <c r="D37" s="3" t="s">
        <v>36</v>
      </c>
      <c r="E37" s="4">
        <v>0</v>
      </c>
      <c r="F37" s="4">
        <v>0</v>
      </c>
      <c r="H37" s="6">
        <v>0</v>
      </c>
      <c r="I37" s="7">
        <v>6306626</v>
      </c>
      <c r="J37" s="7">
        <v>6306602</v>
      </c>
      <c r="K37" s="7">
        <v>2</v>
      </c>
      <c r="L37" s="7">
        <v>2</v>
      </c>
      <c r="M37" s="7">
        <f t="shared" si="1"/>
        <v>0</v>
      </c>
      <c r="N37" s="8">
        <f t="shared" si="0"/>
        <v>0</v>
      </c>
      <c r="R37" s="12">
        <v>1</v>
      </c>
    </row>
    <row r="38" spans="1:18" ht="76.5" x14ac:dyDescent="0.2">
      <c r="A38" s="1" t="s">
        <v>104</v>
      </c>
      <c r="B38" s="1" t="s">
        <v>105</v>
      </c>
      <c r="C38" s="2" t="s">
        <v>106</v>
      </c>
      <c r="D38" s="3" t="s">
        <v>36</v>
      </c>
      <c r="E38" s="4">
        <v>0</v>
      </c>
      <c r="F38" s="4">
        <v>0</v>
      </c>
      <c r="H38" s="6">
        <v>0</v>
      </c>
      <c r="I38" s="7">
        <v>6306627</v>
      </c>
      <c r="J38" s="7">
        <v>6306602</v>
      </c>
      <c r="K38" s="7">
        <v>2</v>
      </c>
      <c r="L38" s="7">
        <v>2</v>
      </c>
      <c r="M38" s="7">
        <f t="shared" si="1"/>
        <v>0</v>
      </c>
      <c r="N38" s="8">
        <f t="shared" si="0"/>
        <v>0</v>
      </c>
      <c r="R38" s="12">
        <v>1</v>
      </c>
    </row>
    <row r="39" spans="1:18" ht="51" x14ac:dyDescent="0.2">
      <c r="A39" s="1" t="s">
        <v>107</v>
      </c>
      <c r="B39" s="1" t="s">
        <v>108</v>
      </c>
      <c r="C39" s="2" t="s">
        <v>109</v>
      </c>
      <c r="D39" s="3" t="s">
        <v>36</v>
      </c>
      <c r="E39" s="4">
        <v>0</v>
      </c>
      <c r="F39" s="4">
        <v>0</v>
      </c>
      <c r="H39" s="6">
        <v>0</v>
      </c>
      <c r="I39" s="7">
        <v>6306628</v>
      </c>
      <c r="J39" s="7">
        <v>6306602</v>
      </c>
      <c r="K39" s="7">
        <v>2</v>
      </c>
      <c r="L39" s="7">
        <v>2</v>
      </c>
      <c r="M39" s="7">
        <f t="shared" si="1"/>
        <v>0</v>
      </c>
      <c r="N39" s="8">
        <f t="shared" si="0"/>
        <v>0</v>
      </c>
      <c r="R39" s="12">
        <v>1</v>
      </c>
    </row>
    <row r="40" spans="1:18" ht="51" x14ac:dyDescent="0.2">
      <c r="A40" s="1" t="s">
        <v>110</v>
      </c>
      <c r="B40" s="1" t="s">
        <v>111</v>
      </c>
      <c r="C40" s="2" t="s">
        <v>112</v>
      </c>
      <c r="D40" s="3" t="s">
        <v>36</v>
      </c>
      <c r="E40" s="4">
        <v>0</v>
      </c>
      <c r="F40" s="4">
        <v>0</v>
      </c>
      <c r="H40" s="6">
        <v>0</v>
      </c>
      <c r="I40" s="7">
        <v>6306629</v>
      </c>
      <c r="J40" s="7">
        <v>6306602</v>
      </c>
      <c r="K40" s="7">
        <v>2</v>
      </c>
      <c r="L40" s="7">
        <v>2</v>
      </c>
      <c r="M40" s="7">
        <f t="shared" si="1"/>
        <v>0</v>
      </c>
      <c r="N40" s="8">
        <f t="shared" si="0"/>
        <v>0</v>
      </c>
      <c r="R40" s="12">
        <v>1</v>
      </c>
    </row>
    <row r="41" spans="1:18" x14ac:dyDescent="0.2">
      <c r="A41" s="1" t="s">
        <v>113</v>
      </c>
      <c r="B41" s="1" t="s">
        <v>114</v>
      </c>
      <c r="C41" s="2" t="s">
        <v>115</v>
      </c>
      <c r="D41" s="3" t="s">
        <v>36</v>
      </c>
      <c r="E41" s="4">
        <v>0</v>
      </c>
      <c r="F41" s="4">
        <v>0</v>
      </c>
      <c r="H41" s="6">
        <v>0</v>
      </c>
      <c r="I41" s="7">
        <v>6306630</v>
      </c>
      <c r="J41" s="7">
        <v>6306602</v>
      </c>
      <c r="K41" s="7">
        <v>2</v>
      </c>
      <c r="L41" s="7">
        <v>2</v>
      </c>
      <c r="M41" s="7">
        <f t="shared" si="1"/>
        <v>0</v>
      </c>
      <c r="N41" s="8">
        <f t="shared" si="0"/>
        <v>0</v>
      </c>
      <c r="R41" s="12">
        <v>1</v>
      </c>
    </row>
    <row r="42" spans="1:18" ht="51" x14ac:dyDescent="0.2">
      <c r="A42" s="1" t="s">
        <v>116</v>
      </c>
      <c r="B42" s="1" t="s">
        <v>117</v>
      </c>
      <c r="C42" s="2" t="s">
        <v>118</v>
      </c>
      <c r="D42" s="3" t="s">
        <v>36</v>
      </c>
      <c r="E42" s="4">
        <v>0</v>
      </c>
      <c r="F42" s="4">
        <v>0</v>
      </c>
      <c r="H42" s="6">
        <v>0</v>
      </c>
      <c r="I42" s="7">
        <v>6306631</v>
      </c>
      <c r="J42" s="7">
        <v>6306602</v>
      </c>
      <c r="K42" s="7">
        <v>2</v>
      </c>
      <c r="L42" s="7">
        <v>2</v>
      </c>
      <c r="M42" s="7">
        <f t="shared" si="1"/>
        <v>0</v>
      </c>
      <c r="N42" s="8">
        <f t="shared" si="0"/>
        <v>0</v>
      </c>
      <c r="R42" s="12">
        <v>1</v>
      </c>
    </row>
    <row r="43" spans="1:18" x14ac:dyDescent="0.2">
      <c r="A43" s="1" t="s">
        <v>119</v>
      </c>
      <c r="B43" s="1" t="s">
        <v>120</v>
      </c>
      <c r="C43" s="2" t="s">
        <v>121</v>
      </c>
      <c r="D43" s="3" t="s">
        <v>36</v>
      </c>
      <c r="E43" s="4">
        <v>0</v>
      </c>
      <c r="F43" s="4">
        <v>0</v>
      </c>
      <c r="H43" s="6">
        <v>0</v>
      </c>
      <c r="I43" s="7">
        <v>6306632</v>
      </c>
      <c r="J43" s="7">
        <v>6306602</v>
      </c>
      <c r="K43" s="7">
        <v>2</v>
      </c>
      <c r="L43" s="7">
        <v>2</v>
      </c>
      <c r="M43" s="7">
        <f t="shared" si="1"/>
        <v>0</v>
      </c>
      <c r="N43" s="8">
        <f t="shared" si="0"/>
        <v>0</v>
      </c>
      <c r="R43" s="12">
        <v>1</v>
      </c>
    </row>
    <row r="44" spans="1:18" ht="63.75" x14ac:dyDescent="0.2">
      <c r="A44" s="1" t="s">
        <v>122</v>
      </c>
      <c r="B44" s="1" t="s">
        <v>123</v>
      </c>
      <c r="C44" s="216" t="s">
        <v>7371</v>
      </c>
      <c r="D44" s="3" t="s">
        <v>36</v>
      </c>
      <c r="E44" s="4">
        <v>0</v>
      </c>
      <c r="F44" s="4">
        <v>0</v>
      </c>
      <c r="H44" s="6">
        <v>0</v>
      </c>
      <c r="I44" s="7">
        <v>6306633</v>
      </c>
      <c r="J44" s="7">
        <v>6306602</v>
      </c>
      <c r="K44" s="7">
        <v>2</v>
      </c>
      <c r="L44" s="7">
        <v>2</v>
      </c>
      <c r="M44" s="7">
        <f t="shared" si="1"/>
        <v>0</v>
      </c>
      <c r="N44" s="8">
        <f t="shared" si="0"/>
        <v>0</v>
      </c>
      <c r="R44" s="12">
        <v>1</v>
      </c>
    </row>
    <row r="45" spans="1:18" ht="51" x14ac:dyDescent="0.2">
      <c r="A45" s="1" t="s">
        <v>124</v>
      </c>
      <c r="B45" s="1" t="s">
        <v>125</v>
      </c>
      <c r="C45" s="2" t="s">
        <v>126</v>
      </c>
      <c r="D45" s="3" t="s">
        <v>36</v>
      </c>
      <c r="E45" s="4">
        <v>0</v>
      </c>
      <c r="F45" s="4">
        <v>0</v>
      </c>
      <c r="H45" s="6">
        <v>0</v>
      </c>
      <c r="I45" s="7">
        <v>6306634</v>
      </c>
      <c r="J45" s="7">
        <v>6306602</v>
      </c>
      <c r="K45" s="7">
        <v>2</v>
      </c>
      <c r="L45" s="7">
        <v>2</v>
      </c>
      <c r="M45" s="7">
        <f t="shared" si="1"/>
        <v>0</v>
      </c>
      <c r="N45" s="8">
        <f t="shared" si="0"/>
        <v>0</v>
      </c>
      <c r="R45" s="12">
        <v>1</v>
      </c>
    </row>
    <row r="46" spans="1:18" ht="89.25" x14ac:dyDescent="0.2">
      <c r="A46" s="1" t="s">
        <v>127</v>
      </c>
      <c r="B46" s="1" t="s">
        <v>128</v>
      </c>
      <c r="C46" s="2" t="s">
        <v>129</v>
      </c>
      <c r="D46" s="3" t="s">
        <v>36</v>
      </c>
      <c r="E46" s="4">
        <v>0</v>
      </c>
      <c r="F46" s="4">
        <v>0</v>
      </c>
      <c r="H46" s="6">
        <v>0</v>
      </c>
      <c r="I46" s="7">
        <v>6306635</v>
      </c>
      <c r="J46" s="7">
        <v>6306602</v>
      </c>
      <c r="K46" s="7">
        <v>2</v>
      </c>
      <c r="L46" s="7">
        <v>2</v>
      </c>
      <c r="M46" s="7">
        <f t="shared" si="1"/>
        <v>0</v>
      </c>
      <c r="N46" s="8">
        <f t="shared" ref="N46:N68" si="2">H46*E46*(1+F46/100)</f>
        <v>0</v>
      </c>
      <c r="R46" s="12">
        <v>1</v>
      </c>
    </row>
    <row r="47" spans="1:18" ht="25.5" x14ac:dyDescent="0.2">
      <c r="A47" s="1" t="s">
        <v>130</v>
      </c>
      <c r="B47" s="1" t="s">
        <v>131</v>
      </c>
      <c r="C47" s="2" t="s">
        <v>132</v>
      </c>
      <c r="D47" s="3" t="s">
        <v>36</v>
      </c>
      <c r="E47" s="4">
        <v>0</v>
      </c>
      <c r="F47" s="4">
        <v>0</v>
      </c>
      <c r="H47" s="6">
        <v>0</v>
      </c>
      <c r="I47" s="7">
        <v>6306636</v>
      </c>
      <c r="J47" s="7">
        <v>6306602</v>
      </c>
      <c r="K47" s="7">
        <v>2</v>
      </c>
      <c r="L47" s="7">
        <v>2</v>
      </c>
      <c r="M47" s="7">
        <f t="shared" si="1"/>
        <v>0</v>
      </c>
      <c r="N47" s="8">
        <f t="shared" si="2"/>
        <v>0</v>
      </c>
      <c r="R47" s="12">
        <v>1</v>
      </c>
    </row>
    <row r="48" spans="1:18" ht="25.5" x14ac:dyDescent="0.2">
      <c r="A48" s="1" t="s">
        <v>133</v>
      </c>
      <c r="B48" s="1" t="s">
        <v>134</v>
      </c>
      <c r="C48" s="2" t="s">
        <v>135</v>
      </c>
      <c r="D48" s="3" t="s">
        <v>36</v>
      </c>
      <c r="E48" s="4">
        <v>0</v>
      </c>
      <c r="F48" s="4">
        <v>0</v>
      </c>
      <c r="H48" s="6">
        <v>0</v>
      </c>
      <c r="I48" s="7">
        <v>6306637</v>
      </c>
      <c r="J48" s="7">
        <v>6306602</v>
      </c>
      <c r="K48" s="7">
        <v>2</v>
      </c>
      <c r="L48" s="7">
        <v>2</v>
      </c>
      <c r="M48" s="7">
        <f t="shared" si="1"/>
        <v>0</v>
      </c>
      <c r="N48" s="8">
        <f t="shared" si="2"/>
        <v>0</v>
      </c>
      <c r="R48" s="12">
        <v>1</v>
      </c>
    </row>
    <row r="49" spans="1:18" ht="25.5" x14ac:dyDescent="0.2">
      <c r="A49" s="1" t="s">
        <v>136</v>
      </c>
      <c r="B49" s="1" t="s">
        <v>137</v>
      </c>
      <c r="C49" s="2" t="s">
        <v>138</v>
      </c>
      <c r="D49" s="3" t="s">
        <v>36</v>
      </c>
      <c r="E49" s="4">
        <v>0</v>
      </c>
      <c r="F49" s="4">
        <v>0</v>
      </c>
      <c r="H49" s="6">
        <v>0</v>
      </c>
      <c r="I49" s="7">
        <v>6306638</v>
      </c>
      <c r="J49" s="7">
        <v>6306602</v>
      </c>
      <c r="K49" s="7">
        <v>2</v>
      </c>
      <c r="L49" s="7">
        <v>2</v>
      </c>
      <c r="M49" s="7">
        <f t="shared" si="1"/>
        <v>0</v>
      </c>
      <c r="N49" s="8">
        <f t="shared" si="2"/>
        <v>0</v>
      </c>
      <c r="R49" s="12">
        <v>1</v>
      </c>
    </row>
    <row r="50" spans="1:18" x14ac:dyDescent="0.2">
      <c r="A50" s="1" t="s">
        <v>139</v>
      </c>
      <c r="B50" s="1" t="s">
        <v>140</v>
      </c>
      <c r="C50" s="2" t="s">
        <v>141</v>
      </c>
      <c r="D50" s="3" t="s">
        <v>36</v>
      </c>
      <c r="E50" s="4">
        <v>0</v>
      </c>
      <c r="F50" s="4">
        <v>0</v>
      </c>
      <c r="H50" s="6">
        <v>0</v>
      </c>
      <c r="I50" s="7">
        <v>6306639</v>
      </c>
      <c r="J50" s="7">
        <v>6306602</v>
      </c>
      <c r="K50" s="7">
        <v>2</v>
      </c>
      <c r="L50" s="7">
        <v>2</v>
      </c>
      <c r="M50" s="7">
        <f t="shared" si="1"/>
        <v>0</v>
      </c>
      <c r="N50" s="8">
        <f t="shared" si="2"/>
        <v>0</v>
      </c>
      <c r="R50" s="12">
        <v>1</v>
      </c>
    </row>
    <row r="51" spans="1:18" x14ac:dyDescent="0.2">
      <c r="A51" s="1" t="s">
        <v>142</v>
      </c>
      <c r="B51" s="1" t="s">
        <v>143</v>
      </c>
      <c r="C51" s="2" t="s">
        <v>144</v>
      </c>
      <c r="D51" s="3" t="s">
        <v>36</v>
      </c>
      <c r="E51" s="4">
        <v>0</v>
      </c>
      <c r="F51" s="4">
        <v>0</v>
      </c>
      <c r="H51" s="6">
        <v>0</v>
      </c>
      <c r="I51" s="7">
        <v>6306640</v>
      </c>
      <c r="J51" s="7">
        <v>6306602</v>
      </c>
      <c r="K51" s="7">
        <v>2</v>
      </c>
      <c r="L51" s="7">
        <v>2</v>
      </c>
      <c r="M51" s="7">
        <f t="shared" si="1"/>
        <v>0</v>
      </c>
      <c r="N51" s="8">
        <f t="shared" si="2"/>
        <v>0</v>
      </c>
      <c r="R51" s="12">
        <v>1</v>
      </c>
    </row>
    <row r="52" spans="1:18" ht="25.5" x14ac:dyDescent="0.2">
      <c r="A52" s="1" t="s">
        <v>145</v>
      </c>
      <c r="B52" s="1" t="s">
        <v>146</v>
      </c>
      <c r="C52" s="2" t="s">
        <v>147</v>
      </c>
      <c r="D52" s="3" t="s">
        <v>36</v>
      </c>
      <c r="E52" s="4">
        <v>0</v>
      </c>
      <c r="F52" s="4">
        <v>0</v>
      </c>
      <c r="H52" s="6">
        <v>0</v>
      </c>
      <c r="I52" s="7">
        <v>6306641</v>
      </c>
      <c r="J52" s="7">
        <v>6306602</v>
      </c>
      <c r="K52" s="7">
        <v>2</v>
      </c>
      <c r="L52" s="7">
        <v>2</v>
      </c>
      <c r="M52" s="7">
        <f t="shared" si="1"/>
        <v>0</v>
      </c>
      <c r="N52" s="8">
        <f t="shared" si="2"/>
        <v>0</v>
      </c>
      <c r="R52" s="12">
        <v>1</v>
      </c>
    </row>
    <row r="53" spans="1:18" x14ac:dyDescent="0.2">
      <c r="A53" s="1" t="s">
        <v>148</v>
      </c>
      <c r="B53" s="1" t="s">
        <v>149</v>
      </c>
      <c r="C53" s="2" t="s">
        <v>150</v>
      </c>
      <c r="D53" s="3" t="s">
        <v>36</v>
      </c>
      <c r="E53" s="4">
        <v>0</v>
      </c>
      <c r="F53" s="4">
        <v>0</v>
      </c>
      <c r="H53" s="6">
        <v>0</v>
      </c>
      <c r="I53" s="7">
        <v>6306642</v>
      </c>
      <c r="J53" s="7">
        <v>6306602</v>
      </c>
      <c r="K53" s="7">
        <v>2</v>
      </c>
      <c r="L53" s="7">
        <v>2</v>
      </c>
      <c r="M53" s="7">
        <f t="shared" si="1"/>
        <v>0</v>
      </c>
      <c r="N53" s="8">
        <f t="shared" si="2"/>
        <v>0</v>
      </c>
      <c r="R53" s="12">
        <v>1</v>
      </c>
    </row>
    <row r="54" spans="1:18" x14ac:dyDescent="0.2">
      <c r="A54" s="1" t="s">
        <v>151</v>
      </c>
      <c r="B54" s="1" t="s">
        <v>152</v>
      </c>
      <c r="C54" s="2" t="s">
        <v>153</v>
      </c>
      <c r="D54" s="3" t="s">
        <v>36</v>
      </c>
      <c r="E54" s="4">
        <v>0</v>
      </c>
      <c r="F54" s="4">
        <v>0</v>
      </c>
      <c r="H54" s="6">
        <v>0</v>
      </c>
      <c r="I54" s="7">
        <v>6306643</v>
      </c>
      <c r="J54" s="7">
        <v>6306602</v>
      </c>
      <c r="K54" s="7">
        <v>2</v>
      </c>
      <c r="L54" s="7">
        <v>2</v>
      </c>
      <c r="M54" s="7">
        <f t="shared" si="1"/>
        <v>0</v>
      </c>
      <c r="N54" s="8">
        <f t="shared" si="2"/>
        <v>0</v>
      </c>
      <c r="R54" s="12">
        <v>1</v>
      </c>
    </row>
    <row r="55" spans="1:18" x14ac:dyDescent="0.2">
      <c r="A55" s="1" t="s">
        <v>154</v>
      </c>
      <c r="B55" s="1" t="s">
        <v>155</v>
      </c>
      <c r="C55" s="2" t="s">
        <v>156</v>
      </c>
      <c r="D55" s="3" t="s">
        <v>36</v>
      </c>
      <c r="E55" s="4">
        <v>0</v>
      </c>
      <c r="F55" s="4">
        <v>0</v>
      </c>
      <c r="H55" s="6">
        <v>0</v>
      </c>
      <c r="I55" s="7">
        <v>6306644</v>
      </c>
      <c r="J55" s="7">
        <v>6306602</v>
      </c>
      <c r="K55" s="7">
        <v>2</v>
      </c>
      <c r="L55" s="7">
        <v>2</v>
      </c>
      <c r="M55" s="7">
        <f t="shared" si="1"/>
        <v>0</v>
      </c>
      <c r="N55" s="8">
        <f t="shared" si="2"/>
        <v>0</v>
      </c>
      <c r="R55" s="12">
        <v>1</v>
      </c>
    </row>
    <row r="56" spans="1:18" ht="38.25" x14ac:dyDescent="0.2">
      <c r="A56" s="1" t="s">
        <v>157</v>
      </c>
      <c r="B56" s="1" t="s">
        <v>158</v>
      </c>
      <c r="C56" s="2" t="s">
        <v>159</v>
      </c>
      <c r="D56" s="3" t="s">
        <v>36</v>
      </c>
      <c r="E56" s="4">
        <v>0</v>
      </c>
      <c r="F56" s="4">
        <v>0</v>
      </c>
      <c r="H56" s="6">
        <v>0</v>
      </c>
      <c r="I56" s="7">
        <v>6306645</v>
      </c>
      <c r="J56" s="7">
        <v>6306602</v>
      </c>
      <c r="K56" s="7">
        <v>2</v>
      </c>
      <c r="L56" s="7">
        <v>2</v>
      </c>
      <c r="M56" s="7">
        <f t="shared" si="1"/>
        <v>0</v>
      </c>
      <c r="N56" s="8">
        <f t="shared" si="2"/>
        <v>0</v>
      </c>
      <c r="R56" s="12">
        <v>1</v>
      </c>
    </row>
    <row r="57" spans="1:18" ht="38.25" x14ac:dyDescent="0.2">
      <c r="A57" s="1" t="s">
        <v>160</v>
      </c>
      <c r="B57" s="1" t="s">
        <v>161</v>
      </c>
      <c r="C57" s="216" t="s">
        <v>7372</v>
      </c>
      <c r="D57" s="3" t="s">
        <v>36</v>
      </c>
      <c r="E57" s="4">
        <v>0</v>
      </c>
      <c r="F57" s="4">
        <v>0</v>
      </c>
      <c r="H57" s="6">
        <v>0</v>
      </c>
      <c r="I57" s="7">
        <v>6306646</v>
      </c>
      <c r="J57" s="7">
        <v>6306602</v>
      </c>
      <c r="K57" s="7">
        <v>2</v>
      </c>
      <c r="L57" s="7">
        <v>2</v>
      </c>
      <c r="M57" s="7">
        <f t="shared" si="1"/>
        <v>0</v>
      </c>
      <c r="N57" s="8">
        <f t="shared" si="2"/>
        <v>0</v>
      </c>
      <c r="R57" s="12">
        <v>1</v>
      </c>
    </row>
    <row r="58" spans="1:18" ht="25.5" x14ac:dyDescent="0.2">
      <c r="A58" s="1" t="s">
        <v>162</v>
      </c>
      <c r="B58" s="1" t="s">
        <v>163</v>
      </c>
      <c r="C58" s="2" t="s">
        <v>164</v>
      </c>
      <c r="D58" s="3" t="s">
        <v>36</v>
      </c>
      <c r="E58" s="4">
        <v>0</v>
      </c>
      <c r="F58" s="4">
        <v>0</v>
      </c>
      <c r="H58" s="6">
        <v>0</v>
      </c>
      <c r="I58" s="7">
        <v>6306647</v>
      </c>
      <c r="J58" s="7">
        <v>6306602</v>
      </c>
      <c r="K58" s="7">
        <v>2</v>
      </c>
      <c r="L58" s="7">
        <v>2</v>
      </c>
      <c r="M58" s="7">
        <f t="shared" si="1"/>
        <v>0</v>
      </c>
      <c r="N58" s="8">
        <f t="shared" si="2"/>
        <v>0</v>
      </c>
      <c r="R58" s="12">
        <v>1</v>
      </c>
    </row>
    <row r="59" spans="1:18" x14ac:dyDescent="0.2">
      <c r="A59" s="1" t="s">
        <v>165</v>
      </c>
      <c r="B59" s="1" t="s">
        <v>166</v>
      </c>
      <c r="C59" s="2" t="s">
        <v>167</v>
      </c>
      <c r="D59" s="3" t="s">
        <v>36</v>
      </c>
      <c r="E59" s="4">
        <v>0</v>
      </c>
      <c r="F59" s="4">
        <v>0</v>
      </c>
      <c r="H59" s="6">
        <v>0</v>
      </c>
      <c r="I59" s="7">
        <v>6306648</v>
      </c>
      <c r="J59" s="7">
        <v>6306602</v>
      </c>
      <c r="K59" s="7">
        <v>2</v>
      </c>
      <c r="L59" s="7">
        <v>2</v>
      </c>
      <c r="M59" s="7">
        <f t="shared" si="1"/>
        <v>0</v>
      </c>
      <c r="N59" s="8">
        <f t="shared" si="2"/>
        <v>0</v>
      </c>
      <c r="R59" s="12">
        <v>1</v>
      </c>
    </row>
    <row r="60" spans="1:18" x14ac:dyDescent="0.2">
      <c r="A60" s="1" t="s">
        <v>168</v>
      </c>
      <c r="B60" s="1" t="s">
        <v>169</v>
      </c>
      <c r="C60" s="2" t="s">
        <v>170</v>
      </c>
      <c r="D60" s="3" t="s">
        <v>36</v>
      </c>
      <c r="E60" s="4">
        <v>0</v>
      </c>
      <c r="F60" s="4">
        <v>0</v>
      </c>
      <c r="H60" s="6">
        <v>0</v>
      </c>
      <c r="I60" s="7">
        <v>6306649</v>
      </c>
      <c r="J60" s="7">
        <v>6306602</v>
      </c>
      <c r="K60" s="7">
        <v>2</v>
      </c>
      <c r="L60" s="7">
        <v>2</v>
      </c>
      <c r="M60" s="7">
        <f t="shared" si="1"/>
        <v>0</v>
      </c>
      <c r="N60" s="8">
        <f t="shared" si="2"/>
        <v>0</v>
      </c>
      <c r="R60" s="12">
        <v>1</v>
      </c>
    </row>
    <row r="61" spans="1:18" ht="25.5" x14ac:dyDescent="0.2">
      <c r="A61" s="1" t="s">
        <v>171</v>
      </c>
      <c r="B61" s="1" t="s">
        <v>172</v>
      </c>
      <c r="C61" s="2" t="s">
        <v>173</v>
      </c>
      <c r="D61" s="3" t="s">
        <v>36</v>
      </c>
      <c r="E61" s="4">
        <v>0</v>
      </c>
      <c r="F61" s="4">
        <v>0</v>
      </c>
      <c r="H61" s="6">
        <v>0</v>
      </c>
      <c r="I61" s="7">
        <v>6306650</v>
      </c>
      <c r="J61" s="7">
        <v>6306602</v>
      </c>
      <c r="K61" s="7">
        <v>2</v>
      </c>
      <c r="L61" s="7">
        <v>2</v>
      </c>
      <c r="M61" s="7">
        <f t="shared" si="1"/>
        <v>0</v>
      </c>
      <c r="N61" s="8">
        <f t="shared" si="2"/>
        <v>0</v>
      </c>
      <c r="R61" s="12">
        <v>1</v>
      </c>
    </row>
    <row r="62" spans="1:18" ht="38.25" x14ac:dyDescent="0.2">
      <c r="A62" s="1" t="s">
        <v>174</v>
      </c>
      <c r="B62" s="1" t="s">
        <v>175</v>
      </c>
      <c r="C62" s="2" t="s">
        <v>176</v>
      </c>
      <c r="D62" s="3" t="s">
        <v>36</v>
      </c>
      <c r="E62" s="4">
        <v>0</v>
      </c>
      <c r="F62" s="4">
        <v>0</v>
      </c>
      <c r="H62" s="6">
        <v>0</v>
      </c>
      <c r="I62" s="7">
        <v>6306651</v>
      </c>
      <c r="J62" s="7">
        <v>6306602</v>
      </c>
      <c r="K62" s="7">
        <v>2</v>
      </c>
      <c r="L62" s="7">
        <v>2</v>
      </c>
      <c r="M62" s="7">
        <f t="shared" si="1"/>
        <v>0</v>
      </c>
      <c r="N62" s="8">
        <f t="shared" si="2"/>
        <v>0</v>
      </c>
      <c r="R62" s="12">
        <v>1</v>
      </c>
    </row>
    <row r="63" spans="1:18" ht="25.5" x14ac:dyDescent="0.2">
      <c r="A63" s="1" t="s">
        <v>177</v>
      </c>
      <c r="B63" s="1" t="s">
        <v>178</v>
      </c>
      <c r="C63" s="2" t="s">
        <v>179</v>
      </c>
      <c r="D63" s="3" t="s">
        <v>36</v>
      </c>
      <c r="E63" s="4">
        <v>0</v>
      </c>
      <c r="F63" s="4">
        <v>0</v>
      </c>
      <c r="H63" s="6">
        <v>0</v>
      </c>
      <c r="I63" s="7">
        <v>6306652</v>
      </c>
      <c r="J63" s="7">
        <v>6306602</v>
      </c>
      <c r="K63" s="7">
        <v>2</v>
      </c>
      <c r="L63" s="7">
        <v>2</v>
      </c>
      <c r="M63" s="7">
        <f t="shared" si="1"/>
        <v>0</v>
      </c>
      <c r="N63" s="8">
        <f t="shared" si="2"/>
        <v>0</v>
      </c>
      <c r="R63" s="12">
        <v>1</v>
      </c>
    </row>
    <row r="64" spans="1:18" ht="76.5" x14ac:dyDescent="0.2">
      <c r="A64" s="1" t="s">
        <v>180</v>
      </c>
      <c r="B64" s="1" t="s">
        <v>181</v>
      </c>
      <c r="C64" s="2" t="s">
        <v>182</v>
      </c>
      <c r="D64" s="3" t="s">
        <v>36</v>
      </c>
      <c r="E64" s="4">
        <v>0</v>
      </c>
      <c r="F64" s="4">
        <v>0</v>
      </c>
      <c r="H64" s="6">
        <v>0</v>
      </c>
      <c r="I64" s="7">
        <v>6306653</v>
      </c>
      <c r="J64" s="7">
        <v>6306602</v>
      </c>
      <c r="K64" s="7">
        <v>2</v>
      </c>
      <c r="L64" s="7">
        <v>2</v>
      </c>
      <c r="M64" s="7">
        <f t="shared" si="1"/>
        <v>0</v>
      </c>
      <c r="N64" s="8">
        <f t="shared" si="2"/>
        <v>0</v>
      </c>
      <c r="R64" s="12">
        <v>1</v>
      </c>
    </row>
    <row r="65" spans="1:18" x14ac:dyDescent="0.2">
      <c r="A65" s="1" t="s">
        <v>183</v>
      </c>
      <c r="B65" s="1" t="s">
        <v>184</v>
      </c>
      <c r="C65" s="2" t="s">
        <v>185</v>
      </c>
      <c r="D65" s="3" t="s">
        <v>36</v>
      </c>
      <c r="E65" s="4">
        <v>0</v>
      </c>
      <c r="F65" s="4">
        <v>0</v>
      </c>
      <c r="H65" s="6">
        <v>0</v>
      </c>
      <c r="I65" s="7">
        <v>6306654</v>
      </c>
      <c r="J65" s="7">
        <v>6306602</v>
      </c>
      <c r="K65" s="7">
        <v>2</v>
      </c>
      <c r="L65" s="7">
        <v>2</v>
      </c>
      <c r="M65" s="7">
        <f t="shared" si="1"/>
        <v>0</v>
      </c>
      <c r="N65" s="8">
        <f t="shared" si="2"/>
        <v>0</v>
      </c>
      <c r="R65" s="12">
        <v>1</v>
      </c>
    </row>
    <row r="66" spans="1:18" x14ac:dyDescent="0.2">
      <c r="A66" s="1" t="s">
        <v>186</v>
      </c>
      <c r="B66" s="1" t="s">
        <v>187</v>
      </c>
      <c r="C66" s="2" t="s">
        <v>188</v>
      </c>
      <c r="D66" s="3" t="s">
        <v>36</v>
      </c>
      <c r="E66" s="4">
        <v>0</v>
      </c>
      <c r="F66" s="4">
        <v>0</v>
      </c>
      <c r="H66" s="6">
        <v>0</v>
      </c>
      <c r="I66" s="7">
        <v>6306655</v>
      </c>
      <c r="J66" s="7">
        <v>6306602</v>
      </c>
      <c r="K66" s="7">
        <v>2</v>
      </c>
      <c r="L66" s="7">
        <v>2</v>
      </c>
      <c r="M66" s="7">
        <f t="shared" si="1"/>
        <v>0</v>
      </c>
      <c r="N66" s="8">
        <f t="shared" si="2"/>
        <v>0</v>
      </c>
      <c r="R66" s="12">
        <v>1</v>
      </c>
    </row>
    <row r="67" spans="1:18" ht="25.5" x14ac:dyDescent="0.2">
      <c r="A67" s="1" t="s">
        <v>189</v>
      </c>
      <c r="B67" s="1" t="s">
        <v>190</v>
      </c>
      <c r="C67" s="2" t="s">
        <v>191</v>
      </c>
      <c r="D67" s="3" t="s">
        <v>36</v>
      </c>
      <c r="E67" s="4">
        <v>0</v>
      </c>
      <c r="F67" s="4">
        <v>0</v>
      </c>
      <c r="H67" s="6">
        <v>0</v>
      </c>
      <c r="I67" s="7">
        <v>6343746</v>
      </c>
      <c r="J67" s="7">
        <v>6306602</v>
      </c>
      <c r="K67" s="7">
        <v>2</v>
      </c>
      <c r="L67" s="7">
        <v>2</v>
      </c>
      <c r="M67" s="7">
        <f t="shared" si="1"/>
        <v>0</v>
      </c>
      <c r="N67" s="8">
        <f t="shared" si="2"/>
        <v>0</v>
      </c>
      <c r="R67" s="12">
        <v>1</v>
      </c>
    </row>
    <row r="68" spans="1:18" ht="25.5" x14ac:dyDescent="0.2">
      <c r="A68" s="1" t="s">
        <v>192</v>
      </c>
      <c r="B68" s="1" t="s">
        <v>193</v>
      </c>
      <c r="C68" s="2" t="s">
        <v>194</v>
      </c>
      <c r="D68" s="3" t="s">
        <v>36</v>
      </c>
      <c r="E68" s="4">
        <v>0</v>
      </c>
      <c r="F68" s="4">
        <v>0</v>
      </c>
      <c r="H68" s="6">
        <v>0</v>
      </c>
      <c r="I68" s="7">
        <v>6343747</v>
      </c>
      <c r="J68" s="7">
        <v>6306602</v>
      </c>
      <c r="K68" s="7">
        <v>2</v>
      </c>
      <c r="L68" s="7">
        <v>2</v>
      </c>
      <c r="M68" s="7">
        <f t="shared" si="1"/>
        <v>0</v>
      </c>
      <c r="N68" s="8">
        <f t="shared" si="2"/>
        <v>0</v>
      </c>
      <c r="R68" s="12">
        <v>1</v>
      </c>
    </row>
    <row r="69" spans="1:18" x14ac:dyDescent="0.2">
      <c r="A69" s="1" t="s">
        <v>42</v>
      </c>
      <c r="B69" s="1" t="s">
        <v>195</v>
      </c>
      <c r="C69" s="2" t="s">
        <v>196</v>
      </c>
      <c r="E69" s="4">
        <v>0</v>
      </c>
      <c r="F69" s="4">
        <v>0</v>
      </c>
      <c r="H69" s="6">
        <v>0</v>
      </c>
      <c r="I69" s="7">
        <v>6238441</v>
      </c>
      <c r="J69" s="7">
        <v>-1</v>
      </c>
      <c r="K69" s="7">
        <v>1</v>
      </c>
      <c r="L69" s="7">
        <v>1</v>
      </c>
      <c r="M69" s="7">
        <f>M70+M1100+M4032</f>
        <v>0</v>
      </c>
      <c r="N69" s="8">
        <f>N70+N1100+N4032</f>
        <v>0</v>
      </c>
      <c r="R69" s="12">
        <v>1</v>
      </c>
    </row>
    <row r="70" spans="1:18" x14ac:dyDescent="0.2">
      <c r="A70" s="1" t="s">
        <v>197</v>
      </c>
      <c r="B70" s="1" t="s">
        <v>195</v>
      </c>
      <c r="C70" s="2" t="s">
        <v>198</v>
      </c>
      <c r="E70" s="4">
        <v>0</v>
      </c>
      <c r="F70" s="4">
        <v>0</v>
      </c>
      <c r="H70" s="6">
        <v>0</v>
      </c>
      <c r="I70" s="7">
        <v>6238443</v>
      </c>
      <c r="J70" s="7">
        <v>6238441</v>
      </c>
      <c r="K70" s="7">
        <v>1</v>
      </c>
      <c r="L70" s="7">
        <v>2</v>
      </c>
      <c r="M70" s="7">
        <f>M71+M414+M715+M811</f>
        <v>0</v>
      </c>
      <c r="N70" s="8">
        <f>N71+N414+N715+N811</f>
        <v>0</v>
      </c>
      <c r="R70" s="12">
        <v>1</v>
      </c>
    </row>
    <row r="71" spans="1:18" x14ac:dyDescent="0.2">
      <c r="A71" s="1" t="s">
        <v>199</v>
      </c>
      <c r="B71" s="1" t="s">
        <v>195</v>
      </c>
      <c r="C71" s="2" t="s">
        <v>200</v>
      </c>
      <c r="E71" s="4">
        <v>0</v>
      </c>
      <c r="F71" s="4">
        <v>0</v>
      </c>
      <c r="H71" s="6">
        <v>0</v>
      </c>
      <c r="I71" s="7">
        <v>6238445</v>
      </c>
      <c r="J71" s="7">
        <v>6238443</v>
      </c>
      <c r="K71" s="7">
        <v>1</v>
      </c>
      <c r="L71" s="7">
        <v>3</v>
      </c>
      <c r="M71" s="7">
        <f>M72+M224</f>
        <v>0</v>
      </c>
      <c r="N71" s="8">
        <f>N72+N224</f>
        <v>0</v>
      </c>
      <c r="R71" s="12">
        <v>1</v>
      </c>
    </row>
    <row r="72" spans="1:18" x14ac:dyDescent="0.2">
      <c r="A72" s="1" t="s">
        <v>201</v>
      </c>
      <c r="B72" s="1" t="s">
        <v>202</v>
      </c>
      <c r="C72" s="2" t="s">
        <v>203</v>
      </c>
      <c r="E72" s="4">
        <v>0</v>
      </c>
      <c r="F72" s="4">
        <v>0</v>
      </c>
      <c r="H72" s="6">
        <v>0</v>
      </c>
      <c r="I72" s="7">
        <v>6306420</v>
      </c>
      <c r="J72" s="7">
        <v>6238445</v>
      </c>
      <c r="K72" s="7">
        <v>1</v>
      </c>
      <c r="L72" s="7">
        <v>4</v>
      </c>
      <c r="M72" s="7">
        <f>M73+M183</f>
        <v>0</v>
      </c>
      <c r="N72" s="8">
        <f>N73+N183</f>
        <v>0</v>
      </c>
      <c r="R72" s="12">
        <v>1</v>
      </c>
    </row>
    <row r="73" spans="1:18" x14ac:dyDescent="0.2">
      <c r="A73" s="1" t="s">
        <v>204</v>
      </c>
      <c r="B73" s="1" t="s">
        <v>205</v>
      </c>
      <c r="C73" s="2" t="s">
        <v>206</v>
      </c>
      <c r="E73" s="4">
        <v>0</v>
      </c>
      <c r="F73" s="4">
        <v>0</v>
      </c>
      <c r="H73" s="6">
        <v>0</v>
      </c>
      <c r="I73" s="7">
        <v>6235645</v>
      </c>
      <c r="J73" s="7">
        <v>6306420</v>
      </c>
      <c r="K73" s="7">
        <v>1</v>
      </c>
      <c r="L73" s="7">
        <v>5</v>
      </c>
      <c r="M73" s="7">
        <f>M74+M108+M120+M138+M149+M166+M173</f>
        <v>0</v>
      </c>
      <c r="N73" s="8">
        <f>N74+N108+N120+N138+N149+N166+N173</f>
        <v>0</v>
      </c>
      <c r="R73" s="12">
        <v>1</v>
      </c>
    </row>
    <row r="74" spans="1:18" x14ac:dyDescent="0.2">
      <c r="A74" s="1" t="s">
        <v>207</v>
      </c>
      <c r="B74" s="1" t="s">
        <v>208</v>
      </c>
      <c r="C74" s="2" t="s">
        <v>209</v>
      </c>
      <c r="E74" s="4">
        <v>0</v>
      </c>
      <c r="F74" s="4">
        <v>0</v>
      </c>
      <c r="H74" s="6">
        <v>0</v>
      </c>
      <c r="I74" s="7">
        <v>6235646</v>
      </c>
      <c r="J74" s="7">
        <v>6235645</v>
      </c>
      <c r="K74" s="7">
        <v>1</v>
      </c>
      <c r="L74" s="7">
        <v>6</v>
      </c>
      <c r="M74" s="7">
        <f>M75+M76+M77+M78+M79+M80+M81+M82+M83+M84+M85+M86+M87+M88+M89+M90+M91+M92+M93+M94+M95+M96+M97+M98+M99+M100+M101+M102+M103+M104+M105+M106+M107</f>
        <v>0</v>
      </c>
      <c r="N74" s="8">
        <f>N75+N76+N77+N78+N79+N80+N81+N82+N83+N84+N85+N86+N87+N88+N89+N90+N91+N92+N93+N94+N95+N96+N97+N98+N99+N100+N101+N102+N103+N104+N105+N106+N107</f>
        <v>0</v>
      </c>
      <c r="R74" s="12">
        <v>1</v>
      </c>
    </row>
    <row r="75" spans="1:18" x14ac:dyDescent="0.2">
      <c r="A75" s="1" t="s">
        <v>210</v>
      </c>
      <c r="C75" s="2" t="s">
        <v>211</v>
      </c>
      <c r="D75" s="3" t="s">
        <v>36</v>
      </c>
      <c r="E75" s="4">
        <v>0</v>
      </c>
      <c r="F75" s="4">
        <v>0</v>
      </c>
      <c r="H75" s="6">
        <v>0</v>
      </c>
      <c r="I75" s="7">
        <v>6235647</v>
      </c>
      <c r="J75" s="7">
        <v>6235646</v>
      </c>
      <c r="K75" s="7">
        <v>2</v>
      </c>
      <c r="L75" s="7">
        <v>7</v>
      </c>
      <c r="M75" s="7">
        <f t="shared" ref="M75:M107" si="3">ROUND(ROUND(H75,2)*ROUND(E75,2), 2)</f>
        <v>0</v>
      </c>
      <c r="N75" s="8">
        <f t="shared" ref="N75:N107" si="4">H75*E75*(1+F75/100)</f>
        <v>0</v>
      </c>
      <c r="R75" s="12">
        <v>1</v>
      </c>
    </row>
    <row r="76" spans="1:18" ht="25.5" x14ac:dyDescent="0.2">
      <c r="A76" s="1" t="s">
        <v>212</v>
      </c>
      <c r="C76" s="2" t="s">
        <v>213</v>
      </c>
      <c r="D76" s="3" t="s">
        <v>36</v>
      </c>
      <c r="E76" s="4">
        <v>0</v>
      </c>
      <c r="F76" s="4">
        <v>0</v>
      </c>
      <c r="H76" s="6">
        <v>0</v>
      </c>
      <c r="I76" s="7">
        <v>6235648</v>
      </c>
      <c r="J76" s="7">
        <v>6235646</v>
      </c>
      <c r="K76" s="7">
        <v>2</v>
      </c>
      <c r="L76" s="7">
        <v>7</v>
      </c>
      <c r="M76" s="7">
        <f t="shared" si="3"/>
        <v>0</v>
      </c>
      <c r="N76" s="8">
        <f t="shared" si="4"/>
        <v>0</v>
      </c>
      <c r="R76" s="12">
        <v>1</v>
      </c>
    </row>
    <row r="77" spans="1:18" x14ac:dyDescent="0.2">
      <c r="A77" s="1" t="s">
        <v>214</v>
      </c>
      <c r="C77" s="2" t="s">
        <v>215</v>
      </c>
      <c r="D77" s="3" t="s">
        <v>36</v>
      </c>
      <c r="E77" s="4">
        <v>0</v>
      </c>
      <c r="F77" s="4">
        <v>0</v>
      </c>
      <c r="H77" s="6">
        <v>0</v>
      </c>
      <c r="I77" s="7">
        <v>6235649</v>
      </c>
      <c r="J77" s="7">
        <v>6235646</v>
      </c>
      <c r="K77" s="7">
        <v>2</v>
      </c>
      <c r="L77" s="7">
        <v>7</v>
      </c>
      <c r="M77" s="7">
        <f t="shared" si="3"/>
        <v>0</v>
      </c>
      <c r="N77" s="8">
        <f t="shared" si="4"/>
        <v>0</v>
      </c>
      <c r="R77" s="12">
        <v>1</v>
      </c>
    </row>
    <row r="78" spans="1:18" x14ac:dyDescent="0.2">
      <c r="A78" s="1" t="s">
        <v>216</v>
      </c>
      <c r="C78" s="2" t="s">
        <v>217</v>
      </c>
      <c r="D78" s="3" t="s">
        <v>36</v>
      </c>
      <c r="E78" s="4">
        <v>0</v>
      </c>
      <c r="F78" s="4">
        <v>0</v>
      </c>
      <c r="H78" s="6">
        <v>0</v>
      </c>
      <c r="I78" s="7">
        <v>6235650</v>
      </c>
      <c r="J78" s="7">
        <v>6235646</v>
      </c>
      <c r="K78" s="7">
        <v>2</v>
      </c>
      <c r="L78" s="7">
        <v>7</v>
      </c>
      <c r="M78" s="7">
        <f t="shared" si="3"/>
        <v>0</v>
      </c>
      <c r="N78" s="8">
        <f t="shared" si="4"/>
        <v>0</v>
      </c>
      <c r="R78" s="12">
        <v>1</v>
      </c>
    </row>
    <row r="79" spans="1:18" ht="38.25" x14ac:dyDescent="0.2">
      <c r="A79" s="1" t="s">
        <v>218</v>
      </c>
      <c r="C79" s="2" t="s">
        <v>219</v>
      </c>
      <c r="D79" s="3" t="s">
        <v>36</v>
      </c>
      <c r="E79" s="4">
        <v>0</v>
      </c>
      <c r="F79" s="4">
        <v>0</v>
      </c>
      <c r="H79" s="6">
        <v>0</v>
      </c>
      <c r="I79" s="7">
        <v>6235651</v>
      </c>
      <c r="J79" s="7">
        <v>6235646</v>
      </c>
      <c r="K79" s="7">
        <v>2</v>
      </c>
      <c r="L79" s="7">
        <v>7</v>
      </c>
      <c r="M79" s="7">
        <f t="shared" si="3"/>
        <v>0</v>
      </c>
      <c r="N79" s="8">
        <f t="shared" si="4"/>
        <v>0</v>
      </c>
      <c r="R79" s="12">
        <v>1</v>
      </c>
    </row>
    <row r="80" spans="1:18" ht="51" x14ac:dyDescent="0.2">
      <c r="A80" s="1" t="s">
        <v>220</v>
      </c>
      <c r="C80" s="2" t="s">
        <v>221</v>
      </c>
      <c r="D80" s="3" t="s">
        <v>36</v>
      </c>
      <c r="E80" s="4">
        <v>0</v>
      </c>
      <c r="F80" s="4">
        <v>0</v>
      </c>
      <c r="H80" s="6">
        <v>0</v>
      </c>
      <c r="I80" s="7">
        <v>6235652</v>
      </c>
      <c r="J80" s="7">
        <v>6235646</v>
      </c>
      <c r="K80" s="7">
        <v>2</v>
      </c>
      <c r="L80" s="7">
        <v>7</v>
      </c>
      <c r="M80" s="7">
        <f t="shared" si="3"/>
        <v>0</v>
      </c>
      <c r="N80" s="8">
        <f t="shared" si="4"/>
        <v>0</v>
      </c>
      <c r="R80" s="12">
        <v>1</v>
      </c>
    </row>
    <row r="81" spans="1:18" x14ac:dyDescent="0.2">
      <c r="A81" s="1" t="s">
        <v>222</v>
      </c>
      <c r="C81" s="2" t="s">
        <v>223</v>
      </c>
      <c r="D81" s="3" t="s">
        <v>36</v>
      </c>
      <c r="E81" s="4">
        <v>0</v>
      </c>
      <c r="F81" s="4">
        <v>0</v>
      </c>
      <c r="H81" s="6">
        <v>0</v>
      </c>
      <c r="I81" s="7">
        <v>6235653</v>
      </c>
      <c r="J81" s="7">
        <v>6235646</v>
      </c>
      <c r="K81" s="7">
        <v>2</v>
      </c>
      <c r="L81" s="7">
        <v>7</v>
      </c>
      <c r="M81" s="7">
        <f t="shared" si="3"/>
        <v>0</v>
      </c>
      <c r="N81" s="8">
        <f t="shared" si="4"/>
        <v>0</v>
      </c>
      <c r="R81" s="12">
        <v>1</v>
      </c>
    </row>
    <row r="82" spans="1:18" ht="38.25" x14ac:dyDescent="0.2">
      <c r="A82" s="1" t="s">
        <v>224</v>
      </c>
      <c r="C82" s="2" t="s">
        <v>225</v>
      </c>
      <c r="D82" s="3" t="s">
        <v>36</v>
      </c>
      <c r="E82" s="4">
        <v>0</v>
      </c>
      <c r="F82" s="4">
        <v>0</v>
      </c>
      <c r="H82" s="6">
        <v>0</v>
      </c>
      <c r="I82" s="7">
        <v>6235654</v>
      </c>
      <c r="J82" s="7">
        <v>6235646</v>
      </c>
      <c r="K82" s="7">
        <v>2</v>
      </c>
      <c r="L82" s="7">
        <v>7</v>
      </c>
      <c r="M82" s="7">
        <f t="shared" si="3"/>
        <v>0</v>
      </c>
      <c r="N82" s="8">
        <f t="shared" si="4"/>
        <v>0</v>
      </c>
      <c r="R82" s="12">
        <v>1</v>
      </c>
    </row>
    <row r="83" spans="1:18" ht="25.5" x14ac:dyDescent="0.2">
      <c r="A83" s="1" t="s">
        <v>226</v>
      </c>
      <c r="C83" s="2" t="s">
        <v>227</v>
      </c>
      <c r="D83" s="3" t="s">
        <v>36</v>
      </c>
      <c r="E83" s="4">
        <v>0</v>
      </c>
      <c r="F83" s="4">
        <v>0</v>
      </c>
      <c r="H83" s="6">
        <v>0</v>
      </c>
      <c r="I83" s="7">
        <v>6235655</v>
      </c>
      <c r="J83" s="7">
        <v>6235646</v>
      </c>
      <c r="K83" s="7">
        <v>2</v>
      </c>
      <c r="L83" s="7">
        <v>7</v>
      </c>
      <c r="M83" s="7">
        <f t="shared" si="3"/>
        <v>0</v>
      </c>
      <c r="N83" s="8">
        <f t="shared" si="4"/>
        <v>0</v>
      </c>
      <c r="R83" s="12">
        <v>1</v>
      </c>
    </row>
    <row r="84" spans="1:18" x14ac:dyDescent="0.2">
      <c r="A84" s="1" t="s">
        <v>228</v>
      </c>
      <c r="C84" s="2" t="s">
        <v>229</v>
      </c>
      <c r="D84" s="3" t="s">
        <v>36</v>
      </c>
      <c r="E84" s="4">
        <v>0</v>
      </c>
      <c r="F84" s="4">
        <v>0</v>
      </c>
      <c r="H84" s="6">
        <v>0</v>
      </c>
      <c r="I84" s="7">
        <v>6235656</v>
      </c>
      <c r="J84" s="7">
        <v>6235646</v>
      </c>
      <c r="K84" s="7">
        <v>2</v>
      </c>
      <c r="L84" s="7">
        <v>7</v>
      </c>
      <c r="M84" s="7">
        <f t="shared" si="3"/>
        <v>0</v>
      </c>
      <c r="N84" s="8">
        <f t="shared" si="4"/>
        <v>0</v>
      </c>
      <c r="R84" s="12">
        <v>1</v>
      </c>
    </row>
    <row r="85" spans="1:18" ht="51" x14ac:dyDescent="0.2">
      <c r="A85" s="1" t="s">
        <v>230</v>
      </c>
      <c r="C85" s="2" t="s">
        <v>231</v>
      </c>
      <c r="D85" s="3" t="s">
        <v>36</v>
      </c>
      <c r="E85" s="4">
        <v>0</v>
      </c>
      <c r="F85" s="4">
        <v>0</v>
      </c>
      <c r="H85" s="6">
        <v>0</v>
      </c>
      <c r="I85" s="7">
        <v>6235657</v>
      </c>
      <c r="J85" s="7">
        <v>6235646</v>
      </c>
      <c r="K85" s="7">
        <v>2</v>
      </c>
      <c r="L85" s="7">
        <v>7</v>
      </c>
      <c r="M85" s="7">
        <f t="shared" si="3"/>
        <v>0</v>
      </c>
      <c r="N85" s="8">
        <f t="shared" si="4"/>
        <v>0</v>
      </c>
      <c r="R85" s="12">
        <v>1</v>
      </c>
    </row>
    <row r="86" spans="1:18" ht="38.25" x14ac:dyDescent="0.2">
      <c r="A86" s="1" t="s">
        <v>232</v>
      </c>
      <c r="B86" s="1" t="s">
        <v>31</v>
      </c>
      <c r="C86" s="2" t="s">
        <v>233</v>
      </c>
      <c r="D86" s="3" t="s">
        <v>234</v>
      </c>
      <c r="E86" s="4">
        <v>1</v>
      </c>
      <c r="F86" s="4">
        <v>0</v>
      </c>
      <c r="H86" s="6">
        <v>0</v>
      </c>
      <c r="I86" s="7">
        <v>6235658</v>
      </c>
      <c r="J86" s="7">
        <v>6235646</v>
      </c>
      <c r="K86" s="7">
        <v>2</v>
      </c>
      <c r="L86" s="7">
        <v>7</v>
      </c>
      <c r="M86" s="7">
        <f t="shared" si="3"/>
        <v>0</v>
      </c>
      <c r="N86" s="8">
        <f t="shared" si="4"/>
        <v>0</v>
      </c>
      <c r="R86" s="12">
        <v>1</v>
      </c>
    </row>
    <row r="87" spans="1:18" ht="51" x14ac:dyDescent="0.2">
      <c r="A87" s="1" t="s">
        <v>235</v>
      </c>
      <c r="B87" s="1" t="s">
        <v>42</v>
      </c>
      <c r="C87" s="2" t="s">
        <v>236</v>
      </c>
      <c r="D87" s="3" t="s">
        <v>237</v>
      </c>
      <c r="E87" s="4">
        <v>9</v>
      </c>
      <c r="F87" s="4">
        <v>0</v>
      </c>
      <c r="H87" s="6">
        <v>0</v>
      </c>
      <c r="I87" s="7">
        <v>6235659</v>
      </c>
      <c r="J87" s="7">
        <v>6235646</v>
      </c>
      <c r="K87" s="7">
        <v>2</v>
      </c>
      <c r="L87" s="7">
        <v>7</v>
      </c>
      <c r="M87" s="7">
        <f t="shared" si="3"/>
        <v>0</v>
      </c>
      <c r="N87" s="8">
        <f t="shared" si="4"/>
        <v>0</v>
      </c>
      <c r="R87" s="12">
        <v>1</v>
      </c>
    </row>
    <row r="88" spans="1:18" ht="51" x14ac:dyDescent="0.2">
      <c r="A88" s="1" t="s">
        <v>238</v>
      </c>
      <c r="B88" s="1" t="s">
        <v>45</v>
      </c>
      <c r="C88" s="2" t="s">
        <v>239</v>
      </c>
      <c r="D88" s="3" t="s">
        <v>237</v>
      </c>
      <c r="E88" s="4">
        <v>2</v>
      </c>
      <c r="F88" s="4">
        <v>0</v>
      </c>
      <c r="H88" s="6">
        <v>0</v>
      </c>
      <c r="I88" s="7">
        <v>6235660</v>
      </c>
      <c r="J88" s="7">
        <v>6235646</v>
      </c>
      <c r="K88" s="7">
        <v>2</v>
      </c>
      <c r="L88" s="7">
        <v>7</v>
      </c>
      <c r="M88" s="7">
        <f t="shared" si="3"/>
        <v>0</v>
      </c>
      <c r="N88" s="8">
        <f t="shared" si="4"/>
        <v>0</v>
      </c>
      <c r="R88" s="12">
        <v>1</v>
      </c>
    </row>
    <row r="89" spans="1:18" ht="102" x14ac:dyDescent="0.2">
      <c r="A89" s="1" t="s">
        <v>240</v>
      </c>
      <c r="B89" s="1" t="s">
        <v>48</v>
      </c>
      <c r="C89" s="2" t="s">
        <v>241</v>
      </c>
      <c r="D89" s="3" t="s">
        <v>234</v>
      </c>
      <c r="E89" s="4">
        <v>1</v>
      </c>
      <c r="F89" s="4">
        <v>0</v>
      </c>
      <c r="H89" s="6">
        <v>0</v>
      </c>
      <c r="I89" s="7">
        <v>6235661</v>
      </c>
      <c r="J89" s="7">
        <v>6235646</v>
      </c>
      <c r="K89" s="7">
        <v>2</v>
      </c>
      <c r="L89" s="7">
        <v>7</v>
      </c>
      <c r="M89" s="7">
        <f t="shared" si="3"/>
        <v>0</v>
      </c>
      <c r="N89" s="8">
        <f t="shared" si="4"/>
        <v>0</v>
      </c>
      <c r="R89" s="12">
        <v>1</v>
      </c>
    </row>
    <row r="90" spans="1:18" ht="89.25" x14ac:dyDescent="0.2">
      <c r="A90" s="1" t="s">
        <v>242</v>
      </c>
      <c r="B90" s="1" t="s">
        <v>51</v>
      </c>
      <c r="C90" s="2" t="s">
        <v>243</v>
      </c>
      <c r="D90" s="3" t="s">
        <v>244</v>
      </c>
      <c r="E90" s="4">
        <v>56</v>
      </c>
      <c r="F90" s="4">
        <v>0</v>
      </c>
      <c r="H90" s="6">
        <v>0</v>
      </c>
      <c r="I90" s="7">
        <v>6235662</v>
      </c>
      <c r="J90" s="7">
        <v>6235646</v>
      </c>
      <c r="K90" s="7">
        <v>2</v>
      </c>
      <c r="L90" s="7">
        <v>7</v>
      </c>
      <c r="M90" s="7">
        <f t="shared" si="3"/>
        <v>0</v>
      </c>
      <c r="N90" s="8">
        <f t="shared" si="4"/>
        <v>0</v>
      </c>
      <c r="R90" s="12">
        <v>1</v>
      </c>
    </row>
    <row r="91" spans="1:18" x14ac:dyDescent="0.2">
      <c r="A91" s="1" t="s">
        <v>245</v>
      </c>
      <c r="B91" s="1" t="s">
        <v>54</v>
      </c>
      <c r="C91" s="2" t="s">
        <v>246</v>
      </c>
      <c r="D91" s="3" t="s">
        <v>247</v>
      </c>
      <c r="E91" s="4">
        <v>5</v>
      </c>
      <c r="F91" s="4">
        <v>0</v>
      </c>
      <c r="H91" s="6">
        <v>0</v>
      </c>
      <c r="I91" s="7">
        <v>6235663</v>
      </c>
      <c r="J91" s="7">
        <v>6235646</v>
      </c>
      <c r="K91" s="7">
        <v>2</v>
      </c>
      <c r="L91" s="7">
        <v>7</v>
      </c>
      <c r="M91" s="7">
        <f t="shared" si="3"/>
        <v>0</v>
      </c>
      <c r="N91" s="8">
        <f t="shared" si="4"/>
        <v>0</v>
      </c>
      <c r="R91" s="12">
        <v>1</v>
      </c>
    </row>
    <row r="92" spans="1:18" ht="51" x14ac:dyDescent="0.2">
      <c r="A92" s="1" t="s">
        <v>248</v>
      </c>
      <c r="B92" s="1" t="s">
        <v>57</v>
      </c>
      <c r="C92" s="2" t="s">
        <v>249</v>
      </c>
      <c r="D92" s="3" t="s">
        <v>36</v>
      </c>
      <c r="E92" s="4">
        <v>0</v>
      </c>
      <c r="F92" s="4">
        <v>0</v>
      </c>
      <c r="H92" s="6">
        <v>0</v>
      </c>
      <c r="I92" s="7">
        <v>6235664</v>
      </c>
      <c r="J92" s="7">
        <v>6235646</v>
      </c>
      <c r="K92" s="7">
        <v>2</v>
      </c>
      <c r="L92" s="7">
        <v>7</v>
      </c>
      <c r="M92" s="7">
        <f t="shared" si="3"/>
        <v>0</v>
      </c>
      <c r="N92" s="8">
        <f t="shared" si="4"/>
        <v>0</v>
      </c>
      <c r="R92" s="12">
        <v>1</v>
      </c>
    </row>
    <row r="93" spans="1:18" ht="63.75" x14ac:dyDescent="0.2">
      <c r="A93" s="1" t="s">
        <v>250</v>
      </c>
      <c r="C93" s="2" t="s">
        <v>251</v>
      </c>
      <c r="D93" s="3" t="s">
        <v>237</v>
      </c>
      <c r="E93" s="4">
        <v>1</v>
      </c>
      <c r="F93" s="4">
        <v>0</v>
      </c>
      <c r="H93" s="6">
        <v>0</v>
      </c>
      <c r="I93" s="7">
        <v>6235665</v>
      </c>
      <c r="J93" s="7">
        <v>6235646</v>
      </c>
      <c r="K93" s="7">
        <v>2</v>
      </c>
      <c r="L93" s="7">
        <v>7</v>
      </c>
      <c r="M93" s="7">
        <f t="shared" si="3"/>
        <v>0</v>
      </c>
      <c r="N93" s="8">
        <f t="shared" si="4"/>
        <v>0</v>
      </c>
      <c r="R93" s="12">
        <v>1</v>
      </c>
    </row>
    <row r="94" spans="1:18" ht="63.75" x14ac:dyDescent="0.2">
      <c r="A94" s="1" t="s">
        <v>252</v>
      </c>
      <c r="C94" s="2" t="s">
        <v>253</v>
      </c>
      <c r="D94" s="3" t="s">
        <v>237</v>
      </c>
      <c r="E94" s="4">
        <v>1</v>
      </c>
      <c r="F94" s="4">
        <v>0</v>
      </c>
      <c r="H94" s="6">
        <v>0</v>
      </c>
      <c r="I94" s="7">
        <v>6235666</v>
      </c>
      <c r="J94" s="7">
        <v>6235646</v>
      </c>
      <c r="K94" s="7">
        <v>2</v>
      </c>
      <c r="L94" s="7">
        <v>7</v>
      </c>
      <c r="M94" s="7">
        <f t="shared" si="3"/>
        <v>0</v>
      </c>
      <c r="N94" s="8">
        <f t="shared" si="4"/>
        <v>0</v>
      </c>
      <c r="R94" s="12">
        <v>1</v>
      </c>
    </row>
    <row r="95" spans="1:18" ht="63.75" x14ac:dyDescent="0.2">
      <c r="A95" s="1" t="s">
        <v>254</v>
      </c>
      <c r="C95" s="2" t="s">
        <v>255</v>
      </c>
      <c r="D95" s="3" t="s">
        <v>237</v>
      </c>
      <c r="E95" s="4">
        <v>1</v>
      </c>
      <c r="F95" s="4">
        <v>0</v>
      </c>
      <c r="H95" s="6">
        <v>0</v>
      </c>
      <c r="I95" s="7">
        <v>6235667</v>
      </c>
      <c r="J95" s="7">
        <v>6235646</v>
      </c>
      <c r="K95" s="7">
        <v>2</v>
      </c>
      <c r="L95" s="7">
        <v>7</v>
      </c>
      <c r="M95" s="7">
        <f t="shared" si="3"/>
        <v>0</v>
      </c>
      <c r="N95" s="8">
        <f t="shared" si="4"/>
        <v>0</v>
      </c>
      <c r="R95" s="12">
        <v>1</v>
      </c>
    </row>
    <row r="96" spans="1:18" ht="63.75" x14ac:dyDescent="0.2">
      <c r="A96" s="1" t="s">
        <v>256</v>
      </c>
      <c r="C96" s="2" t="s">
        <v>257</v>
      </c>
      <c r="D96" s="3" t="s">
        <v>237</v>
      </c>
      <c r="E96" s="4">
        <v>1</v>
      </c>
      <c r="F96" s="4">
        <v>0</v>
      </c>
      <c r="H96" s="6">
        <v>0</v>
      </c>
      <c r="I96" s="7">
        <v>6235668</v>
      </c>
      <c r="J96" s="7">
        <v>6235646</v>
      </c>
      <c r="K96" s="7">
        <v>2</v>
      </c>
      <c r="L96" s="7">
        <v>7</v>
      </c>
      <c r="M96" s="7">
        <f t="shared" si="3"/>
        <v>0</v>
      </c>
      <c r="N96" s="8">
        <f t="shared" si="4"/>
        <v>0</v>
      </c>
      <c r="R96" s="12">
        <v>1</v>
      </c>
    </row>
    <row r="97" spans="1:18" ht="63.75" x14ac:dyDescent="0.2">
      <c r="A97" s="1" t="s">
        <v>258</v>
      </c>
      <c r="C97" s="2" t="s">
        <v>259</v>
      </c>
      <c r="D97" s="3" t="s">
        <v>237</v>
      </c>
      <c r="E97" s="4">
        <v>1</v>
      </c>
      <c r="F97" s="4">
        <v>0</v>
      </c>
      <c r="H97" s="6">
        <v>0</v>
      </c>
      <c r="I97" s="7">
        <v>6235669</v>
      </c>
      <c r="J97" s="7">
        <v>6235646</v>
      </c>
      <c r="K97" s="7">
        <v>2</v>
      </c>
      <c r="L97" s="7">
        <v>7</v>
      </c>
      <c r="M97" s="7">
        <f t="shared" si="3"/>
        <v>0</v>
      </c>
      <c r="N97" s="8">
        <f t="shared" si="4"/>
        <v>0</v>
      </c>
      <c r="R97" s="12">
        <v>1</v>
      </c>
    </row>
    <row r="98" spans="1:18" ht="63.75" x14ac:dyDescent="0.2">
      <c r="A98" s="1" t="s">
        <v>260</v>
      </c>
      <c r="C98" s="2" t="s">
        <v>261</v>
      </c>
      <c r="D98" s="3" t="s">
        <v>237</v>
      </c>
      <c r="E98" s="4">
        <v>2</v>
      </c>
      <c r="F98" s="4">
        <v>0</v>
      </c>
      <c r="H98" s="6">
        <v>0</v>
      </c>
      <c r="I98" s="7">
        <v>6235670</v>
      </c>
      <c r="J98" s="7">
        <v>6235646</v>
      </c>
      <c r="K98" s="7">
        <v>2</v>
      </c>
      <c r="L98" s="7">
        <v>7</v>
      </c>
      <c r="M98" s="7">
        <f t="shared" si="3"/>
        <v>0</v>
      </c>
      <c r="N98" s="8">
        <f t="shared" si="4"/>
        <v>0</v>
      </c>
      <c r="R98" s="12">
        <v>1</v>
      </c>
    </row>
    <row r="99" spans="1:18" ht="63.75" x14ac:dyDescent="0.2">
      <c r="A99" s="1" t="s">
        <v>262</v>
      </c>
      <c r="C99" s="2" t="s">
        <v>263</v>
      </c>
      <c r="D99" s="3" t="s">
        <v>237</v>
      </c>
      <c r="E99" s="4">
        <v>1</v>
      </c>
      <c r="F99" s="4">
        <v>0</v>
      </c>
      <c r="H99" s="6">
        <v>0</v>
      </c>
      <c r="I99" s="7">
        <v>6235671</v>
      </c>
      <c r="J99" s="7">
        <v>6235646</v>
      </c>
      <c r="K99" s="7">
        <v>2</v>
      </c>
      <c r="L99" s="7">
        <v>7</v>
      </c>
      <c r="M99" s="7">
        <f t="shared" si="3"/>
        <v>0</v>
      </c>
      <c r="N99" s="8">
        <f t="shared" si="4"/>
        <v>0</v>
      </c>
      <c r="R99" s="12">
        <v>1</v>
      </c>
    </row>
    <row r="100" spans="1:18" ht="63.75" x14ac:dyDescent="0.2">
      <c r="A100" s="1" t="s">
        <v>264</v>
      </c>
      <c r="C100" s="2" t="s">
        <v>265</v>
      </c>
      <c r="D100" s="3" t="s">
        <v>237</v>
      </c>
      <c r="E100" s="4">
        <v>2</v>
      </c>
      <c r="F100" s="4">
        <v>0</v>
      </c>
      <c r="H100" s="6">
        <v>0</v>
      </c>
      <c r="I100" s="7">
        <v>6235672</v>
      </c>
      <c r="J100" s="7">
        <v>6235646</v>
      </c>
      <c r="K100" s="7">
        <v>2</v>
      </c>
      <c r="L100" s="7">
        <v>7</v>
      </c>
      <c r="M100" s="7">
        <f t="shared" si="3"/>
        <v>0</v>
      </c>
      <c r="N100" s="8">
        <f t="shared" si="4"/>
        <v>0</v>
      </c>
      <c r="R100" s="12">
        <v>1</v>
      </c>
    </row>
    <row r="101" spans="1:18" ht="51" x14ac:dyDescent="0.2">
      <c r="A101" s="1" t="s">
        <v>266</v>
      </c>
      <c r="B101" s="1" t="s">
        <v>60</v>
      </c>
      <c r="C101" s="2" t="s">
        <v>267</v>
      </c>
      <c r="D101" s="3" t="s">
        <v>268</v>
      </c>
      <c r="E101" s="4">
        <v>29</v>
      </c>
      <c r="F101" s="4">
        <v>0</v>
      </c>
      <c r="H101" s="6">
        <v>0</v>
      </c>
      <c r="I101" s="7">
        <v>6235673</v>
      </c>
      <c r="J101" s="7">
        <v>6235646</v>
      </c>
      <c r="K101" s="7">
        <v>2</v>
      </c>
      <c r="L101" s="7">
        <v>7</v>
      </c>
      <c r="M101" s="7">
        <f t="shared" si="3"/>
        <v>0</v>
      </c>
      <c r="N101" s="8">
        <f t="shared" si="4"/>
        <v>0</v>
      </c>
      <c r="R101" s="12">
        <v>1</v>
      </c>
    </row>
    <row r="102" spans="1:18" ht="51" x14ac:dyDescent="0.2">
      <c r="A102" s="1" t="s">
        <v>269</v>
      </c>
      <c r="B102" s="1" t="s">
        <v>63</v>
      </c>
      <c r="C102" s="2" t="s">
        <v>270</v>
      </c>
      <c r="D102" s="3" t="s">
        <v>244</v>
      </c>
      <c r="E102" s="4">
        <v>94</v>
      </c>
      <c r="F102" s="4">
        <v>0</v>
      </c>
      <c r="H102" s="6">
        <v>0</v>
      </c>
      <c r="I102" s="7">
        <v>6235674</v>
      </c>
      <c r="J102" s="7">
        <v>6235646</v>
      </c>
      <c r="K102" s="7">
        <v>2</v>
      </c>
      <c r="L102" s="7">
        <v>7</v>
      </c>
      <c r="M102" s="7">
        <f t="shared" si="3"/>
        <v>0</v>
      </c>
      <c r="N102" s="8">
        <f t="shared" si="4"/>
        <v>0</v>
      </c>
      <c r="R102" s="12">
        <v>1</v>
      </c>
    </row>
    <row r="103" spans="1:18" ht="63.75" x14ac:dyDescent="0.2">
      <c r="A103" s="1" t="s">
        <v>271</v>
      </c>
      <c r="B103" s="1" t="s">
        <v>66</v>
      </c>
      <c r="C103" s="2" t="s">
        <v>272</v>
      </c>
      <c r="D103" s="3" t="s">
        <v>234</v>
      </c>
      <c r="E103" s="4">
        <v>1</v>
      </c>
      <c r="F103" s="4">
        <v>0</v>
      </c>
      <c r="H103" s="6">
        <v>0</v>
      </c>
      <c r="I103" s="7">
        <v>6235675</v>
      </c>
      <c r="J103" s="7">
        <v>6235646</v>
      </c>
      <c r="K103" s="7">
        <v>2</v>
      </c>
      <c r="L103" s="7">
        <v>7</v>
      </c>
      <c r="M103" s="7">
        <f t="shared" si="3"/>
        <v>0</v>
      </c>
      <c r="N103" s="8">
        <f t="shared" si="4"/>
        <v>0</v>
      </c>
      <c r="R103" s="12">
        <v>1</v>
      </c>
    </row>
    <row r="104" spans="1:18" ht="51" x14ac:dyDescent="0.2">
      <c r="A104" s="1" t="s">
        <v>273</v>
      </c>
      <c r="B104" s="1" t="s">
        <v>69</v>
      </c>
      <c r="C104" s="2" t="s">
        <v>274</v>
      </c>
      <c r="D104" s="3" t="s">
        <v>36</v>
      </c>
      <c r="E104" s="4">
        <v>0</v>
      </c>
      <c r="F104" s="4">
        <v>0</v>
      </c>
      <c r="H104" s="6">
        <v>0</v>
      </c>
      <c r="I104" s="7">
        <v>6235676</v>
      </c>
      <c r="J104" s="7">
        <v>6235646</v>
      </c>
      <c r="K104" s="7">
        <v>2</v>
      </c>
      <c r="L104" s="7">
        <v>7</v>
      </c>
      <c r="M104" s="7">
        <f t="shared" si="3"/>
        <v>0</v>
      </c>
      <c r="N104" s="8">
        <f t="shared" si="4"/>
        <v>0</v>
      </c>
      <c r="R104" s="12">
        <v>1</v>
      </c>
    </row>
    <row r="105" spans="1:18" ht="63.75" x14ac:dyDescent="0.2">
      <c r="A105" s="1" t="s">
        <v>275</v>
      </c>
      <c r="C105" s="2" t="s">
        <v>276</v>
      </c>
      <c r="D105" s="3" t="s">
        <v>247</v>
      </c>
      <c r="E105" s="4">
        <v>50</v>
      </c>
      <c r="F105" s="4">
        <v>0</v>
      </c>
      <c r="H105" s="6">
        <v>0</v>
      </c>
      <c r="I105" s="7">
        <v>6235677</v>
      </c>
      <c r="J105" s="7">
        <v>6235646</v>
      </c>
      <c r="K105" s="7">
        <v>2</v>
      </c>
      <c r="L105" s="7">
        <v>7</v>
      </c>
      <c r="M105" s="7">
        <f t="shared" si="3"/>
        <v>0</v>
      </c>
      <c r="N105" s="8">
        <f t="shared" si="4"/>
        <v>0</v>
      </c>
      <c r="R105" s="12">
        <v>1</v>
      </c>
    </row>
    <row r="106" spans="1:18" ht="63.75" x14ac:dyDescent="0.2">
      <c r="A106" s="1" t="s">
        <v>277</v>
      </c>
      <c r="C106" s="2" t="s">
        <v>278</v>
      </c>
      <c r="D106" s="3" t="s">
        <v>247</v>
      </c>
      <c r="E106" s="4">
        <v>50</v>
      </c>
      <c r="F106" s="4">
        <v>0</v>
      </c>
      <c r="H106" s="6">
        <v>0</v>
      </c>
      <c r="I106" s="7">
        <v>6235678</v>
      </c>
      <c r="J106" s="7">
        <v>6235646</v>
      </c>
      <c r="K106" s="7">
        <v>2</v>
      </c>
      <c r="L106" s="7">
        <v>7</v>
      </c>
      <c r="M106" s="7">
        <f t="shared" si="3"/>
        <v>0</v>
      </c>
      <c r="N106" s="8">
        <f t="shared" si="4"/>
        <v>0</v>
      </c>
      <c r="R106" s="12">
        <v>1</v>
      </c>
    </row>
    <row r="107" spans="1:18" ht="63.75" x14ac:dyDescent="0.2">
      <c r="A107" s="1" t="s">
        <v>279</v>
      </c>
      <c r="C107" s="2" t="s">
        <v>280</v>
      </c>
      <c r="D107" s="3" t="s">
        <v>247</v>
      </c>
      <c r="E107" s="4">
        <v>50</v>
      </c>
      <c r="F107" s="4">
        <v>0</v>
      </c>
      <c r="H107" s="6">
        <v>0</v>
      </c>
      <c r="I107" s="7">
        <v>6235679</v>
      </c>
      <c r="J107" s="7">
        <v>6235646</v>
      </c>
      <c r="K107" s="7">
        <v>2</v>
      </c>
      <c r="L107" s="7">
        <v>7</v>
      </c>
      <c r="M107" s="7">
        <f t="shared" si="3"/>
        <v>0</v>
      </c>
      <c r="N107" s="8">
        <f t="shared" si="4"/>
        <v>0</v>
      </c>
      <c r="R107" s="12">
        <v>1</v>
      </c>
    </row>
    <row r="108" spans="1:18" x14ac:dyDescent="0.2">
      <c r="A108" s="1" t="s">
        <v>281</v>
      </c>
      <c r="B108" s="1" t="s">
        <v>282</v>
      </c>
      <c r="C108" s="2" t="s">
        <v>283</v>
      </c>
      <c r="E108" s="4">
        <v>0</v>
      </c>
      <c r="F108" s="4">
        <v>0</v>
      </c>
      <c r="H108" s="6">
        <v>0</v>
      </c>
      <c r="I108" s="7">
        <v>6235680</v>
      </c>
      <c r="J108" s="7">
        <v>6235645</v>
      </c>
      <c r="K108" s="7">
        <v>1</v>
      </c>
      <c r="L108" s="7">
        <v>6</v>
      </c>
      <c r="M108" s="7">
        <f>M109+M110+M111+M112+M113+M114+M115+M116+M117+M118+M119</f>
        <v>0</v>
      </c>
      <c r="N108" s="8">
        <f>N109+N110+N111+N112+N113+N114+N115+N116+N117+N118+N119</f>
        <v>0</v>
      </c>
      <c r="R108" s="12">
        <v>1</v>
      </c>
    </row>
    <row r="109" spans="1:18" x14ac:dyDescent="0.2">
      <c r="A109" s="1" t="s">
        <v>284</v>
      </c>
      <c r="C109" s="2" t="s">
        <v>285</v>
      </c>
      <c r="D109" s="3" t="s">
        <v>36</v>
      </c>
      <c r="E109" s="4">
        <v>0</v>
      </c>
      <c r="F109" s="4">
        <v>0</v>
      </c>
      <c r="H109" s="6">
        <v>0</v>
      </c>
      <c r="I109" s="7">
        <v>6235681</v>
      </c>
      <c r="J109" s="7">
        <v>6235680</v>
      </c>
      <c r="K109" s="7">
        <v>2</v>
      </c>
      <c r="L109" s="7">
        <v>7</v>
      </c>
      <c r="M109" s="7">
        <f t="shared" ref="M109:M119" si="5">ROUND(ROUND(H109,2)*ROUND(E109,2), 2)</f>
        <v>0</v>
      </c>
      <c r="N109" s="8">
        <f t="shared" ref="N109:N119" si="6">H109*E109*(1+F109/100)</f>
        <v>0</v>
      </c>
      <c r="R109" s="12">
        <v>1</v>
      </c>
    </row>
    <row r="110" spans="1:18" x14ac:dyDescent="0.2">
      <c r="A110" s="1" t="s">
        <v>286</v>
      </c>
      <c r="C110" s="2" t="s">
        <v>287</v>
      </c>
      <c r="D110" s="3" t="s">
        <v>36</v>
      </c>
      <c r="E110" s="4">
        <v>0</v>
      </c>
      <c r="F110" s="4">
        <v>0</v>
      </c>
      <c r="H110" s="6">
        <v>0</v>
      </c>
      <c r="I110" s="7">
        <v>6235682</v>
      </c>
      <c r="J110" s="7">
        <v>6235680</v>
      </c>
      <c r="K110" s="7">
        <v>2</v>
      </c>
      <c r="L110" s="7">
        <v>7</v>
      </c>
      <c r="M110" s="7">
        <f t="shared" si="5"/>
        <v>0</v>
      </c>
      <c r="N110" s="8">
        <f t="shared" si="6"/>
        <v>0</v>
      </c>
      <c r="R110" s="12">
        <v>1</v>
      </c>
    </row>
    <row r="111" spans="1:18" x14ac:dyDescent="0.2">
      <c r="A111" s="1" t="s">
        <v>288</v>
      </c>
      <c r="C111" s="2" t="s">
        <v>289</v>
      </c>
      <c r="D111" s="3" t="s">
        <v>36</v>
      </c>
      <c r="E111" s="4">
        <v>0</v>
      </c>
      <c r="F111" s="4">
        <v>0</v>
      </c>
      <c r="H111" s="6">
        <v>0</v>
      </c>
      <c r="I111" s="7">
        <v>6235683</v>
      </c>
      <c r="J111" s="7">
        <v>6235680</v>
      </c>
      <c r="K111" s="7">
        <v>2</v>
      </c>
      <c r="L111" s="7">
        <v>7</v>
      </c>
      <c r="M111" s="7">
        <f t="shared" si="5"/>
        <v>0</v>
      </c>
      <c r="N111" s="8">
        <f t="shared" si="6"/>
        <v>0</v>
      </c>
      <c r="R111" s="12">
        <v>1</v>
      </c>
    </row>
    <row r="112" spans="1:18" ht="25.5" x14ac:dyDescent="0.2">
      <c r="A112" s="1" t="s">
        <v>290</v>
      </c>
      <c r="C112" s="2" t="s">
        <v>291</v>
      </c>
      <c r="D112" s="3" t="s">
        <v>36</v>
      </c>
      <c r="E112" s="4">
        <v>0</v>
      </c>
      <c r="F112" s="4">
        <v>0</v>
      </c>
      <c r="H112" s="6">
        <v>0</v>
      </c>
      <c r="I112" s="7">
        <v>6235684</v>
      </c>
      <c r="J112" s="7">
        <v>6235680</v>
      </c>
      <c r="K112" s="7">
        <v>2</v>
      </c>
      <c r="L112" s="7">
        <v>7</v>
      </c>
      <c r="M112" s="7">
        <f t="shared" si="5"/>
        <v>0</v>
      </c>
      <c r="N112" s="8">
        <f t="shared" si="6"/>
        <v>0</v>
      </c>
      <c r="R112" s="12">
        <v>1</v>
      </c>
    </row>
    <row r="113" spans="1:18" ht="25.5" x14ac:dyDescent="0.2">
      <c r="A113" s="1" t="s">
        <v>292</v>
      </c>
      <c r="C113" s="2" t="s">
        <v>293</v>
      </c>
      <c r="D113" s="3" t="s">
        <v>36</v>
      </c>
      <c r="E113" s="4">
        <v>0</v>
      </c>
      <c r="F113" s="4">
        <v>0</v>
      </c>
      <c r="H113" s="6">
        <v>0</v>
      </c>
      <c r="I113" s="7">
        <v>6235685</v>
      </c>
      <c r="J113" s="7">
        <v>6235680</v>
      </c>
      <c r="K113" s="7">
        <v>2</v>
      </c>
      <c r="L113" s="7">
        <v>7</v>
      </c>
      <c r="M113" s="7">
        <f t="shared" si="5"/>
        <v>0</v>
      </c>
      <c r="N113" s="8">
        <f t="shared" si="6"/>
        <v>0</v>
      </c>
      <c r="R113" s="12">
        <v>1</v>
      </c>
    </row>
    <row r="114" spans="1:18" ht="38.25" x14ac:dyDescent="0.2">
      <c r="A114" s="1" t="s">
        <v>294</v>
      </c>
      <c r="C114" s="2" t="s">
        <v>295</v>
      </c>
      <c r="D114" s="3" t="s">
        <v>36</v>
      </c>
      <c r="E114" s="4">
        <v>0</v>
      </c>
      <c r="F114" s="4">
        <v>0</v>
      </c>
      <c r="H114" s="6">
        <v>0</v>
      </c>
      <c r="I114" s="7">
        <v>6235686</v>
      </c>
      <c r="J114" s="7">
        <v>6235680</v>
      </c>
      <c r="K114" s="7">
        <v>2</v>
      </c>
      <c r="L114" s="7">
        <v>7</v>
      </c>
      <c r="M114" s="7">
        <f t="shared" si="5"/>
        <v>0</v>
      </c>
      <c r="N114" s="8">
        <f t="shared" si="6"/>
        <v>0</v>
      </c>
      <c r="R114" s="12">
        <v>1</v>
      </c>
    </row>
    <row r="115" spans="1:18" ht="25.5" x14ac:dyDescent="0.2">
      <c r="A115" s="1" t="s">
        <v>296</v>
      </c>
      <c r="C115" s="2" t="s">
        <v>297</v>
      </c>
      <c r="D115" s="3" t="s">
        <v>36</v>
      </c>
      <c r="E115" s="4">
        <v>0</v>
      </c>
      <c r="F115" s="4">
        <v>0</v>
      </c>
      <c r="H115" s="6">
        <v>0</v>
      </c>
      <c r="I115" s="7">
        <v>6235687</v>
      </c>
      <c r="J115" s="7">
        <v>6235680</v>
      </c>
      <c r="K115" s="7">
        <v>2</v>
      </c>
      <c r="L115" s="7">
        <v>7</v>
      </c>
      <c r="M115" s="7">
        <f t="shared" si="5"/>
        <v>0</v>
      </c>
      <c r="N115" s="8">
        <f t="shared" si="6"/>
        <v>0</v>
      </c>
      <c r="R115" s="12">
        <v>1</v>
      </c>
    </row>
    <row r="116" spans="1:18" ht="51" x14ac:dyDescent="0.2">
      <c r="A116" s="1" t="s">
        <v>298</v>
      </c>
      <c r="B116" s="1" t="s">
        <v>31</v>
      </c>
      <c r="C116" s="2" t="s">
        <v>299</v>
      </c>
      <c r="D116" s="3" t="s">
        <v>36</v>
      </c>
      <c r="E116" s="4">
        <v>0</v>
      </c>
      <c r="F116" s="4">
        <v>0</v>
      </c>
      <c r="H116" s="6">
        <v>0</v>
      </c>
      <c r="I116" s="7">
        <v>6235688</v>
      </c>
      <c r="J116" s="7">
        <v>6235680</v>
      </c>
      <c r="K116" s="7">
        <v>2</v>
      </c>
      <c r="L116" s="7">
        <v>7</v>
      </c>
      <c r="M116" s="7">
        <f t="shared" si="5"/>
        <v>0</v>
      </c>
      <c r="N116" s="8">
        <f t="shared" si="6"/>
        <v>0</v>
      </c>
      <c r="R116" s="12">
        <v>1</v>
      </c>
    </row>
    <row r="117" spans="1:18" ht="51" x14ac:dyDescent="0.2">
      <c r="A117" s="1" t="s">
        <v>300</v>
      </c>
      <c r="C117" s="2" t="s">
        <v>301</v>
      </c>
      <c r="D117" s="3" t="s">
        <v>268</v>
      </c>
      <c r="E117" s="4">
        <v>2</v>
      </c>
      <c r="F117" s="4">
        <v>0</v>
      </c>
      <c r="H117" s="6">
        <v>0</v>
      </c>
      <c r="I117" s="7">
        <v>6235689</v>
      </c>
      <c r="J117" s="7">
        <v>6235680</v>
      </c>
      <c r="K117" s="7">
        <v>2</v>
      </c>
      <c r="L117" s="7">
        <v>7</v>
      </c>
      <c r="M117" s="7">
        <f t="shared" si="5"/>
        <v>0</v>
      </c>
      <c r="N117" s="8">
        <f t="shared" si="6"/>
        <v>0</v>
      </c>
      <c r="R117" s="12">
        <v>1</v>
      </c>
    </row>
    <row r="118" spans="1:18" ht="25.5" x14ac:dyDescent="0.2">
      <c r="A118" s="1" t="s">
        <v>302</v>
      </c>
      <c r="B118" s="1" t="s">
        <v>42</v>
      </c>
      <c r="C118" s="2" t="s">
        <v>303</v>
      </c>
      <c r="D118" s="3" t="s">
        <v>244</v>
      </c>
      <c r="E118" s="4">
        <v>2</v>
      </c>
      <c r="F118" s="4">
        <v>0</v>
      </c>
      <c r="H118" s="6">
        <v>0</v>
      </c>
      <c r="I118" s="7">
        <v>6235690</v>
      </c>
      <c r="J118" s="7">
        <v>6235680</v>
      </c>
      <c r="K118" s="7">
        <v>2</v>
      </c>
      <c r="L118" s="7">
        <v>7</v>
      </c>
      <c r="M118" s="7">
        <f t="shared" si="5"/>
        <v>0</v>
      </c>
      <c r="N118" s="8">
        <f t="shared" si="6"/>
        <v>0</v>
      </c>
      <c r="R118" s="12">
        <v>1</v>
      </c>
    </row>
    <row r="119" spans="1:18" ht="25.5" x14ac:dyDescent="0.2">
      <c r="A119" s="1" t="s">
        <v>304</v>
      </c>
      <c r="B119" s="1" t="s">
        <v>45</v>
      </c>
      <c r="C119" s="2" t="s">
        <v>305</v>
      </c>
      <c r="D119" s="3" t="s">
        <v>268</v>
      </c>
      <c r="E119" s="4">
        <v>1</v>
      </c>
      <c r="F119" s="4">
        <v>0</v>
      </c>
      <c r="H119" s="6">
        <v>0</v>
      </c>
      <c r="I119" s="7">
        <v>6235691</v>
      </c>
      <c r="J119" s="7">
        <v>6235680</v>
      </c>
      <c r="K119" s="7">
        <v>2</v>
      </c>
      <c r="L119" s="7">
        <v>7</v>
      </c>
      <c r="M119" s="7">
        <f t="shared" si="5"/>
        <v>0</v>
      </c>
      <c r="N119" s="8">
        <f t="shared" si="6"/>
        <v>0</v>
      </c>
      <c r="R119" s="12">
        <v>1</v>
      </c>
    </row>
    <row r="120" spans="1:18" x14ac:dyDescent="0.2">
      <c r="A120" s="1" t="s">
        <v>306</v>
      </c>
      <c r="B120" s="1" t="s">
        <v>307</v>
      </c>
      <c r="C120" s="2" t="s">
        <v>308</v>
      </c>
      <c r="E120" s="4">
        <v>0</v>
      </c>
      <c r="F120" s="4">
        <v>0</v>
      </c>
      <c r="H120" s="6">
        <v>0</v>
      </c>
      <c r="I120" s="7">
        <v>6235692</v>
      </c>
      <c r="J120" s="7">
        <v>6235645</v>
      </c>
      <c r="K120" s="7">
        <v>1</v>
      </c>
      <c r="L120" s="7">
        <v>6</v>
      </c>
      <c r="M120" s="7">
        <f>M121+M122+M123+M124+M125+M126+M127+M128+M129+M130+M131+M132+M133+M134+M135+M136+M137</f>
        <v>0</v>
      </c>
      <c r="N120" s="8">
        <f>N121+N122+N123+N124+N125+N126+N127+N128+N129+N130+N131+N132+N133+N134+N135+N136+N137</f>
        <v>0</v>
      </c>
      <c r="R120" s="12">
        <v>1</v>
      </c>
    </row>
    <row r="121" spans="1:18" x14ac:dyDescent="0.2">
      <c r="A121" s="1" t="s">
        <v>309</v>
      </c>
      <c r="C121" s="2" t="s">
        <v>285</v>
      </c>
      <c r="D121" s="3" t="s">
        <v>36</v>
      </c>
      <c r="E121" s="4">
        <v>0</v>
      </c>
      <c r="F121" s="4">
        <v>0</v>
      </c>
      <c r="H121" s="6">
        <v>0</v>
      </c>
      <c r="I121" s="7">
        <v>6235693</v>
      </c>
      <c r="J121" s="7">
        <v>6235692</v>
      </c>
      <c r="K121" s="7">
        <v>2</v>
      </c>
      <c r="L121" s="7">
        <v>7</v>
      </c>
      <c r="M121" s="7">
        <f t="shared" ref="M121:M137" si="7">ROUND(ROUND(H121,2)*ROUND(E121,2), 2)</f>
        <v>0</v>
      </c>
      <c r="N121" s="8">
        <f t="shared" ref="N121:N137" si="8">H121*E121*(1+F121/100)</f>
        <v>0</v>
      </c>
      <c r="R121" s="12">
        <v>1</v>
      </c>
    </row>
    <row r="122" spans="1:18" ht="25.5" x14ac:dyDescent="0.2">
      <c r="A122" s="1" t="s">
        <v>310</v>
      </c>
      <c r="C122" s="2" t="s">
        <v>311</v>
      </c>
      <c r="D122" s="3" t="s">
        <v>36</v>
      </c>
      <c r="E122" s="4">
        <v>0</v>
      </c>
      <c r="F122" s="4">
        <v>0</v>
      </c>
      <c r="H122" s="6">
        <v>0</v>
      </c>
      <c r="I122" s="7">
        <v>6235694</v>
      </c>
      <c r="J122" s="7">
        <v>6235692</v>
      </c>
      <c r="K122" s="7">
        <v>2</v>
      </c>
      <c r="L122" s="7">
        <v>7</v>
      </c>
      <c r="M122" s="7">
        <f t="shared" si="7"/>
        <v>0</v>
      </c>
      <c r="N122" s="8">
        <f t="shared" si="8"/>
        <v>0</v>
      </c>
      <c r="R122" s="12">
        <v>1</v>
      </c>
    </row>
    <row r="123" spans="1:18" ht="38.25" x14ac:dyDescent="0.2">
      <c r="A123" s="1" t="s">
        <v>312</v>
      </c>
      <c r="C123" s="2" t="s">
        <v>313</v>
      </c>
      <c r="D123" s="3" t="s">
        <v>36</v>
      </c>
      <c r="E123" s="4">
        <v>0</v>
      </c>
      <c r="F123" s="4">
        <v>0</v>
      </c>
      <c r="H123" s="6">
        <v>0</v>
      </c>
      <c r="I123" s="7">
        <v>6235695</v>
      </c>
      <c r="J123" s="7">
        <v>6235692</v>
      </c>
      <c r="K123" s="7">
        <v>2</v>
      </c>
      <c r="L123" s="7">
        <v>7</v>
      </c>
      <c r="M123" s="7">
        <f t="shared" si="7"/>
        <v>0</v>
      </c>
      <c r="N123" s="8">
        <f t="shared" si="8"/>
        <v>0</v>
      </c>
      <c r="R123" s="12">
        <v>1</v>
      </c>
    </row>
    <row r="124" spans="1:18" ht="38.25" x14ac:dyDescent="0.2">
      <c r="A124" s="1" t="s">
        <v>314</v>
      </c>
      <c r="C124" s="2" t="s">
        <v>315</v>
      </c>
      <c r="D124" s="3" t="s">
        <v>36</v>
      </c>
      <c r="E124" s="4">
        <v>0</v>
      </c>
      <c r="F124" s="4">
        <v>0</v>
      </c>
      <c r="H124" s="6">
        <v>0</v>
      </c>
      <c r="I124" s="7">
        <v>6235696</v>
      </c>
      <c r="J124" s="7">
        <v>6235692</v>
      </c>
      <c r="K124" s="7">
        <v>2</v>
      </c>
      <c r="L124" s="7">
        <v>7</v>
      </c>
      <c r="M124" s="7">
        <f t="shared" si="7"/>
        <v>0</v>
      </c>
      <c r="N124" s="8">
        <f t="shared" si="8"/>
        <v>0</v>
      </c>
      <c r="R124" s="12">
        <v>1</v>
      </c>
    </row>
    <row r="125" spans="1:18" x14ac:dyDescent="0.2">
      <c r="A125" s="1" t="s">
        <v>316</v>
      </c>
      <c r="B125" s="1" t="s">
        <v>31</v>
      </c>
      <c r="C125" s="2" t="s">
        <v>317</v>
      </c>
      <c r="D125" s="3" t="s">
        <v>36</v>
      </c>
      <c r="E125" s="4">
        <v>0</v>
      </c>
      <c r="F125" s="4">
        <v>0</v>
      </c>
      <c r="H125" s="6">
        <v>0</v>
      </c>
      <c r="I125" s="7">
        <v>6235697</v>
      </c>
      <c r="J125" s="7">
        <v>6235692</v>
      </c>
      <c r="K125" s="7">
        <v>2</v>
      </c>
      <c r="L125" s="7">
        <v>7</v>
      </c>
      <c r="M125" s="7">
        <f t="shared" si="7"/>
        <v>0</v>
      </c>
      <c r="N125" s="8">
        <f t="shared" si="8"/>
        <v>0</v>
      </c>
      <c r="R125" s="12">
        <v>1</v>
      </c>
    </row>
    <row r="126" spans="1:18" ht="25.5" x14ac:dyDescent="0.2">
      <c r="A126" s="1" t="s">
        <v>318</v>
      </c>
      <c r="C126" s="2" t="s">
        <v>319</v>
      </c>
      <c r="D126" s="3" t="s">
        <v>268</v>
      </c>
      <c r="E126" s="4">
        <v>0.5</v>
      </c>
      <c r="F126" s="4">
        <v>0</v>
      </c>
      <c r="H126" s="6">
        <v>0</v>
      </c>
      <c r="I126" s="7">
        <v>6235698</v>
      </c>
      <c r="J126" s="7">
        <v>6235692</v>
      </c>
      <c r="K126" s="7">
        <v>2</v>
      </c>
      <c r="L126" s="7">
        <v>7</v>
      </c>
      <c r="M126" s="7">
        <f t="shared" si="7"/>
        <v>0</v>
      </c>
      <c r="N126" s="8">
        <f t="shared" si="8"/>
        <v>0</v>
      </c>
      <c r="R126" s="12">
        <v>1</v>
      </c>
    </row>
    <row r="127" spans="1:18" ht="38.25" x14ac:dyDescent="0.2">
      <c r="A127" s="1" t="s">
        <v>320</v>
      </c>
      <c r="B127" s="1" t="s">
        <v>42</v>
      </c>
      <c r="C127" s="2" t="s">
        <v>321</v>
      </c>
      <c r="D127" s="3" t="s">
        <v>36</v>
      </c>
      <c r="E127" s="4">
        <v>0</v>
      </c>
      <c r="F127" s="4">
        <v>0</v>
      </c>
      <c r="H127" s="6">
        <v>0</v>
      </c>
      <c r="I127" s="7">
        <v>6235699</v>
      </c>
      <c r="J127" s="7">
        <v>6235692</v>
      </c>
      <c r="K127" s="7">
        <v>2</v>
      </c>
      <c r="L127" s="7">
        <v>7</v>
      </c>
      <c r="M127" s="7">
        <f t="shared" si="7"/>
        <v>0</v>
      </c>
      <c r="N127" s="8">
        <f t="shared" si="8"/>
        <v>0</v>
      </c>
      <c r="R127" s="12">
        <v>1</v>
      </c>
    </row>
    <row r="128" spans="1:18" ht="51" x14ac:dyDescent="0.2">
      <c r="A128" s="1" t="s">
        <v>322</v>
      </c>
      <c r="C128" s="2" t="s">
        <v>323</v>
      </c>
      <c r="D128" s="3" t="s">
        <v>268</v>
      </c>
      <c r="E128" s="4">
        <v>1</v>
      </c>
      <c r="F128" s="4">
        <v>0</v>
      </c>
      <c r="H128" s="6">
        <v>0</v>
      </c>
      <c r="I128" s="7">
        <v>6235700</v>
      </c>
      <c r="J128" s="7">
        <v>6235692</v>
      </c>
      <c r="K128" s="7">
        <v>2</v>
      </c>
      <c r="L128" s="7">
        <v>7</v>
      </c>
      <c r="M128" s="7">
        <f t="shared" si="7"/>
        <v>0</v>
      </c>
      <c r="N128" s="8">
        <f t="shared" si="8"/>
        <v>0</v>
      </c>
      <c r="R128" s="12">
        <v>1</v>
      </c>
    </row>
    <row r="129" spans="1:18" ht="25.5" x14ac:dyDescent="0.2">
      <c r="A129" s="1" t="s">
        <v>324</v>
      </c>
      <c r="B129" s="1" t="s">
        <v>45</v>
      </c>
      <c r="C129" s="2" t="s">
        <v>325</v>
      </c>
      <c r="D129" s="3" t="s">
        <v>36</v>
      </c>
      <c r="E129" s="4">
        <v>0</v>
      </c>
      <c r="F129" s="4">
        <v>0</v>
      </c>
      <c r="H129" s="6">
        <v>0</v>
      </c>
      <c r="I129" s="7">
        <v>6235701</v>
      </c>
      <c r="J129" s="7">
        <v>6235692</v>
      </c>
      <c r="K129" s="7">
        <v>2</v>
      </c>
      <c r="L129" s="7">
        <v>7</v>
      </c>
      <c r="M129" s="7">
        <f t="shared" si="7"/>
        <v>0</v>
      </c>
      <c r="N129" s="8">
        <f t="shared" si="8"/>
        <v>0</v>
      </c>
      <c r="R129" s="12">
        <v>1</v>
      </c>
    </row>
    <row r="130" spans="1:18" ht="51" x14ac:dyDescent="0.2">
      <c r="A130" s="1" t="s">
        <v>326</v>
      </c>
      <c r="C130" s="2" t="s">
        <v>327</v>
      </c>
      <c r="D130" s="3" t="s">
        <v>268</v>
      </c>
      <c r="E130" s="4">
        <v>2.5</v>
      </c>
      <c r="F130" s="4">
        <v>0</v>
      </c>
      <c r="H130" s="6">
        <v>0</v>
      </c>
      <c r="I130" s="7">
        <v>6235702</v>
      </c>
      <c r="J130" s="7">
        <v>6235692</v>
      </c>
      <c r="K130" s="7">
        <v>2</v>
      </c>
      <c r="L130" s="7">
        <v>7</v>
      </c>
      <c r="M130" s="7">
        <f t="shared" si="7"/>
        <v>0</v>
      </c>
      <c r="N130" s="8">
        <f t="shared" si="8"/>
        <v>0</v>
      </c>
      <c r="R130" s="12">
        <v>1</v>
      </c>
    </row>
    <row r="131" spans="1:18" ht="25.5" x14ac:dyDescent="0.2">
      <c r="A131" s="1" t="s">
        <v>328</v>
      </c>
      <c r="B131" s="1" t="s">
        <v>48</v>
      </c>
      <c r="C131" s="2" t="s">
        <v>329</v>
      </c>
      <c r="D131" s="3" t="s">
        <v>36</v>
      </c>
      <c r="E131" s="4">
        <v>0</v>
      </c>
      <c r="F131" s="4">
        <v>0</v>
      </c>
      <c r="H131" s="6">
        <v>0</v>
      </c>
      <c r="I131" s="7">
        <v>6235703</v>
      </c>
      <c r="J131" s="7">
        <v>6235692</v>
      </c>
      <c r="K131" s="7">
        <v>2</v>
      </c>
      <c r="L131" s="7">
        <v>7</v>
      </c>
      <c r="M131" s="7">
        <f t="shared" si="7"/>
        <v>0</v>
      </c>
      <c r="N131" s="8">
        <f t="shared" si="8"/>
        <v>0</v>
      </c>
      <c r="R131" s="12">
        <v>1</v>
      </c>
    </row>
    <row r="132" spans="1:18" ht="38.25" x14ac:dyDescent="0.2">
      <c r="A132" s="1" t="s">
        <v>330</v>
      </c>
      <c r="C132" s="2" t="s">
        <v>331</v>
      </c>
      <c r="D132" s="3" t="s">
        <v>268</v>
      </c>
      <c r="E132" s="4">
        <v>1.5</v>
      </c>
      <c r="F132" s="4">
        <v>0</v>
      </c>
      <c r="H132" s="6">
        <v>0</v>
      </c>
      <c r="I132" s="7">
        <v>6235704</v>
      </c>
      <c r="J132" s="7">
        <v>6235692</v>
      </c>
      <c r="K132" s="7">
        <v>2</v>
      </c>
      <c r="L132" s="7">
        <v>7</v>
      </c>
      <c r="M132" s="7">
        <f t="shared" si="7"/>
        <v>0</v>
      </c>
      <c r="N132" s="8">
        <f t="shared" si="8"/>
        <v>0</v>
      </c>
      <c r="R132" s="12">
        <v>1</v>
      </c>
    </row>
    <row r="133" spans="1:18" ht="25.5" x14ac:dyDescent="0.2">
      <c r="A133" s="1" t="s">
        <v>332</v>
      </c>
      <c r="B133" s="1" t="s">
        <v>51</v>
      </c>
      <c r="C133" s="2" t="s">
        <v>333</v>
      </c>
      <c r="D133" s="3" t="s">
        <v>36</v>
      </c>
      <c r="E133" s="4">
        <v>0</v>
      </c>
      <c r="F133" s="4">
        <v>0</v>
      </c>
      <c r="H133" s="6">
        <v>0</v>
      </c>
      <c r="I133" s="7">
        <v>6235705</v>
      </c>
      <c r="J133" s="7">
        <v>6235692</v>
      </c>
      <c r="K133" s="7">
        <v>2</v>
      </c>
      <c r="L133" s="7">
        <v>7</v>
      </c>
      <c r="M133" s="7">
        <f t="shared" si="7"/>
        <v>0</v>
      </c>
      <c r="N133" s="8">
        <f t="shared" si="8"/>
        <v>0</v>
      </c>
      <c r="R133" s="12">
        <v>1</v>
      </c>
    </row>
    <row r="134" spans="1:18" ht="38.25" x14ac:dyDescent="0.2">
      <c r="A134" s="1" t="s">
        <v>334</v>
      </c>
      <c r="C134" s="2" t="s">
        <v>335</v>
      </c>
      <c r="D134" s="3" t="s">
        <v>268</v>
      </c>
      <c r="E134" s="4">
        <v>1</v>
      </c>
      <c r="F134" s="4">
        <v>0</v>
      </c>
      <c r="H134" s="6">
        <v>0</v>
      </c>
      <c r="I134" s="7">
        <v>6235706</v>
      </c>
      <c r="J134" s="7">
        <v>6235692</v>
      </c>
      <c r="K134" s="7">
        <v>2</v>
      </c>
      <c r="L134" s="7">
        <v>7</v>
      </c>
      <c r="M134" s="7">
        <f t="shared" si="7"/>
        <v>0</v>
      </c>
      <c r="N134" s="8">
        <f t="shared" si="8"/>
        <v>0</v>
      </c>
      <c r="R134" s="12">
        <v>1</v>
      </c>
    </row>
    <row r="135" spans="1:18" ht="38.25" x14ac:dyDescent="0.2">
      <c r="A135" s="1" t="s">
        <v>336</v>
      </c>
      <c r="C135" s="2" t="s">
        <v>337</v>
      </c>
      <c r="D135" s="3" t="s">
        <v>268</v>
      </c>
      <c r="E135" s="4">
        <v>1</v>
      </c>
      <c r="F135" s="4">
        <v>0</v>
      </c>
      <c r="H135" s="6">
        <v>0</v>
      </c>
      <c r="I135" s="7">
        <v>6235707</v>
      </c>
      <c r="J135" s="7">
        <v>6235692</v>
      </c>
      <c r="K135" s="7">
        <v>2</v>
      </c>
      <c r="L135" s="7">
        <v>7</v>
      </c>
      <c r="M135" s="7">
        <f t="shared" si="7"/>
        <v>0</v>
      </c>
      <c r="N135" s="8">
        <f t="shared" si="8"/>
        <v>0</v>
      </c>
      <c r="R135" s="12">
        <v>1</v>
      </c>
    </row>
    <row r="136" spans="1:18" ht="25.5" x14ac:dyDescent="0.2">
      <c r="A136" s="1" t="s">
        <v>338</v>
      </c>
      <c r="B136" s="1" t="s">
        <v>54</v>
      </c>
      <c r="C136" s="2" t="s">
        <v>339</v>
      </c>
      <c r="D136" s="3" t="s">
        <v>247</v>
      </c>
      <c r="E136" s="4">
        <v>5</v>
      </c>
      <c r="F136" s="4">
        <v>0</v>
      </c>
      <c r="H136" s="6">
        <v>0</v>
      </c>
      <c r="I136" s="7">
        <v>6235708</v>
      </c>
      <c r="J136" s="7">
        <v>6235692</v>
      </c>
      <c r="K136" s="7">
        <v>2</v>
      </c>
      <c r="L136" s="7">
        <v>7</v>
      </c>
      <c r="M136" s="7">
        <f t="shared" si="7"/>
        <v>0</v>
      </c>
      <c r="N136" s="8">
        <f t="shared" si="8"/>
        <v>0</v>
      </c>
      <c r="R136" s="12">
        <v>1</v>
      </c>
    </row>
    <row r="137" spans="1:18" ht="25.5" x14ac:dyDescent="0.2">
      <c r="A137" s="1" t="s">
        <v>340</v>
      </c>
      <c r="B137" s="1" t="s">
        <v>57</v>
      </c>
      <c r="C137" s="2" t="s">
        <v>341</v>
      </c>
      <c r="D137" s="3" t="s">
        <v>342</v>
      </c>
      <c r="E137" s="4">
        <v>700</v>
      </c>
      <c r="F137" s="4">
        <v>0</v>
      </c>
      <c r="H137" s="6">
        <v>0</v>
      </c>
      <c r="I137" s="7">
        <v>6235709</v>
      </c>
      <c r="J137" s="7">
        <v>6235692</v>
      </c>
      <c r="K137" s="7">
        <v>2</v>
      </c>
      <c r="L137" s="7">
        <v>7</v>
      </c>
      <c r="M137" s="7">
        <f t="shared" si="7"/>
        <v>0</v>
      </c>
      <c r="N137" s="8">
        <f t="shared" si="8"/>
        <v>0</v>
      </c>
      <c r="R137" s="12">
        <v>1</v>
      </c>
    </row>
    <row r="138" spans="1:18" x14ac:dyDescent="0.2">
      <c r="A138" s="1" t="s">
        <v>343</v>
      </c>
      <c r="B138" s="1" t="s">
        <v>344</v>
      </c>
      <c r="C138" s="2" t="s">
        <v>345</v>
      </c>
      <c r="E138" s="4">
        <v>0</v>
      </c>
      <c r="F138" s="4">
        <v>0</v>
      </c>
      <c r="H138" s="6">
        <v>0</v>
      </c>
      <c r="I138" s="7">
        <v>6235710</v>
      </c>
      <c r="J138" s="7">
        <v>6235645</v>
      </c>
      <c r="K138" s="7">
        <v>1</v>
      </c>
      <c r="L138" s="7">
        <v>6</v>
      </c>
      <c r="M138" s="7">
        <f>M139+M140+M141+M142+M143+M144+M145+M146+M147+M148</f>
        <v>0</v>
      </c>
      <c r="N138" s="8">
        <f>N139+N140+N141+N142+N143+N144+N145+N146+N147+N148</f>
        <v>0</v>
      </c>
      <c r="R138" s="12">
        <v>1</v>
      </c>
    </row>
    <row r="139" spans="1:18" x14ac:dyDescent="0.2">
      <c r="A139" s="1" t="s">
        <v>346</v>
      </c>
      <c r="C139" s="2" t="s">
        <v>285</v>
      </c>
      <c r="D139" s="3" t="s">
        <v>36</v>
      </c>
      <c r="E139" s="4">
        <v>0</v>
      </c>
      <c r="F139" s="4">
        <v>0</v>
      </c>
      <c r="H139" s="6">
        <v>0</v>
      </c>
      <c r="I139" s="7">
        <v>6235711</v>
      </c>
      <c r="J139" s="7">
        <v>6235710</v>
      </c>
      <c r="K139" s="7">
        <v>2</v>
      </c>
      <c r="L139" s="7">
        <v>7</v>
      </c>
      <c r="M139" s="7">
        <f t="shared" ref="M139:M148" si="9">ROUND(ROUND(H139,2)*ROUND(E139,2), 2)</f>
        <v>0</v>
      </c>
      <c r="N139" s="8">
        <f t="shared" ref="N139:N148" si="10">H139*E139*(1+F139/100)</f>
        <v>0</v>
      </c>
      <c r="R139" s="12">
        <v>1</v>
      </c>
    </row>
    <row r="140" spans="1:18" ht="25.5" x14ac:dyDescent="0.2">
      <c r="A140" s="1" t="s">
        <v>347</v>
      </c>
      <c r="C140" s="2" t="s">
        <v>348</v>
      </c>
      <c r="D140" s="3" t="s">
        <v>36</v>
      </c>
      <c r="E140" s="4">
        <v>0</v>
      </c>
      <c r="F140" s="4">
        <v>0</v>
      </c>
      <c r="H140" s="6">
        <v>0</v>
      </c>
      <c r="I140" s="7">
        <v>6235712</v>
      </c>
      <c r="J140" s="7">
        <v>6235710</v>
      </c>
      <c r="K140" s="7">
        <v>2</v>
      </c>
      <c r="L140" s="7">
        <v>7</v>
      </c>
      <c r="M140" s="7">
        <f t="shared" si="9"/>
        <v>0</v>
      </c>
      <c r="N140" s="8">
        <f t="shared" si="10"/>
        <v>0</v>
      </c>
      <c r="R140" s="12">
        <v>1</v>
      </c>
    </row>
    <row r="141" spans="1:18" x14ac:dyDescent="0.2">
      <c r="A141" s="1" t="s">
        <v>349</v>
      </c>
      <c r="C141" s="2" t="s">
        <v>350</v>
      </c>
      <c r="D141" s="3" t="s">
        <v>36</v>
      </c>
      <c r="E141" s="4">
        <v>0</v>
      </c>
      <c r="F141" s="4">
        <v>0</v>
      </c>
      <c r="H141" s="6">
        <v>0</v>
      </c>
      <c r="I141" s="7">
        <v>6235713</v>
      </c>
      <c r="J141" s="7">
        <v>6235710</v>
      </c>
      <c r="K141" s="7">
        <v>2</v>
      </c>
      <c r="L141" s="7">
        <v>7</v>
      </c>
      <c r="M141" s="7">
        <f t="shared" si="9"/>
        <v>0</v>
      </c>
      <c r="N141" s="8">
        <f t="shared" si="10"/>
        <v>0</v>
      </c>
      <c r="R141" s="12">
        <v>1</v>
      </c>
    </row>
    <row r="142" spans="1:18" ht="25.5" x14ac:dyDescent="0.2">
      <c r="A142" s="1" t="s">
        <v>351</v>
      </c>
      <c r="C142" s="2" t="s">
        <v>352</v>
      </c>
      <c r="D142" s="3" t="s">
        <v>36</v>
      </c>
      <c r="E142" s="4">
        <v>0</v>
      </c>
      <c r="F142" s="4">
        <v>0</v>
      </c>
      <c r="H142" s="6">
        <v>0</v>
      </c>
      <c r="I142" s="7">
        <v>6235714</v>
      </c>
      <c r="J142" s="7">
        <v>6235710</v>
      </c>
      <c r="K142" s="7">
        <v>2</v>
      </c>
      <c r="L142" s="7">
        <v>7</v>
      </c>
      <c r="M142" s="7">
        <f t="shared" si="9"/>
        <v>0</v>
      </c>
      <c r="N142" s="8">
        <f t="shared" si="10"/>
        <v>0</v>
      </c>
      <c r="R142" s="12">
        <v>1</v>
      </c>
    </row>
    <row r="143" spans="1:18" ht="25.5" x14ac:dyDescent="0.2">
      <c r="A143" s="1" t="s">
        <v>353</v>
      </c>
      <c r="C143" s="2" t="s">
        <v>354</v>
      </c>
      <c r="D143" s="3" t="s">
        <v>36</v>
      </c>
      <c r="E143" s="4">
        <v>0</v>
      </c>
      <c r="F143" s="4">
        <v>0</v>
      </c>
      <c r="H143" s="6">
        <v>0</v>
      </c>
      <c r="I143" s="7">
        <v>6235715</v>
      </c>
      <c r="J143" s="7">
        <v>6235710</v>
      </c>
      <c r="K143" s="7">
        <v>2</v>
      </c>
      <c r="L143" s="7">
        <v>7</v>
      </c>
      <c r="M143" s="7">
        <f t="shared" si="9"/>
        <v>0</v>
      </c>
      <c r="N143" s="8">
        <f t="shared" si="10"/>
        <v>0</v>
      </c>
      <c r="R143" s="12">
        <v>1</v>
      </c>
    </row>
    <row r="144" spans="1:18" ht="38.25" x14ac:dyDescent="0.2">
      <c r="A144" s="1" t="s">
        <v>355</v>
      </c>
      <c r="C144" s="2" t="s">
        <v>315</v>
      </c>
      <c r="D144" s="3" t="s">
        <v>36</v>
      </c>
      <c r="E144" s="4">
        <v>0</v>
      </c>
      <c r="F144" s="4">
        <v>0</v>
      </c>
      <c r="H144" s="6">
        <v>0</v>
      </c>
      <c r="I144" s="7">
        <v>6235716</v>
      </c>
      <c r="J144" s="7">
        <v>6235710</v>
      </c>
      <c r="K144" s="7">
        <v>2</v>
      </c>
      <c r="L144" s="7">
        <v>7</v>
      </c>
      <c r="M144" s="7">
        <f t="shared" si="9"/>
        <v>0</v>
      </c>
      <c r="N144" s="8">
        <f t="shared" si="10"/>
        <v>0</v>
      </c>
      <c r="R144" s="12">
        <v>1</v>
      </c>
    </row>
    <row r="145" spans="1:18" ht="25.5" x14ac:dyDescent="0.2">
      <c r="A145" s="1" t="s">
        <v>356</v>
      </c>
      <c r="B145" s="1" t="s">
        <v>31</v>
      </c>
      <c r="C145" s="2" t="s">
        <v>357</v>
      </c>
      <c r="D145" s="3" t="s">
        <v>237</v>
      </c>
      <c r="E145" s="4">
        <v>10</v>
      </c>
      <c r="F145" s="4">
        <v>0</v>
      </c>
      <c r="H145" s="6">
        <v>0</v>
      </c>
      <c r="I145" s="7">
        <v>6235717</v>
      </c>
      <c r="J145" s="7">
        <v>6235710</v>
      </c>
      <c r="K145" s="7">
        <v>2</v>
      </c>
      <c r="L145" s="7">
        <v>7</v>
      </c>
      <c r="M145" s="7">
        <f t="shared" si="9"/>
        <v>0</v>
      </c>
      <c r="N145" s="8">
        <f t="shared" si="10"/>
        <v>0</v>
      </c>
      <c r="R145" s="12">
        <v>1</v>
      </c>
    </row>
    <row r="146" spans="1:18" ht="51" x14ac:dyDescent="0.2">
      <c r="A146" s="1" t="s">
        <v>358</v>
      </c>
      <c r="B146" s="1" t="s">
        <v>42</v>
      </c>
      <c r="C146" s="2" t="s">
        <v>359</v>
      </c>
      <c r="D146" s="3" t="s">
        <v>247</v>
      </c>
      <c r="E146" s="4">
        <v>15</v>
      </c>
      <c r="F146" s="4">
        <v>0</v>
      </c>
      <c r="H146" s="6">
        <v>0</v>
      </c>
      <c r="I146" s="7">
        <v>6235718</v>
      </c>
      <c r="J146" s="7">
        <v>6235710</v>
      </c>
      <c r="K146" s="7">
        <v>2</v>
      </c>
      <c r="L146" s="7">
        <v>7</v>
      </c>
      <c r="M146" s="7">
        <f t="shared" si="9"/>
        <v>0</v>
      </c>
      <c r="N146" s="8">
        <f t="shared" si="10"/>
        <v>0</v>
      </c>
      <c r="R146" s="12">
        <v>1</v>
      </c>
    </row>
    <row r="147" spans="1:18" ht="89.25" x14ac:dyDescent="0.2">
      <c r="A147" s="1" t="s">
        <v>360</v>
      </c>
      <c r="B147" s="1" t="s">
        <v>45</v>
      </c>
      <c r="C147" s="2" t="s">
        <v>361</v>
      </c>
      <c r="D147" s="3" t="s">
        <v>234</v>
      </c>
      <c r="E147" s="4">
        <v>1</v>
      </c>
      <c r="F147" s="4">
        <v>0</v>
      </c>
      <c r="H147" s="6">
        <v>0</v>
      </c>
      <c r="I147" s="7">
        <v>6235719</v>
      </c>
      <c r="J147" s="7">
        <v>6235710</v>
      </c>
      <c r="K147" s="7">
        <v>2</v>
      </c>
      <c r="L147" s="7">
        <v>7</v>
      </c>
      <c r="M147" s="7">
        <f t="shared" si="9"/>
        <v>0</v>
      </c>
      <c r="N147" s="8">
        <f t="shared" si="10"/>
        <v>0</v>
      </c>
      <c r="R147" s="12">
        <v>1</v>
      </c>
    </row>
    <row r="148" spans="1:18" ht="25.5" x14ac:dyDescent="0.2">
      <c r="A148" s="1" t="s">
        <v>362</v>
      </c>
      <c r="B148" s="1" t="s">
        <v>48</v>
      </c>
      <c r="C148" s="2" t="s">
        <v>363</v>
      </c>
      <c r="D148" s="3" t="s">
        <v>268</v>
      </c>
      <c r="E148" s="4">
        <v>1</v>
      </c>
      <c r="F148" s="4">
        <v>0</v>
      </c>
      <c r="H148" s="6">
        <v>0</v>
      </c>
      <c r="I148" s="7">
        <v>6235720</v>
      </c>
      <c r="J148" s="7">
        <v>6235710</v>
      </c>
      <c r="K148" s="7">
        <v>2</v>
      </c>
      <c r="L148" s="7">
        <v>7</v>
      </c>
      <c r="M148" s="7">
        <f t="shared" si="9"/>
        <v>0</v>
      </c>
      <c r="N148" s="8">
        <f t="shared" si="10"/>
        <v>0</v>
      </c>
      <c r="R148" s="12">
        <v>1</v>
      </c>
    </row>
    <row r="149" spans="1:18" x14ac:dyDescent="0.2">
      <c r="A149" s="1" t="s">
        <v>364</v>
      </c>
      <c r="B149" s="1" t="s">
        <v>365</v>
      </c>
      <c r="C149" s="2" t="s">
        <v>366</v>
      </c>
      <c r="E149" s="4">
        <v>0</v>
      </c>
      <c r="F149" s="4">
        <v>0</v>
      </c>
      <c r="H149" s="6">
        <v>0</v>
      </c>
      <c r="I149" s="7">
        <v>6235721</v>
      </c>
      <c r="J149" s="7">
        <v>6235645</v>
      </c>
      <c r="K149" s="7">
        <v>1</v>
      </c>
      <c r="L149" s="7">
        <v>6</v>
      </c>
      <c r="M149" s="7">
        <f>M150+M151+M152+M153+M154+M155+M156+M157+M158+M159+M160+M161+M162+M163+M164+M165</f>
        <v>0</v>
      </c>
      <c r="N149" s="8">
        <f>N150+N151+N152+N153+N154+N155+N156+N157+N158+N159+N160+N161+N162+N163+N164+N165</f>
        <v>0</v>
      </c>
      <c r="R149" s="12">
        <v>1</v>
      </c>
    </row>
    <row r="150" spans="1:18" x14ac:dyDescent="0.2">
      <c r="A150" s="1" t="s">
        <v>367</v>
      </c>
      <c r="C150" s="2" t="s">
        <v>211</v>
      </c>
      <c r="D150" s="3" t="s">
        <v>36</v>
      </c>
      <c r="E150" s="4">
        <v>0</v>
      </c>
      <c r="F150" s="4">
        <v>0</v>
      </c>
      <c r="H150" s="6">
        <v>0</v>
      </c>
      <c r="I150" s="7">
        <v>6235722</v>
      </c>
      <c r="J150" s="7">
        <v>6235721</v>
      </c>
      <c r="K150" s="7">
        <v>2</v>
      </c>
      <c r="L150" s="7">
        <v>7</v>
      </c>
      <c r="M150" s="7">
        <f t="shared" ref="M150:M165" si="11">ROUND(ROUND(H150,2)*ROUND(E150,2), 2)</f>
        <v>0</v>
      </c>
      <c r="N150" s="8">
        <f t="shared" ref="N150:N165" si="12">H150*E150*(1+F150/100)</f>
        <v>0</v>
      </c>
      <c r="R150" s="12">
        <v>1</v>
      </c>
    </row>
    <row r="151" spans="1:18" ht="38.25" x14ac:dyDescent="0.2">
      <c r="A151" s="1" t="s">
        <v>368</v>
      </c>
      <c r="C151" s="2" t="s">
        <v>369</v>
      </c>
      <c r="D151" s="3" t="s">
        <v>36</v>
      </c>
      <c r="E151" s="4">
        <v>0</v>
      </c>
      <c r="F151" s="4">
        <v>0</v>
      </c>
      <c r="H151" s="6">
        <v>0</v>
      </c>
      <c r="I151" s="7">
        <v>6235723</v>
      </c>
      <c r="J151" s="7">
        <v>6235721</v>
      </c>
      <c r="K151" s="7">
        <v>2</v>
      </c>
      <c r="L151" s="7">
        <v>7</v>
      </c>
      <c r="M151" s="7">
        <f t="shared" si="11"/>
        <v>0</v>
      </c>
      <c r="N151" s="8">
        <f t="shared" si="12"/>
        <v>0</v>
      </c>
      <c r="R151" s="12">
        <v>1</v>
      </c>
    </row>
    <row r="152" spans="1:18" ht="38.25" x14ac:dyDescent="0.2">
      <c r="A152" s="1" t="s">
        <v>370</v>
      </c>
      <c r="C152" s="2" t="s">
        <v>371</v>
      </c>
      <c r="D152" s="3" t="s">
        <v>36</v>
      </c>
      <c r="E152" s="4">
        <v>0</v>
      </c>
      <c r="F152" s="4">
        <v>0</v>
      </c>
      <c r="H152" s="6">
        <v>0</v>
      </c>
      <c r="I152" s="7">
        <v>6235724</v>
      </c>
      <c r="J152" s="7">
        <v>6235721</v>
      </c>
      <c r="K152" s="7">
        <v>2</v>
      </c>
      <c r="L152" s="7">
        <v>7</v>
      </c>
      <c r="M152" s="7">
        <f t="shared" si="11"/>
        <v>0</v>
      </c>
      <c r="N152" s="8">
        <f t="shared" si="12"/>
        <v>0</v>
      </c>
      <c r="R152" s="12">
        <v>1</v>
      </c>
    </row>
    <row r="153" spans="1:18" ht="38.25" x14ac:dyDescent="0.2">
      <c r="A153" s="1" t="s">
        <v>372</v>
      </c>
      <c r="B153" s="1" t="s">
        <v>31</v>
      </c>
      <c r="C153" s="2" t="s">
        <v>373</v>
      </c>
      <c r="D153" s="3" t="s">
        <v>234</v>
      </c>
      <c r="E153" s="4">
        <v>1</v>
      </c>
      <c r="F153" s="4">
        <v>0</v>
      </c>
      <c r="H153" s="6">
        <v>0</v>
      </c>
      <c r="I153" s="7">
        <v>6235725</v>
      </c>
      <c r="J153" s="7">
        <v>6235721</v>
      </c>
      <c r="K153" s="7">
        <v>2</v>
      </c>
      <c r="L153" s="7">
        <v>7</v>
      </c>
      <c r="M153" s="7">
        <f t="shared" si="11"/>
        <v>0</v>
      </c>
      <c r="N153" s="8">
        <f t="shared" si="12"/>
        <v>0</v>
      </c>
      <c r="R153" s="12">
        <v>1</v>
      </c>
    </row>
    <row r="154" spans="1:18" ht="25.5" x14ac:dyDescent="0.2">
      <c r="A154" s="1" t="s">
        <v>374</v>
      </c>
      <c r="B154" s="1" t="s">
        <v>42</v>
      </c>
      <c r="C154" s="2" t="s">
        <v>375</v>
      </c>
      <c r="D154" s="3" t="s">
        <v>268</v>
      </c>
      <c r="E154" s="4">
        <v>2</v>
      </c>
      <c r="F154" s="4">
        <v>0</v>
      </c>
      <c r="H154" s="6">
        <v>0</v>
      </c>
      <c r="I154" s="7">
        <v>6235726</v>
      </c>
      <c r="J154" s="7">
        <v>6235721</v>
      </c>
      <c r="K154" s="7">
        <v>2</v>
      </c>
      <c r="L154" s="7">
        <v>7</v>
      </c>
      <c r="M154" s="7">
        <f t="shared" si="11"/>
        <v>0</v>
      </c>
      <c r="N154" s="8">
        <f t="shared" si="12"/>
        <v>0</v>
      </c>
      <c r="R154" s="12">
        <v>1</v>
      </c>
    </row>
    <row r="155" spans="1:18" ht="38.25" x14ac:dyDescent="0.2">
      <c r="A155" s="1" t="s">
        <v>376</v>
      </c>
      <c r="B155" s="1" t="s">
        <v>45</v>
      </c>
      <c r="C155" s="2" t="s">
        <v>377</v>
      </c>
      <c r="D155" s="3" t="s">
        <v>244</v>
      </c>
      <c r="E155" s="4">
        <v>111</v>
      </c>
      <c r="F155" s="4">
        <v>0</v>
      </c>
      <c r="H155" s="6">
        <v>0</v>
      </c>
      <c r="I155" s="7">
        <v>6235727</v>
      </c>
      <c r="J155" s="7">
        <v>6235721</v>
      </c>
      <c r="K155" s="7">
        <v>2</v>
      </c>
      <c r="L155" s="7">
        <v>7</v>
      </c>
      <c r="M155" s="7">
        <f t="shared" si="11"/>
        <v>0</v>
      </c>
      <c r="N155" s="8">
        <f t="shared" si="12"/>
        <v>0</v>
      </c>
      <c r="R155" s="12">
        <v>1</v>
      </c>
    </row>
    <row r="156" spans="1:18" x14ac:dyDescent="0.2">
      <c r="A156" s="1" t="s">
        <v>378</v>
      </c>
      <c r="B156" s="1" t="s">
        <v>48</v>
      </c>
      <c r="C156" s="2" t="s">
        <v>379</v>
      </c>
      <c r="D156" s="3" t="s">
        <v>237</v>
      </c>
      <c r="E156" s="4">
        <v>3</v>
      </c>
      <c r="F156" s="4">
        <v>0</v>
      </c>
      <c r="H156" s="6">
        <v>0</v>
      </c>
      <c r="I156" s="7">
        <v>6235728</v>
      </c>
      <c r="J156" s="7">
        <v>6235721</v>
      </c>
      <c r="K156" s="7">
        <v>2</v>
      </c>
      <c r="L156" s="7">
        <v>7</v>
      </c>
      <c r="M156" s="7">
        <f t="shared" si="11"/>
        <v>0</v>
      </c>
      <c r="N156" s="8">
        <f t="shared" si="12"/>
        <v>0</v>
      </c>
      <c r="R156" s="12">
        <v>1</v>
      </c>
    </row>
    <row r="157" spans="1:18" x14ac:dyDescent="0.2">
      <c r="A157" s="1" t="s">
        <v>380</v>
      </c>
      <c r="B157" s="1" t="s">
        <v>51</v>
      </c>
      <c r="C157" s="2" t="s">
        <v>381</v>
      </c>
      <c r="D157" s="3" t="s">
        <v>247</v>
      </c>
      <c r="E157" s="4">
        <v>50</v>
      </c>
      <c r="F157" s="4">
        <v>0</v>
      </c>
      <c r="H157" s="6">
        <v>0</v>
      </c>
      <c r="I157" s="7">
        <v>6235729</v>
      </c>
      <c r="J157" s="7">
        <v>6235721</v>
      </c>
      <c r="K157" s="7">
        <v>2</v>
      </c>
      <c r="L157" s="7">
        <v>7</v>
      </c>
      <c r="M157" s="7">
        <f t="shared" si="11"/>
        <v>0</v>
      </c>
      <c r="N157" s="8">
        <f t="shared" si="12"/>
        <v>0</v>
      </c>
      <c r="R157" s="12">
        <v>1</v>
      </c>
    </row>
    <row r="158" spans="1:18" ht="25.5" x14ac:dyDescent="0.2">
      <c r="A158" s="1" t="s">
        <v>382</v>
      </c>
      <c r="B158" s="1" t="s">
        <v>54</v>
      </c>
      <c r="C158" s="2" t="s">
        <v>383</v>
      </c>
      <c r="D158" s="3" t="s">
        <v>247</v>
      </c>
      <c r="E158" s="4">
        <v>50</v>
      </c>
      <c r="F158" s="4">
        <v>0</v>
      </c>
      <c r="H158" s="6">
        <v>0</v>
      </c>
      <c r="I158" s="7">
        <v>6235730</v>
      </c>
      <c r="J158" s="7">
        <v>6235721</v>
      </c>
      <c r="K158" s="7">
        <v>2</v>
      </c>
      <c r="L158" s="7">
        <v>7</v>
      </c>
      <c r="M158" s="7">
        <f t="shared" si="11"/>
        <v>0</v>
      </c>
      <c r="N158" s="8">
        <f t="shared" si="12"/>
        <v>0</v>
      </c>
      <c r="R158" s="12">
        <v>1</v>
      </c>
    </row>
    <row r="159" spans="1:18" ht="25.5" x14ac:dyDescent="0.2">
      <c r="A159" s="1" t="s">
        <v>384</v>
      </c>
      <c r="B159" s="1" t="s">
        <v>57</v>
      </c>
      <c r="C159" s="2" t="s">
        <v>385</v>
      </c>
      <c r="D159" s="3" t="s">
        <v>247</v>
      </c>
      <c r="E159" s="4">
        <v>50</v>
      </c>
      <c r="F159" s="4">
        <v>0</v>
      </c>
      <c r="H159" s="6">
        <v>0</v>
      </c>
      <c r="I159" s="7">
        <v>6235731</v>
      </c>
      <c r="J159" s="7">
        <v>6235721</v>
      </c>
      <c r="K159" s="7">
        <v>2</v>
      </c>
      <c r="L159" s="7">
        <v>7</v>
      </c>
      <c r="M159" s="7">
        <f t="shared" si="11"/>
        <v>0</v>
      </c>
      <c r="N159" s="8">
        <f t="shared" si="12"/>
        <v>0</v>
      </c>
      <c r="R159" s="12">
        <v>1</v>
      </c>
    </row>
    <row r="160" spans="1:18" x14ac:dyDescent="0.2">
      <c r="A160" s="1" t="s">
        <v>386</v>
      </c>
      <c r="B160" s="1" t="s">
        <v>60</v>
      </c>
      <c r="C160" s="2" t="s">
        <v>387</v>
      </c>
      <c r="D160" s="3" t="s">
        <v>36</v>
      </c>
      <c r="E160" s="4">
        <v>0</v>
      </c>
      <c r="F160" s="4">
        <v>0</v>
      </c>
      <c r="H160" s="6">
        <v>0</v>
      </c>
      <c r="I160" s="7">
        <v>6235732</v>
      </c>
      <c r="J160" s="7">
        <v>6235721</v>
      </c>
      <c r="K160" s="7">
        <v>2</v>
      </c>
      <c r="L160" s="7">
        <v>7</v>
      </c>
      <c r="M160" s="7">
        <f t="shared" si="11"/>
        <v>0</v>
      </c>
      <c r="N160" s="8">
        <f t="shared" si="12"/>
        <v>0</v>
      </c>
      <c r="R160" s="12">
        <v>1</v>
      </c>
    </row>
    <row r="161" spans="1:18" ht="25.5" x14ac:dyDescent="0.2">
      <c r="A161" s="1" t="s">
        <v>388</v>
      </c>
      <c r="C161" s="2" t="s">
        <v>389</v>
      </c>
      <c r="D161" s="3" t="s">
        <v>237</v>
      </c>
      <c r="E161" s="4">
        <v>3</v>
      </c>
      <c r="F161" s="4">
        <v>0</v>
      </c>
      <c r="H161" s="6">
        <v>0</v>
      </c>
      <c r="I161" s="7">
        <v>6235733</v>
      </c>
      <c r="J161" s="7">
        <v>6235721</v>
      </c>
      <c r="K161" s="7">
        <v>2</v>
      </c>
      <c r="L161" s="7">
        <v>7</v>
      </c>
      <c r="M161" s="7">
        <f t="shared" si="11"/>
        <v>0</v>
      </c>
      <c r="N161" s="8">
        <f t="shared" si="12"/>
        <v>0</v>
      </c>
      <c r="R161" s="12">
        <v>1</v>
      </c>
    </row>
    <row r="162" spans="1:18" ht="25.5" x14ac:dyDescent="0.2">
      <c r="A162" s="1" t="s">
        <v>390</v>
      </c>
      <c r="C162" s="2" t="s">
        <v>391</v>
      </c>
      <c r="D162" s="3" t="s">
        <v>237</v>
      </c>
      <c r="E162" s="4">
        <v>3</v>
      </c>
      <c r="F162" s="4">
        <v>0</v>
      </c>
      <c r="H162" s="6">
        <v>0</v>
      </c>
      <c r="I162" s="7">
        <v>6235734</v>
      </c>
      <c r="J162" s="7">
        <v>6235721</v>
      </c>
      <c r="K162" s="7">
        <v>2</v>
      </c>
      <c r="L162" s="7">
        <v>7</v>
      </c>
      <c r="M162" s="7">
        <f t="shared" si="11"/>
        <v>0</v>
      </c>
      <c r="N162" s="8">
        <f t="shared" si="12"/>
        <v>0</v>
      </c>
      <c r="R162" s="12">
        <v>1</v>
      </c>
    </row>
    <row r="163" spans="1:18" x14ac:dyDescent="0.2">
      <c r="A163" s="1" t="s">
        <v>392</v>
      </c>
      <c r="B163" s="1" t="s">
        <v>63</v>
      </c>
      <c r="C163" s="2" t="s">
        <v>393</v>
      </c>
      <c r="D163" s="3" t="s">
        <v>36</v>
      </c>
      <c r="E163" s="4">
        <v>0</v>
      </c>
      <c r="F163" s="4">
        <v>0</v>
      </c>
      <c r="H163" s="6">
        <v>0</v>
      </c>
      <c r="I163" s="7">
        <v>6235735</v>
      </c>
      <c r="J163" s="7">
        <v>6235721</v>
      </c>
      <c r="K163" s="7">
        <v>2</v>
      </c>
      <c r="L163" s="7">
        <v>7</v>
      </c>
      <c r="M163" s="7">
        <f t="shared" si="11"/>
        <v>0</v>
      </c>
      <c r="N163" s="8">
        <f t="shared" si="12"/>
        <v>0</v>
      </c>
      <c r="R163" s="12">
        <v>1</v>
      </c>
    </row>
    <row r="164" spans="1:18" ht="25.5" x14ac:dyDescent="0.2">
      <c r="A164" s="1" t="s">
        <v>394</v>
      </c>
      <c r="C164" s="2" t="s">
        <v>395</v>
      </c>
      <c r="D164" s="3" t="s">
        <v>396</v>
      </c>
      <c r="E164" s="4">
        <v>10</v>
      </c>
      <c r="F164" s="4">
        <v>0</v>
      </c>
      <c r="H164" s="6">
        <v>0</v>
      </c>
      <c r="I164" s="7">
        <v>6235736</v>
      </c>
      <c r="J164" s="7">
        <v>6235721</v>
      </c>
      <c r="K164" s="7">
        <v>2</v>
      </c>
      <c r="L164" s="7">
        <v>7</v>
      </c>
      <c r="M164" s="7">
        <f t="shared" si="11"/>
        <v>0</v>
      </c>
      <c r="N164" s="8">
        <f t="shared" si="12"/>
        <v>0</v>
      </c>
      <c r="R164" s="12">
        <v>1</v>
      </c>
    </row>
    <row r="165" spans="1:18" ht="25.5" x14ac:dyDescent="0.2">
      <c r="A165" s="1" t="s">
        <v>397</v>
      </c>
      <c r="C165" s="2" t="s">
        <v>398</v>
      </c>
      <c r="D165" s="3" t="s">
        <v>396</v>
      </c>
      <c r="E165" s="4">
        <v>10</v>
      </c>
      <c r="F165" s="4">
        <v>0</v>
      </c>
      <c r="H165" s="6">
        <v>0</v>
      </c>
      <c r="I165" s="7">
        <v>6235737</v>
      </c>
      <c r="J165" s="7">
        <v>6235721</v>
      </c>
      <c r="K165" s="7">
        <v>2</v>
      </c>
      <c r="L165" s="7">
        <v>7</v>
      </c>
      <c r="M165" s="7">
        <f t="shared" si="11"/>
        <v>0</v>
      </c>
      <c r="N165" s="8">
        <f t="shared" si="12"/>
        <v>0</v>
      </c>
      <c r="R165" s="12">
        <v>1</v>
      </c>
    </row>
    <row r="166" spans="1:18" ht="25.5" x14ac:dyDescent="0.2">
      <c r="A166" s="1" t="s">
        <v>399</v>
      </c>
      <c r="B166" s="1" t="s">
        <v>400</v>
      </c>
      <c r="C166" s="2" t="s">
        <v>401</v>
      </c>
      <c r="E166" s="4">
        <v>0</v>
      </c>
      <c r="F166" s="4">
        <v>0</v>
      </c>
      <c r="H166" s="6">
        <v>0</v>
      </c>
      <c r="I166" s="7">
        <v>6235738</v>
      </c>
      <c r="J166" s="7">
        <v>6235645</v>
      </c>
      <c r="K166" s="7">
        <v>1</v>
      </c>
      <c r="L166" s="7">
        <v>6</v>
      </c>
      <c r="M166" s="7">
        <f>M167+M168+M169+M170+M171+M172</f>
        <v>0</v>
      </c>
      <c r="N166" s="8">
        <f>N167+N168+N169+N170+N171+N172</f>
        <v>0</v>
      </c>
      <c r="R166" s="12">
        <v>1</v>
      </c>
    </row>
    <row r="167" spans="1:18" x14ac:dyDescent="0.2">
      <c r="A167" s="1" t="s">
        <v>402</v>
      </c>
      <c r="C167" s="2" t="s">
        <v>350</v>
      </c>
      <c r="D167" s="3" t="s">
        <v>36</v>
      </c>
      <c r="E167" s="4">
        <v>0</v>
      </c>
      <c r="F167" s="4">
        <v>0</v>
      </c>
      <c r="H167" s="6">
        <v>0</v>
      </c>
      <c r="I167" s="7">
        <v>6235739</v>
      </c>
      <c r="J167" s="7">
        <v>6235738</v>
      </c>
      <c r="K167" s="7">
        <v>2</v>
      </c>
      <c r="L167" s="7">
        <v>7</v>
      </c>
      <c r="M167" s="7">
        <f t="shared" ref="M167:M172" si="13">ROUND(ROUND(H167,2)*ROUND(E167,2), 2)</f>
        <v>0</v>
      </c>
      <c r="N167" s="8">
        <f t="shared" ref="N167:N172" si="14">H167*E167*(1+F167/100)</f>
        <v>0</v>
      </c>
      <c r="R167" s="12">
        <v>1</v>
      </c>
    </row>
    <row r="168" spans="1:18" ht="25.5" x14ac:dyDescent="0.2">
      <c r="A168" s="1" t="s">
        <v>403</v>
      </c>
      <c r="C168" s="2" t="s">
        <v>404</v>
      </c>
      <c r="D168" s="3" t="s">
        <v>36</v>
      </c>
      <c r="E168" s="4">
        <v>0</v>
      </c>
      <c r="F168" s="4">
        <v>0</v>
      </c>
      <c r="H168" s="6">
        <v>0</v>
      </c>
      <c r="I168" s="7">
        <v>6235740</v>
      </c>
      <c r="J168" s="7">
        <v>6235738</v>
      </c>
      <c r="K168" s="7">
        <v>2</v>
      </c>
      <c r="L168" s="7">
        <v>7</v>
      </c>
      <c r="M168" s="7">
        <f t="shared" si="13"/>
        <v>0</v>
      </c>
      <c r="N168" s="8">
        <f t="shared" si="14"/>
        <v>0</v>
      </c>
      <c r="R168" s="12">
        <v>1</v>
      </c>
    </row>
    <row r="169" spans="1:18" ht="38.25" x14ac:dyDescent="0.2">
      <c r="A169" s="1" t="s">
        <v>405</v>
      </c>
      <c r="C169" s="2" t="s">
        <v>371</v>
      </c>
      <c r="D169" s="3" t="s">
        <v>36</v>
      </c>
      <c r="E169" s="4">
        <v>0</v>
      </c>
      <c r="F169" s="4">
        <v>0</v>
      </c>
      <c r="H169" s="6">
        <v>0</v>
      </c>
      <c r="I169" s="7">
        <v>6235741</v>
      </c>
      <c r="J169" s="7">
        <v>6235738</v>
      </c>
      <c r="K169" s="7">
        <v>2</v>
      </c>
      <c r="L169" s="7">
        <v>7</v>
      </c>
      <c r="M169" s="7">
        <f t="shared" si="13"/>
        <v>0</v>
      </c>
      <c r="N169" s="8">
        <f t="shared" si="14"/>
        <v>0</v>
      </c>
      <c r="R169" s="12">
        <v>1</v>
      </c>
    </row>
    <row r="170" spans="1:18" ht="25.5" x14ac:dyDescent="0.2">
      <c r="A170" s="1" t="s">
        <v>406</v>
      </c>
      <c r="B170" s="1" t="s">
        <v>31</v>
      </c>
      <c r="C170" s="2" t="s">
        <v>407</v>
      </c>
      <c r="D170" s="3" t="s">
        <v>244</v>
      </c>
      <c r="E170" s="4">
        <v>8.5</v>
      </c>
      <c r="F170" s="4">
        <v>0</v>
      </c>
      <c r="H170" s="6">
        <v>0</v>
      </c>
      <c r="I170" s="7">
        <v>6235742</v>
      </c>
      <c r="J170" s="7">
        <v>6235738</v>
      </c>
      <c r="K170" s="7">
        <v>2</v>
      </c>
      <c r="L170" s="7">
        <v>7</v>
      </c>
      <c r="M170" s="7">
        <f t="shared" si="13"/>
        <v>0</v>
      </c>
      <c r="N170" s="8">
        <f t="shared" si="14"/>
        <v>0</v>
      </c>
      <c r="R170" s="12">
        <v>1</v>
      </c>
    </row>
    <row r="171" spans="1:18" x14ac:dyDescent="0.2">
      <c r="A171" s="1" t="s">
        <v>408</v>
      </c>
      <c r="B171" s="1" t="s">
        <v>42</v>
      </c>
      <c r="C171" s="2" t="s">
        <v>409</v>
      </c>
      <c r="D171" s="3" t="s">
        <v>244</v>
      </c>
      <c r="E171" s="4">
        <v>8</v>
      </c>
      <c r="F171" s="4">
        <v>0</v>
      </c>
      <c r="H171" s="6">
        <v>0</v>
      </c>
      <c r="I171" s="7">
        <v>6235743</v>
      </c>
      <c r="J171" s="7">
        <v>6235738</v>
      </c>
      <c r="K171" s="7">
        <v>2</v>
      </c>
      <c r="L171" s="7">
        <v>7</v>
      </c>
      <c r="M171" s="7">
        <f t="shared" si="13"/>
        <v>0</v>
      </c>
      <c r="N171" s="8">
        <f t="shared" si="14"/>
        <v>0</v>
      </c>
      <c r="R171" s="12">
        <v>1</v>
      </c>
    </row>
    <row r="172" spans="1:18" ht="25.5" x14ac:dyDescent="0.2">
      <c r="A172" s="1" t="s">
        <v>410</v>
      </c>
      <c r="B172" s="1" t="s">
        <v>45</v>
      </c>
      <c r="C172" s="2" t="s">
        <v>411</v>
      </c>
      <c r="D172" s="3" t="s">
        <v>244</v>
      </c>
      <c r="E172" s="4">
        <v>13.5</v>
      </c>
      <c r="F172" s="4">
        <v>0</v>
      </c>
      <c r="H172" s="6">
        <v>0</v>
      </c>
      <c r="I172" s="7">
        <v>6235744</v>
      </c>
      <c r="J172" s="7">
        <v>6235738</v>
      </c>
      <c r="K172" s="7">
        <v>2</v>
      </c>
      <c r="L172" s="7">
        <v>7</v>
      </c>
      <c r="M172" s="7">
        <f t="shared" si="13"/>
        <v>0</v>
      </c>
      <c r="N172" s="8">
        <f t="shared" si="14"/>
        <v>0</v>
      </c>
      <c r="R172" s="12">
        <v>1</v>
      </c>
    </row>
    <row r="173" spans="1:18" ht="25.5" x14ac:dyDescent="0.2">
      <c r="A173" s="1" t="s">
        <v>412</v>
      </c>
      <c r="B173" s="1" t="s">
        <v>413</v>
      </c>
      <c r="C173" s="2" t="s">
        <v>414</v>
      </c>
      <c r="E173" s="4">
        <v>0</v>
      </c>
      <c r="F173" s="4">
        <v>0</v>
      </c>
      <c r="H173" s="6">
        <v>0</v>
      </c>
      <c r="I173" s="7">
        <v>6235745</v>
      </c>
      <c r="J173" s="7">
        <v>6235645</v>
      </c>
      <c r="K173" s="7">
        <v>1</v>
      </c>
      <c r="L173" s="7">
        <v>6</v>
      </c>
      <c r="M173" s="7">
        <f>M174+M175+M176+M177+M178+M179+M180+M181+M182</f>
        <v>0</v>
      </c>
      <c r="N173" s="8">
        <f>N174+N175+N176+N177+N178+N179+N180+N181+N182</f>
        <v>0</v>
      </c>
      <c r="R173" s="12">
        <v>1</v>
      </c>
    </row>
    <row r="174" spans="1:18" x14ac:dyDescent="0.2">
      <c r="A174" s="1" t="s">
        <v>415</v>
      </c>
      <c r="C174" s="2" t="s">
        <v>211</v>
      </c>
      <c r="D174" s="3" t="s">
        <v>36</v>
      </c>
      <c r="E174" s="4">
        <v>0</v>
      </c>
      <c r="F174" s="4">
        <v>0</v>
      </c>
      <c r="H174" s="6">
        <v>0</v>
      </c>
      <c r="I174" s="7">
        <v>6235746</v>
      </c>
      <c r="J174" s="7">
        <v>6235745</v>
      </c>
      <c r="K174" s="7">
        <v>2</v>
      </c>
      <c r="L174" s="7">
        <v>7</v>
      </c>
      <c r="M174" s="7">
        <f t="shared" ref="M174:M182" si="15">ROUND(ROUND(H174,2)*ROUND(E174,2), 2)</f>
        <v>0</v>
      </c>
      <c r="N174" s="8">
        <f t="shared" ref="N174:N182" si="16">H174*E174*(1+F174/100)</f>
        <v>0</v>
      </c>
      <c r="R174" s="12">
        <v>1</v>
      </c>
    </row>
    <row r="175" spans="1:18" ht="38.25" x14ac:dyDescent="0.2">
      <c r="A175" s="1" t="s">
        <v>416</v>
      </c>
      <c r="C175" s="2" t="s">
        <v>417</v>
      </c>
      <c r="D175" s="3" t="s">
        <v>36</v>
      </c>
      <c r="E175" s="4">
        <v>0</v>
      </c>
      <c r="F175" s="4">
        <v>0</v>
      </c>
      <c r="H175" s="6">
        <v>0</v>
      </c>
      <c r="I175" s="7">
        <v>6235747</v>
      </c>
      <c r="J175" s="7">
        <v>6235745</v>
      </c>
      <c r="K175" s="7">
        <v>2</v>
      </c>
      <c r="L175" s="7">
        <v>7</v>
      </c>
      <c r="M175" s="7">
        <f t="shared" si="15"/>
        <v>0</v>
      </c>
      <c r="N175" s="8">
        <f t="shared" si="16"/>
        <v>0</v>
      </c>
      <c r="R175" s="12">
        <v>1</v>
      </c>
    </row>
    <row r="176" spans="1:18" ht="140.25" x14ac:dyDescent="0.2">
      <c r="A176" s="1" t="s">
        <v>418</v>
      </c>
      <c r="B176" s="1" t="s">
        <v>31</v>
      </c>
      <c r="C176" s="2" t="s">
        <v>419</v>
      </c>
      <c r="D176" s="3" t="s">
        <v>237</v>
      </c>
      <c r="E176" s="4">
        <v>1</v>
      </c>
      <c r="F176" s="4">
        <v>0</v>
      </c>
      <c r="H176" s="6">
        <v>0</v>
      </c>
      <c r="I176" s="7">
        <v>6235748</v>
      </c>
      <c r="J176" s="7">
        <v>6235745</v>
      </c>
      <c r="K176" s="7">
        <v>2</v>
      </c>
      <c r="L176" s="7">
        <v>7</v>
      </c>
      <c r="M176" s="7">
        <f t="shared" si="15"/>
        <v>0</v>
      </c>
      <c r="N176" s="8">
        <f t="shared" si="16"/>
        <v>0</v>
      </c>
      <c r="R176" s="12">
        <v>1</v>
      </c>
    </row>
    <row r="177" spans="1:18" ht="38.25" x14ac:dyDescent="0.2">
      <c r="A177" s="1" t="s">
        <v>420</v>
      </c>
      <c r="B177" s="1" t="s">
        <v>42</v>
      </c>
      <c r="C177" s="2" t="s">
        <v>421</v>
      </c>
      <c r="D177" s="3" t="s">
        <v>36</v>
      </c>
      <c r="E177" s="4">
        <v>0</v>
      </c>
      <c r="F177" s="4">
        <v>0</v>
      </c>
      <c r="H177" s="6">
        <v>0</v>
      </c>
      <c r="I177" s="7">
        <v>6235749</v>
      </c>
      <c r="J177" s="7">
        <v>6235745</v>
      </c>
      <c r="K177" s="7">
        <v>2</v>
      </c>
      <c r="L177" s="7">
        <v>7</v>
      </c>
      <c r="M177" s="7">
        <f t="shared" si="15"/>
        <v>0</v>
      </c>
      <c r="N177" s="8">
        <f t="shared" si="16"/>
        <v>0</v>
      </c>
      <c r="R177" s="12">
        <v>1</v>
      </c>
    </row>
    <row r="178" spans="1:18" ht="51" x14ac:dyDescent="0.2">
      <c r="A178" s="1" t="s">
        <v>422</v>
      </c>
      <c r="C178" s="2" t="s">
        <v>423</v>
      </c>
      <c r="D178" s="3" t="s">
        <v>247</v>
      </c>
      <c r="E178" s="4">
        <v>5</v>
      </c>
      <c r="F178" s="4">
        <v>0</v>
      </c>
      <c r="H178" s="6">
        <v>0</v>
      </c>
      <c r="I178" s="7">
        <v>6235750</v>
      </c>
      <c r="J178" s="7">
        <v>6235745</v>
      </c>
      <c r="K178" s="7">
        <v>2</v>
      </c>
      <c r="L178" s="7">
        <v>7</v>
      </c>
      <c r="M178" s="7">
        <f t="shared" si="15"/>
        <v>0</v>
      </c>
      <c r="N178" s="8">
        <f t="shared" si="16"/>
        <v>0</v>
      </c>
      <c r="R178" s="12">
        <v>1</v>
      </c>
    </row>
    <row r="179" spans="1:18" ht="51" x14ac:dyDescent="0.2">
      <c r="A179" s="1" t="s">
        <v>424</v>
      </c>
      <c r="C179" s="2" t="s">
        <v>425</v>
      </c>
      <c r="D179" s="3" t="s">
        <v>247</v>
      </c>
      <c r="E179" s="4">
        <v>5</v>
      </c>
      <c r="F179" s="4">
        <v>0</v>
      </c>
      <c r="H179" s="6">
        <v>0</v>
      </c>
      <c r="I179" s="7">
        <v>6235751</v>
      </c>
      <c r="J179" s="7">
        <v>6235745</v>
      </c>
      <c r="K179" s="7">
        <v>2</v>
      </c>
      <c r="L179" s="7">
        <v>7</v>
      </c>
      <c r="M179" s="7">
        <f t="shared" si="15"/>
        <v>0</v>
      </c>
      <c r="N179" s="8">
        <f t="shared" si="16"/>
        <v>0</v>
      </c>
      <c r="R179" s="12">
        <v>1</v>
      </c>
    </row>
    <row r="180" spans="1:18" ht="51" x14ac:dyDescent="0.2">
      <c r="A180" s="1" t="s">
        <v>426</v>
      </c>
      <c r="C180" s="2" t="s">
        <v>427</v>
      </c>
      <c r="D180" s="3" t="s">
        <v>247</v>
      </c>
      <c r="E180" s="4">
        <v>5</v>
      </c>
      <c r="F180" s="4">
        <v>0</v>
      </c>
      <c r="H180" s="6">
        <v>0</v>
      </c>
      <c r="I180" s="7">
        <v>6235752</v>
      </c>
      <c r="J180" s="7">
        <v>6235745</v>
      </c>
      <c r="K180" s="7">
        <v>2</v>
      </c>
      <c r="L180" s="7">
        <v>7</v>
      </c>
      <c r="M180" s="7">
        <f t="shared" si="15"/>
        <v>0</v>
      </c>
      <c r="N180" s="8">
        <f t="shared" si="16"/>
        <v>0</v>
      </c>
      <c r="R180" s="12">
        <v>1</v>
      </c>
    </row>
    <row r="181" spans="1:18" ht="51" x14ac:dyDescent="0.2">
      <c r="A181" s="1" t="s">
        <v>428</v>
      </c>
      <c r="C181" s="2" t="s">
        <v>429</v>
      </c>
      <c r="D181" s="3" t="s">
        <v>247</v>
      </c>
      <c r="E181" s="4">
        <v>5</v>
      </c>
      <c r="F181" s="4">
        <v>0</v>
      </c>
      <c r="H181" s="6">
        <v>0</v>
      </c>
      <c r="I181" s="7">
        <v>6235753</v>
      </c>
      <c r="J181" s="7">
        <v>6235745</v>
      </c>
      <c r="K181" s="7">
        <v>2</v>
      </c>
      <c r="L181" s="7">
        <v>7</v>
      </c>
      <c r="M181" s="7">
        <f t="shared" si="15"/>
        <v>0</v>
      </c>
      <c r="N181" s="8">
        <f t="shared" si="16"/>
        <v>0</v>
      </c>
      <c r="R181" s="12">
        <v>1</v>
      </c>
    </row>
    <row r="182" spans="1:18" ht="51" x14ac:dyDescent="0.2">
      <c r="A182" s="1" t="s">
        <v>430</v>
      </c>
      <c r="C182" s="2" t="s">
        <v>431</v>
      </c>
      <c r="D182" s="3" t="s">
        <v>247</v>
      </c>
      <c r="E182" s="4">
        <v>5</v>
      </c>
      <c r="F182" s="4">
        <v>0</v>
      </c>
      <c r="H182" s="6">
        <v>0</v>
      </c>
      <c r="I182" s="7">
        <v>6235754</v>
      </c>
      <c r="J182" s="7">
        <v>6235745</v>
      </c>
      <c r="K182" s="7">
        <v>2</v>
      </c>
      <c r="L182" s="7">
        <v>7</v>
      </c>
      <c r="M182" s="7">
        <f t="shared" si="15"/>
        <v>0</v>
      </c>
      <c r="N182" s="8">
        <f t="shared" si="16"/>
        <v>0</v>
      </c>
      <c r="R182" s="12">
        <v>1</v>
      </c>
    </row>
    <row r="183" spans="1:18" x14ac:dyDescent="0.2">
      <c r="A183" s="1" t="s">
        <v>432</v>
      </c>
      <c r="B183" s="1" t="s">
        <v>205</v>
      </c>
      <c r="C183" s="2" t="s">
        <v>433</v>
      </c>
      <c r="E183" s="4">
        <v>0</v>
      </c>
      <c r="F183" s="4">
        <v>0</v>
      </c>
      <c r="H183" s="6">
        <v>0</v>
      </c>
      <c r="I183" s="7">
        <v>6235922</v>
      </c>
      <c r="J183" s="7">
        <v>6306420</v>
      </c>
      <c r="K183" s="7">
        <v>1</v>
      </c>
      <c r="L183" s="7">
        <v>5</v>
      </c>
      <c r="M183" s="7">
        <f>M184+M202+M210</f>
        <v>0</v>
      </c>
      <c r="N183" s="8">
        <f>N184+N202+N210</f>
        <v>0</v>
      </c>
      <c r="R183" s="12">
        <v>1</v>
      </c>
    </row>
    <row r="184" spans="1:18" x14ac:dyDescent="0.2">
      <c r="A184" s="1" t="s">
        <v>434</v>
      </c>
      <c r="B184" s="1" t="s">
        <v>208</v>
      </c>
      <c r="C184" s="2" t="s">
        <v>209</v>
      </c>
      <c r="E184" s="4">
        <v>0</v>
      </c>
      <c r="F184" s="4">
        <v>0</v>
      </c>
      <c r="H184" s="6">
        <v>0</v>
      </c>
      <c r="I184" s="7">
        <v>6235923</v>
      </c>
      <c r="J184" s="7">
        <v>6235922</v>
      </c>
      <c r="K184" s="7">
        <v>1</v>
      </c>
      <c r="L184" s="7">
        <v>6</v>
      </c>
      <c r="M184" s="7">
        <f>M185+M186+M187+M188+M189+M190+M191+M192+M193+M194+M195+M196+M197+M198+M199+M200+M201</f>
        <v>0</v>
      </c>
      <c r="N184" s="8">
        <f>N185+N186+N187+N188+N189+N190+N191+N192+N193+N194+N195+N196+N197+N198+N199+N200+N201</f>
        <v>0</v>
      </c>
      <c r="R184" s="12">
        <v>1</v>
      </c>
    </row>
    <row r="185" spans="1:18" x14ac:dyDescent="0.2">
      <c r="A185" s="1" t="s">
        <v>435</v>
      </c>
      <c r="C185" s="2" t="s">
        <v>211</v>
      </c>
      <c r="D185" s="3" t="s">
        <v>36</v>
      </c>
      <c r="E185" s="4">
        <v>0</v>
      </c>
      <c r="F185" s="4">
        <v>0</v>
      </c>
      <c r="H185" s="6">
        <v>0</v>
      </c>
      <c r="I185" s="7">
        <v>6235924</v>
      </c>
      <c r="J185" s="7">
        <v>6235923</v>
      </c>
      <c r="K185" s="7">
        <v>2</v>
      </c>
      <c r="L185" s="7">
        <v>7</v>
      </c>
      <c r="M185" s="7">
        <f t="shared" ref="M185:M201" si="17">ROUND(ROUND(H185,2)*ROUND(E185,2), 2)</f>
        <v>0</v>
      </c>
      <c r="N185" s="8">
        <f t="shared" ref="N185:N201" si="18">H185*E185*(1+F185/100)</f>
        <v>0</v>
      </c>
      <c r="R185" s="12">
        <v>1</v>
      </c>
    </row>
    <row r="186" spans="1:18" ht="25.5" x14ac:dyDescent="0.2">
      <c r="A186" s="1" t="s">
        <v>436</v>
      </c>
      <c r="C186" s="2" t="s">
        <v>213</v>
      </c>
      <c r="D186" s="3" t="s">
        <v>36</v>
      </c>
      <c r="E186" s="4">
        <v>0</v>
      </c>
      <c r="F186" s="4">
        <v>0</v>
      </c>
      <c r="H186" s="6">
        <v>0</v>
      </c>
      <c r="I186" s="7">
        <v>6235925</v>
      </c>
      <c r="J186" s="7">
        <v>6235923</v>
      </c>
      <c r="K186" s="7">
        <v>2</v>
      </c>
      <c r="L186" s="7">
        <v>7</v>
      </c>
      <c r="M186" s="7">
        <f t="shared" si="17"/>
        <v>0</v>
      </c>
      <c r="N186" s="8">
        <f t="shared" si="18"/>
        <v>0</v>
      </c>
      <c r="R186" s="12">
        <v>1</v>
      </c>
    </row>
    <row r="187" spans="1:18" x14ac:dyDescent="0.2">
      <c r="A187" s="1" t="s">
        <v>437</v>
      </c>
      <c r="C187" s="2" t="s">
        <v>215</v>
      </c>
      <c r="D187" s="3" t="s">
        <v>36</v>
      </c>
      <c r="E187" s="4">
        <v>0</v>
      </c>
      <c r="F187" s="4">
        <v>0</v>
      </c>
      <c r="H187" s="6">
        <v>0</v>
      </c>
      <c r="I187" s="7">
        <v>6235926</v>
      </c>
      <c r="J187" s="7">
        <v>6235923</v>
      </c>
      <c r="K187" s="7">
        <v>2</v>
      </c>
      <c r="L187" s="7">
        <v>7</v>
      </c>
      <c r="M187" s="7">
        <f t="shared" si="17"/>
        <v>0</v>
      </c>
      <c r="N187" s="8">
        <f t="shared" si="18"/>
        <v>0</v>
      </c>
      <c r="R187" s="12">
        <v>1</v>
      </c>
    </row>
    <row r="188" spans="1:18" x14ac:dyDescent="0.2">
      <c r="A188" s="1" t="s">
        <v>438</v>
      </c>
      <c r="C188" s="2" t="s">
        <v>217</v>
      </c>
      <c r="D188" s="3" t="s">
        <v>36</v>
      </c>
      <c r="E188" s="4">
        <v>0</v>
      </c>
      <c r="F188" s="4">
        <v>0</v>
      </c>
      <c r="H188" s="6">
        <v>0</v>
      </c>
      <c r="I188" s="7">
        <v>6235927</v>
      </c>
      <c r="J188" s="7">
        <v>6235923</v>
      </c>
      <c r="K188" s="7">
        <v>2</v>
      </c>
      <c r="L188" s="7">
        <v>7</v>
      </c>
      <c r="M188" s="7">
        <f t="shared" si="17"/>
        <v>0</v>
      </c>
      <c r="N188" s="8">
        <f t="shared" si="18"/>
        <v>0</v>
      </c>
      <c r="R188" s="12">
        <v>1</v>
      </c>
    </row>
    <row r="189" spans="1:18" ht="38.25" x14ac:dyDescent="0.2">
      <c r="A189" s="1" t="s">
        <v>439</v>
      </c>
      <c r="C189" s="2" t="s">
        <v>219</v>
      </c>
      <c r="D189" s="3" t="s">
        <v>36</v>
      </c>
      <c r="E189" s="4">
        <v>0</v>
      </c>
      <c r="F189" s="4">
        <v>0</v>
      </c>
      <c r="H189" s="6">
        <v>0</v>
      </c>
      <c r="I189" s="7">
        <v>6235928</v>
      </c>
      <c r="J189" s="7">
        <v>6235923</v>
      </c>
      <c r="K189" s="7">
        <v>2</v>
      </c>
      <c r="L189" s="7">
        <v>7</v>
      </c>
      <c r="M189" s="7">
        <f t="shared" si="17"/>
        <v>0</v>
      </c>
      <c r="N189" s="8">
        <f t="shared" si="18"/>
        <v>0</v>
      </c>
      <c r="R189" s="12">
        <v>1</v>
      </c>
    </row>
    <row r="190" spans="1:18" ht="51" x14ac:dyDescent="0.2">
      <c r="A190" s="1" t="s">
        <v>440</v>
      </c>
      <c r="C190" s="2" t="s">
        <v>221</v>
      </c>
      <c r="D190" s="3" t="s">
        <v>36</v>
      </c>
      <c r="E190" s="4">
        <v>0</v>
      </c>
      <c r="F190" s="4">
        <v>0</v>
      </c>
      <c r="H190" s="6">
        <v>0</v>
      </c>
      <c r="I190" s="7">
        <v>6235929</v>
      </c>
      <c r="J190" s="7">
        <v>6235923</v>
      </c>
      <c r="K190" s="7">
        <v>2</v>
      </c>
      <c r="L190" s="7">
        <v>7</v>
      </c>
      <c r="M190" s="7">
        <f t="shared" si="17"/>
        <v>0</v>
      </c>
      <c r="N190" s="8">
        <f t="shared" si="18"/>
        <v>0</v>
      </c>
      <c r="R190" s="12">
        <v>1</v>
      </c>
    </row>
    <row r="191" spans="1:18" x14ac:dyDescent="0.2">
      <c r="A191" s="1" t="s">
        <v>441</v>
      </c>
      <c r="C191" s="2" t="s">
        <v>223</v>
      </c>
      <c r="D191" s="3" t="s">
        <v>36</v>
      </c>
      <c r="E191" s="4">
        <v>0</v>
      </c>
      <c r="F191" s="4">
        <v>0</v>
      </c>
      <c r="H191" s="6">
        <v>0</v>
      </c>
      <c r="I191" s="7">
        <v>6235930</v>
      </c>
      <c r="J191" s="7">
        <v>6235923</v>
      </c>
      <c r="K191" s="7">
        <v>2</v>
      </c>
      <c r="L191" s="7">
        <v>7</v>
      </c>
      <c r="M191" s="7">
        <f t="shared" si="17"/>
        <v>0</v>
      </c>
      <c r="N191" s="8">
        <f t="shared" si="18"/>
        <v>0</v>
      </c>
      <c r="R191" s="12">
        <v>1</v>
      </c>
    </row>
    <row r="192" spans="1:18" ht="38.25" x14ac:dyDescent="0.2">
      <c r="A192" s="1" t="s">
        <v>442</v>
      </c>
      <c r="C192" s="2" t="s">
        <v>225</v>
      </c>
      <c r="D192" s="3" t="s">
        <v>36</v>
      </c>
      <c r="E192" s="4">
        <v>0</v>
      </c>
      <c r="F192" s="4">
        <v>0</v>
      </c>
      <c r="H192" s="6">
        <v>0</v>
      </c>
      <c r="I192" s="7">
        <v>6235931</v>
      </c>
      <c r="J192" s="7">
        <v>6235923</v>
      </c>
      <c r="K192" s="7">
        <v>2</v>
      </c>
      <c r="L192" s="7">
        <v>7</v>
      </c>
      <c r="M192" s="7">
        <f t="shared" si="17"/>
        <v>0</v>
      </c>
      <c r="N192" s="8">
        <f t="shared" si="18"/>
        <v>0</v>
      </c>
      <c r="R192" s="12">
        <v>1</v>
      </c>
    </row>
    <row r="193" spans="1:18" ht="25.5" x14ac:dyDescent="0.2">
      <c r="A193" s="1" t="s">
        <v>443</v>
      </c>
      <c r="C193" s="2" t="s">
        <v>227</v>
      </c>
      <c r="D193" s="3" t="s">
        <v>36</v>
      </c>
      <c r="E193" s="4">
        <v>0</v>
      </c>
      <c r="F193" s="4">
        <v>0</v>
      </c>
      <c r="H193" s="6">
        <v>0</v>
      </c>
      <c r="I193" s="7">
        <v>6235932</v>
      </c>
      <c r="J193" s="7">
        <v>6235923</v>
      </c>
      <c r="K193" s="7">
        <v>2</v>
      </c>
      <c r="L193" s="7">
        <v>7</v>
      </c>
      <c r="M193" s="7">
        <f t="shared" si="17"/>
        <v>0</v>
      </c>
      <c r="N193" s="8">
        <f t="shared" si="18"/>
        <v>0</v>
      </c>
      <c r="R193" s="12">
        <v>1</v>
      </c>
    </row>
    <row r="194" spans="1:18" x14ac:dyDescent="0.2">
      <c r="A194" s="1" t="s">
        <v>444</v>
      </c>
      <c r="C194" s="2" t="s">
        <v>229</v>
      </c>
      <c r="D194" s="3" t="s">
        <v>36</v>
      </c>
      <c r="E194" s="4">
        <v>0</v>
      </c>
      <c r="F194" s="4">
        <v>0</v>
      </c>
      <c r="H194" s="6">
        <v>0</v>
      </c>
      <c r="I194" s="7">
        <v>6235933</v>
      </c>
      <c r="J194" s="7">
        <v>6235923</v>
      </c>
      <c r="K194" s="7">
        <v>2</v>
      </c>
      <c r="L194" s="7">
        <v>7</v>
      </c>
      <c r="M194" s="7">
        <f t="shared" si="17"/>
        <v>0</v>
      </c>
      <c r="N194" s="8">
        <f t="shared" si="18"/>
        <v>0</v>
      </c>
      <c r="R194" s="12">
        <v>1</v>
      </c>
    </row>
    <row r="195" spans="1:18" ht="51" x14ac:dyDescent="0.2">
      <c r="A195" s="1" t="s">
        <v>445</v>
      </c>
      <c r="C195" s="2" t="s">
        <v>231</v>
      </c>
      <c r="D195" s="3" t="s">
        <v>36</v>
      </c>
      <c r="E195" s="4">
        <v>0</v>
      </c>
      <c r="F195" s="4">
        <v>0</v>
      </c>
      <c r="H195" s="6">
        <v>0</v>
      </c>
      <c r="I195" s="7">
        <v>6235934</v>
      </c>
      <c r="J195" s="7">
        <v>6235923</v>
      </c>
      <c r="K195" s="7">
        <v>2</v>
      </c>
      <c r="L195" s="7">
        <v>7</v>
      </c>
      <c r="M195" s="7">
        <f t="shared" si="17"/>
        <v>0</v>
      </c>
      <c r="N195" s="8">
        <f t="shared" si="18"/>
        <v>0</v>
      </c>
      <c r="R195" s="12">
        <v>1</v>
      </c>
    </row>
    <row r="196" spans="1:18" ht="38.25" x14ac:dyDescent="0.2">
      <c r="A196" s="1" t="s">
        <v>446</v>
      </c>
      <c r="B196" s="1" t="s">
        <v>31</v>
      </c>
      <c r="C196" s="2" t="s">
        <v>233</v>
      </c>
      <c r="D196" s="3" t="s">
        <v>234</v>
      </c>
      <c r="E196" s="4">
        <v>1</v>
      </c>
      <c r="F196" s="4">
        <v>0</v>
      </c>
      <c r="H196" s="6">
        <v>0</v>
      </c>
      <c r="I196" s="7">
        <v>6235935</v>
      </c>
      <c r="J196" s="7">
        <v>6235923</v>
      </c>
      <c r="K196" s="7">
        <v>2</v>
      </c>
      <c r="L196" s="7">
        <v>7</v>
      </c>
      <c r="M196" s="7">
        <f t="shared" si="17"/>
        <v>0</v>
      </c>
      <c r="N196" s="8">
        <f t="shared" si="18"/>
        <v>0</v>
      </c>
      <c r="R196" s="12">
        <v>1</v>
      </c>
    </row>
    <row r="197" spans="1:18" ht="51" x14ac:dyDescent="0.2">
      <c r="A197" s="1" t="s">
        <v>447</v>
      </c>
      <c r="B197" s="1" t="s">
        <v>42</v>
      </c>
      <c r="C197" s="2" t="s">
        <v>448</v>
      </c>
      <c r="D197" s="3" t="s">
        <v>237</v>
      </c>
      <c r="E197" s="4">
        <v>2</v>
      </c>
      <c r="F197" s="4">
        <v>0</v>
      </c>
      <c r="H197" s="6">
        <v>0</v>
      </c>
      <c r="I197" s="7">
        <v>6235936</v>
      </c>
      <c r="J197" s="7">
        <v>6235923</v>
      </c>
      <c r="K197" s="7">
        <v>2</v>
      </c>
      <c r="L197" s="7">
        <v>7</v>
      </c>
      <c r="M197" s="7">
        <f t="shared" si="17"/>
        <v>0</v>
      </c>
      <c r="N197" s="8">
        <f t="shared" si="18"/>
        <v>0</v>
      </c>
      <c r="R197" s="12">
        <v>1</v>
      </c>
    </row>
    <row r="198" spans="1:18" ht="51" x14ac:dyDescent="0.2">
      <c r="A198" s="1" t="s">
        <v>449</v>
      </c>
      <c r="B198" s="1" t="s">
        <v>45</v>
      </c>
      <c r="C198" s="2" t="s">
        <v>450</v>
      </c>
      <c r="D198" s="3" t="s">
        <v>36</v>
      </c>
      <c r="E198" s="4">
        <v>0</v>
      </c>
      <c r="F198" s="4">
        <v>0</v>
      </c>
      <c r="H198" s="6">
        <v>0</v>
      </c>
      <c r="I198" s="7">
        <v>6235937</v>
      </c>
      <c r="J198" s="7">
        <v>6235923</v>
      </c>
      <c r="K198" s="7">
        <v>2</v>
      </c>
      <c r="L198" s="7">
        <v>7</v>
      </c>
      <c r="M198" s="7">
        <f t="shared" si="17"/>
        <v>0</v>
      </c>
      <c r="N198" s="8">
        <f t="shared" si="18"/>
        <v>0</v>
      </c>
      <c r="R198" s="12">
        <v>1</v>
      </c>
    </row>
    <row r="199" spans="1:18" ht="63.75" x14ac:dyDescent="0.2">
      <c r="A199" s="1" t="s">
        <v>451</v>
      </c>
      <c r="C199" s="2" t="s">
        <v>452</v>
      </c>
      <c r="D199" s="3" t="s">
        <v>247</v>
      </c>
      <c r="E199" s="4">
        <v>50</v>
      </c>
      <c r="F199" s="4">
        <v>0</v>
      </c>
      <c r="H199" s="6">
        <v>0</v>
      </c>
      <c r="I199" s="7">
        <v>6235938</v>
      </c>
      <c r="J199" s="7">
        <v>6235923</v>
      </c>
      <c r="K199" s="7">
        <v>2</v>
      </c>
      <c r="L199" s="7">
        <v>7</v>
      </c>
      <c r="M199" s="7">
        <f t="shared" si="17"/>
        <v>0</v>
      </c>
      <c r="N199" s="8">
        <f t="shared" si="18"/>
        <v>0</v>
      </c>
      <c r="R199" s="12">
        <v>1</v>
      </c>
    </row>
    <row r="200" spans="1:18" ht="63.75" x14ac:dyDescent="0.2">
      <c r="A200" s="1" t="s">
        <v>453</v>
      </c>
      <c r="C200" s="2" t="s">
        <v>454</v>
      </c>
      <c r="D200" s="3" t="s">
        <v>247</v>
      </c>
      <c r="E200" s="4">
        <v>50</v>
      </c>
      <c r="F200" s="4">
        <v>0</v>
      </c>
      <c r="H200" s="6">
        <v>0</v>
      </c>
      <c r="I200" s="7">
        <v>6235939</v>
      </c>
      <c r="J200" s="7">
        <v>6235923</v>
      </c>
      <c r="K200" s="7">
        <v>2</v>
      </c>
      <c r="L200" s="7">
        <v>7</v>
      </c>
      <c r="M200" s="7">
        <f t="shared" si="17"/>
        <v>0</v>
      </c>
      <c r="N200" s="8">
        <f t="shared" si="18"/>
        <v>0</v>
      </c>
      <c r="R200" s="12">
        <v>1</v>
      </c>
    </row>
    <row r="201" spans="1:18" ht="63.75" x14ac:dyDescent="0.2">
      <c r="A201" s="1" t="s">
        <v>455</v>
      </c>
      <c r="C201" s="2" t="s">
        <v>456</v>
      </c>
      <c r="D201" s="3" t="s">
        <v>247</v>
      </c>
      <c r="E201" s="4">
        <v>50</v>
      </c>
      <c r="F201" s="4">
        <v>0</v>
      </c>
      <c r="H201" s="6">
        <v>0</v>
      </c>
      <c r="I201" s="7">
        <v>6235940</v>
      </c>
      <c r="J201" s="7">
        <v>6235923</v>
      </c>
      <c r="K201" s="7">
        <v>2</v>
      </c>
      <c r="L201" s="7">
        <v>7</v>
      </c>
      <c r="M201" s="7">
        <f t="shared" si="17"/>
        <v>0</v>
      </c>
      <c r="N201" s="8">
        <f t="shared" si="18"/>
        <v>0</v>
      </c>
      <c r="R201" s="12">
        <v>1</v>
      </c>
    </row>
    <row r="202" spans="1:18" x14ac:dyDescent="0.2">
      <c r="A202" s="1" t="s">
        <v>457</v>
      </c>
      <c r="B202" s="1" t="s">
        <v>282</v>
      </c>
      <c r="C202" s="2" t="s">
        <v>345</v>
      </c>
      <c r="E202" s="4">
        <v>0</v>
      </c>
      <c r="F202" s="4">
        <v>0</v>
      </c>
      <c r="H202" s="6">
        <v>0</v>
      </c>
      <c r="I202" s="7">
        <v>6235941</v>
      </c>
      <c r="J202" s="7">
        <v>6235922</v>
      </c>
      <c r="K202" s="7">
        <v>1</v>
      </c>
      <c r="L202" s="7">
        <v>6</v>
      </c>
      <c r="M202" s="7">
        <f>M203+M204+M205+M206+M207+M208+M209</f>
        <v>0</v>
      </c>
      <c r="N202" s="8">
        <f>N203+N204+N205+N206+N207+N208+N209</f>
        <v>0</v>
      </c>
      <c r="R202" s="12">
        <v>1</v>
      </c>
    </row>
    <row r="203" spans="1:18" x14ac:dyDescent="0.2">
      <c r="A203" s="1" t="s">
        <v>458</v>
      </c>
      <c r="C203" s="2" t="s">
        <v>285</v>
      </c>
      <c r="D203" s="3" t="s">
        <v>36</v>
      </c>
      <c r="E203" s="4">
        <v>0</v>
      </c>
      <c r="F203" s="4">
        <v>0</v>
      </c>
      <c r="H203" s="6">
        <v>0</v>
      </c>
      <c r="I203" s="7">
        <v>6235942</v>
      </c>
      <c r="J203" s="7">
        <v>6235941</v>
      </c>
      <c r="K203" s="7">
        <v>2</v>
      </c>
      <c r="L203" s="7">
        <v>7</v>
      </c>
      <c r="M203" s="7">
        <f t="shared" ref="M203:M209" si="19">ROUND(ROUND(H203,2)*ROUND(E203,2), 2)</f>
        <v>0</v>
      </c>
      <c r="N203" s="8">
        <f t="shared" ref="N203:N209" si="20">H203*E203*(1+F203/100)</f>
        <v>0</v>
      </c>
      <c r="R203" s="12">
        <v>1</v>
      </c>
    </row>
    <row r="204" spans="1:18" ht="38.25" x14ac:dyDescent="0.2">
      <c r="A204" s="1" t="s">
        <v>459</v>
      </c>
      <c r="C204" s="2" t="s">
        <v>460</v>
      </c>
      <c r="D204" s="3" t="s">
        <v>36</v>
      </c>
      <c r="E204" s="4">
        <v>0</v>
      </c>
      <c r="F204" s="4">
        <v>0</v>
      </c>
      <c r="H204" s="6">
        <v>0</v>
      </c>
      <c r="I204" s="7">
        <v>6235943</v>
      </c>
      <c r="J204" s="7">
        <v>6235941</v>
      </c>
      <c r="K204" s="7">
        <v>2</v>
      </c>
      <c r="L204" s="7">
        <v>7</v>
      </c>
      <c r="M204" s="7">
        <f t="shared" si="19"/>
        <v>0</v>
      </c>
      <c r="N204" s="8">
        <f t="shared" si="20"/>
        <v>0</v>
      </c>
      <c r="R204" s="12">
        <v>1</v>
      </c>
    </row>
    <row r="205" spans="1:18" x14ac:dyDescent="0.2">
      <c r="A205" s="1" t="s">
        <v>461</v>
      </c>
      <c r="C205" s="2" t="s">
        <v>350</v>
      </c>
      <c r="D205" s="3" t="s">
        <v>36</v>
      </c>
      <c r="E205" s="4">
        <v>0</v>
      </c>
      <c r="F205" s="4">
        <v>0</v>
      </c>
      <c r="H205" s="6">
        <v>0</v>
      </c>
      <c r="I205" s="7">
        <v>6235944</v>
      </c>
      <c r="J205" s="7">
        <v>6235941</v>
      </c>
      <c r="K205" s="7">
        <v>2</v>
      </c>
      <c r="L205" s="7">
        <v>7</v>
      </c>
      <c r="M205" s="7">
        <f t="shared" si="19"/>
        <v>0</v>
      </c>
      <c r="N205" s="8">
        <f t="shared" si="20"/>
        <v>0</v>
      </c>
      <c r="R205" s="12">
        <v>1</v>
      </c>
    </row>
    <row r="206" spans="1:18" ht="25.5" x14ac:dyDescent="0.2">
      <c r="A206" s="1" t="s">
        <v>462</v>
      </c>
      <c r="C206" s="2" t="s">
        <v>352</v>
      </c>
      <c r="D206" s="3" t="s">
        <v>36</v>
      </c>
      <c r="E206" s="4">
        <v>0</v>
      </c>
      <c r="F206" s="4">
        <v>0</v>
      </c>
      <c r="H206" s="6">
        <v>0</v>
      </c>
      <c r="I206" s="7">
        <v>6235945</v>
      </c>
      <c r="J206" s="7">
        <v>6235941</v>
      </c>
      <c r="K206" s="7">
        <v>2</v>
      </c>
      <c r="L206" s="7">
        <v>7</v>
      </c>
      <c r="M206" s="7">
        <f t="shared" si="19"/>
        <v>0</v>
      </c>
      <c r="N206" s="8">
        <f t="shared" si="20"/>
        <v>0</v>
      </c>
      <c r="R206" s="12">
        <v>1</v>
      </c>
    </row>
    <row r="207" spans="1:18" ht="25.5" x14ac:dyDescent="0.2">
      <c r="A207" s="1" t="s">
        <v>463</v>
      </c>
      <c r="C207" s="2" t="s">
        <v>354</v>
      </c>
      <c r="D207" s="3" t="s">
        <v>36</v>
      </c>
      <c r="E207" s="4">
        <v>0</v>
      </c>
      <c r="F207" s="4">
        <v>0</v>
      </c>
      <c r="H207" s="6">
        <v>0</v>
      </c>
      <c r="I207" s="7">
        <v>6235946</v>
      </c>
      <c r="J207" s="7">
        <v>6235941</v>
      </c>
      <c r="K207" s="7">
        <v>2</v>
      </c>
      <c r="L207" s="7">
        <v>7</v>
      </c>
      <c r="M207" s="7">
        <f t="shared" si="19"/>
        <v>0</v>
      </c>
      <c r="N207" s="8">
        <f t="shared" si="20"/>
        <v>0</v>
      </c>
      <c r="R207" s="12">
        <v>1</v>
      </c>
    </row>
    <row r="208" spans="1:18" ht="38.25" x14ac:dyDescent="0.2">
      <c r="A208" s="1" t="s">
        <v>464</v>
      </c>
      <c r="C208" s="2" t="s">
        <v>315</v>
      </c>
      <c r="D208" s="3" t="s">
        <v>36</v>
      </c>
      <c r="E208" s="4">
        <v>0</v>
      </c>
      <c r="F208" s="4">
        <v>0</v>
      </c>
      <c r="H208" s="6">
        <v>0</v>
      </c>
      <c r="I208" s="7">
        <v>6235947</v>
      </c>
      <c r="J208" s="7">
        <v>6235941</v>
      </c>
      <c r="K208" s="7">
        <v>2</v>
      </c>
      <c r="L208" s="7">
        <v>7</v>
      </c>
      <c r="M208" s="7">
        <f t="shared" si="19"/>
        <v>0</v>
      </c>
      <c r="N208" s="8">
        <f t="shared" si="20"/>
        <v>0</v>
      </c>
      <c r="R208" s="12">
        <v>1</v>
      </c>
    </row>
    <row r="209" spans="1:18" ht="51" x14ac:dyDescent="0.2">
      <c r="A209" s="1" t="s">
        <v>465</v>
      </c>
      <c r="B209" s="1" t="s">
        <v>31</v>
      </c>
      <c r="C209" s="2" t="s">
        <v>359</v>
      </c>
      <c r="D209" s="3" t="s">
        <v>247</v>
      </c>
      <c r="E209" s="4">
        <v>10</v>
      </c>
      <c r="F209" s="4">
        <v>0</v>
      </c>
      <c r="H209" s="6">
        <v>0</v>
      </c>
      <c r="I209" s="7">
        <v>6235948</v>
      </c>
      <c r="J209" s="7">
        <v>6235941</v>
      </c>
      <c r="K209" s="7">
        <v>2</v>
      </c>
      <c r="L209" s="7">
        <v>7</v>
      </c>
      <c r="M209" s="7">
        <f t="shared" si="19"/>
        <v>0</v>
      </c>
      <c r="N209" s="8">
        <f t="shared" si="20"/>
        <v>0</v>
      </c>
      <c r="R209" s="12">
        <v>1</v>
      </c>
    </row>
    <row r="210" spans="1:18" x14ac:dyDescent="0.2">
      <c r="A210" s="1" t="s">
        <v>466</v>
      </c>
      <c r="B210" s="1" t="s">
        <v>307</v>
      </c>
      <c r="C210" s="2" t="s">
        <v>366</v>
      </c>
      <c r="E210" s="4">
        <v>0</v>
      </c>
      <c r="F210" s="4">
        <v>0</v>
      </c>
      <c r="H210" s="6">
        <v>0</v>
      </c>
      <c r="I210" s="7">
        <v>6235949</v>
      </c>
      <c r="J210" s="7">
        <v>6235922</v>
      </c>
      <c r="K210" s="7">
        <v>1</v>
      </c>
      <c r="L210" s="7">
        <v>6</v>
      </c>
      <c r="M210" s="7">
        <f>M211+M212+M213+M214+M215+M216+M217+M218+M219+M220+M221+M222+M223</f>
        <v>0</v>
      </c>
      <c r="N210" s="8">
        <f>N211+N212+N213+N214+N215+N216+N217+N218+N219+N220+N221+N222+N223</f>
        <v>0</v>
      </c>
      <c r="R210" s="12">
        <v>1</v>
      </c>
    </row>
    <row r="211" spans="1:18" x14ac:dyDescent="0.2">
      <c r="A211" s="1" t="s">
        <v>467</v>
      </c>
      <c r="C211" s="2" t="s">
        <v>211</v>
      </c>
      <c r="D211" s="3" t="s">
        <v>36</v>
      </c>
      <c r="E211" s="4">
        <v>0</v>
      </c>
      <c r="F211" s="4">
        <v>0</v>
      </c>
      <c r="H211" s="6">
        <v>0</v>
      </c>
      <c r="I211" s="7">
        <v>6235950</v>
      </c>
      <c r="J211" s="7">
        <v>6235949</v>
      </c>
      <c r="K211" s="7">
        <v>2</v>
      </c>
      <c r="L211" s="7">
        <v>7</v>
      </c>
      <c r="M211" s="7">
        <f t="shared" ref="M211:M223" si="21">ROUND(ROUND(H211,2)*ROUND(E211,2), 2)</f>
        <v>0</v>
      </c>
      <c r="N211" s="8">
        <f t="shared" ref="N211:N223" si="22">H211*E211*(1+F211/100)</f>
        <v>0</v>
      </c>
      <c r="R211" s="12">
        <v>1</v>
      </c>
    </row>
    <row r="212" spans="1:18" ht="38.25" x14ac:dyDescent="0.2">
      <c r="A212" s="1" t="s">
        <v>468</v>
      </c>
      <c r="C212" s="2" t="s">
        <v>369</v>
      </c>
      <c r="D212" s="3" t="s">
        <v>36</v>
      </c>
      <c r="E212" s="4">
        <v>0</v>
      </c>
      <c r="F212" s="4">
        <v>0</v>
      </c>
      <c r="H212" s="6">
        <v>0</v>
      </c>
      <c r="I212" s="7">
        <v>6235951</v>
      </c>
      <c r="J212" s="7">
        <v>6235949</v>
      </c>
      <c r="K212" s="7">
        <v>2</v>
      </c>
      <c r="L212" s="7">
        <v>7</v>
      </c>
      <c r="M212" s="7">
        <f t="shared" si="21"/>
        <v>0</v>
      </c>
      <c r="N212" s="8">
        <f t="shared" si="22"/>
        <v>0</v>
      </c>
      <c r="R212" s="12">
        <v>1</v>
      </c>
    </row>
    <row r="213" spans="1:18" ht="38.25" x14ac:dyDescent="0.2">
      <c r="A213" s="1" t="s">
        <v>469</v>
      </c>
      <c r="C213" s="2" t="s">
        <v>371</v>
      </c>
      <c r="D213" s="3" t="s">
        <v>36</v>
      </c>
      <c r="E213" s="4">
        <v>0</v>
      </c>
      <c r="F213" s="4">
        <v>0</v>
      </c>
      <c r="H213" s="6">
        <v>0</v>
      </c>
      <c r="I213" s="7">
        <v>6235952</v>
      </c>
      <c r="J213" s="7">
        <v>6235949</v>
      </c>
      <c r="K213" s="7">
        <v>2</v>
      </c>
      <c r="L213" s="7">
        <v>7</v>
      </c>
      <c r="M213" s="7">
        <f t="shared" si="21"/>
        <v>0</v>
      </c>
      <c r="N213" s="8">
        <f t="shared" si="22"/>
        <v>0</v>
      </c>
      <c r="R213" s="12">
        <v>1</v>
      </c>
    </row>
    <row r="214" spans="1:18" ht="38.25" x14ac:dyDescent="0.2">
      <c r="A214" s="1" t="s">
        <v>470</v>
      </c>
      <c r="B214" s="1" t="s">
        <v>31</v>
      </c>
      <c r="C214" s="2" t="s">
        <v>377</v>
      </c>
      <c r="D214" s="3" t="s">
        <v>244</v>
      </c>
      <c r="E214" s="4">
        <v>20</v>
      </c>
      <c r="F214" s="4">
        <v>0</v>
      </c>
      <c r="H214" s="6">
        <v>0</v>
      </c>
      <c r="I214" s="7">
        <v>6235953</v>
      </c>
      <c r="J214" s="7">
        <v>6235949</v>
      </c>
      <c r="K214" s="7">
        <v>2</v>
      </c>
      <c r="L214" s="7">
        <v>7</v>
      </c>
      <c r="M214" s="7">
        <f t="shared" si="21"/>
        <v>0</v>
      </c>
      <c r="N214" s="8">
        <f t="shared" si="22"/>
        <v>0</v>
      </c>
      <c r="R214" s="12">
        <v>1</v>
      </c>
    </row>
    <row r="215" spans="1:18" x14ac:dyDescent="0.2">
      <c r="A215" s="1" t="s">
        <v>471</v>
      </c>
      <c r="B215" s="1" t="s">
        <v>42</v>
      </c>
      <c r="C215" s="2" t="s">
        <v>381</v>
      </c>
      <c r="D215" s="3" t="s">
        <v>247</v>
      </c>
      <c r="E215" s="4">
        <v>50</v>
      </c>
      <c r="F215" s="4">
        <v>0</v>
      </c>
      <c r="H215" s="6">
        <v>0</v>
      </c>
      <c r="I215" s="7">
        <v>6235954</v>
      </c>
      <c r="J215" s="7">
        <v>6235949</v>
      </c>
      <c r="K215" s="7">
        <v>2</v>
      </c>
      <c r="L215" s="7">
        <v>7</v>
      </c>
      <c r="M215" s="7">
        <f t="shared" si="21"/>
        <v>0</v>
      </c>
      <c r="N215" s="8">
        <f t="shared" si="22"/>
        <v>0</v>
      </c>
      <c r="R215" s="12">
        <v>1</v>
      </c>
    </row>
    <row r="216" spans="1:18" ht="25.5" x14ac:dyDescent="0.2">
      <c r="A216" s="1" t="s">
        <v>472</v>
      </c>
      <c r="B216" s="1" t="s">
        <v>45</v>
      </c>
      <c r="C216" s="2" t="s">
        <v>383</v>
      </c>
      <c r="D216" s="3" t="s">
        <v>247</v>
      </c>
      <c r="E216" s="4">
        <v>50</v>
      </c>
      <c r="F216" s="4">
        <v>0</v>
      </c>
      <c r="H216" s="6">
        <v>0</v>
      </c>
      <c r="I216" s="7">
        <v>6235955</v>
      </c>
      <c r="J216" s="7">
        <v>6235949</v>
      </c>
      <c r="K216" s="7">
        <v>2</v>
      </c>
      <c r="L216" s="7">
        <v>7</v>
      </c>
      <c r="M216" s="7">
        <f t="shared" si="21"/>
        <v>0</v>
      </c>
      <c r="N216" s="8">
        <f t="shared" si="22"/>
        <v>0</v>
      </c>
      <c r="R216" s="12">
        <v>1</v>
      </c>
    </row>
    <row r="217" spans="1:18" ht="25.5" x14ac:dyDescent="0.2">
      <c r="A217" s="1" t="s">
        <v>473</v>
      </c>
      <c r="B217" s="1" t="s">
        <v>48</v>
      </c>
      <c r="C217" s="2" t="s">
        <v>385</v>
      </c>
      <c r="D217" s="3" t="s">
        <v>247</v>
      </c>
      <c r="E217" s="4">
        <v>50</v>
      </c>
      <c r="F217" s="4">
        <v>0</v>
      </c>
      <c r="H217" s="6">
        <v>0</v>
      </c>
      <c r="I217" s="7">
        <v>6235956</v>
      </c>
      <c r="J217" s="7">
        <v>6235949</v>
      </c>
      <c r="K217" s="7">
        <v>2</v>
      </c>
      <c r="L217" s="7">
        <v>7</v>
      </c>
      <c r="M217" s="7">
        <f t="shared" si="21"/>
        <v>0</v>
      </c>
      <c r="N217" s="8">
        <f t="shared" si="22"/>
        <v>0</v>
      </c>
      <c r="R217" s="12">
        <v>1</v>
      </c>
    </row>
    <row r="218" spans="1:18" x14ac:dyDescent="0.2">
      <c r="A218" s="1" t="s">
        <v>474</v>
      </c>
      <c r="B218" s="1" t="s">
        <v>51</v>
      </c>
      <c r="C218" s="2" t="s">
        <v>387</v>
      </c>
      <c r="D218" s="3" t="s">
        <v>36</v>
      </c>
      <c r="E218" s="4">
        <v>0</v>
      </c>
      <c r="F218" s="4">
        <v>0</v>
      </c>
      <c r="H218" s="6">
        <v>0</v>
      </c>
      <c r="I218" s="7">
        <v>6235957</v>
      </c>
      <c r="J218" s="7">
        <v>6235949</v>
      </c>
      <c r="K218" s="7">
        <v>2</v>
      </c>
      <c r="L218" s="7">
        <v>7</v>
      </c>
      <c r="M218" s="7">
        <f t="shared" si="21"/>
        <v>0</v>
      </c>
      <c r="N218" s="8">
        <f t="shared" si="22"/>
        <v>0</v>
      </c>
      <c r="R218" s="12">
        <v>1</v>
      </c>
    </row>
    <row r="219" spans="1:18" ht="25.5" x14ac:dyDescent="0.2">
      <c r="A219" s="1" t="s">
        <v>475</v>
      </c>
      <c r="C219" s="2" t="s">
        <v>389</v>
      </c>
      <c r="D219" s="3" t="s">
        <v>237</v>
      </c>
      <c r="E219" s="4">
        <v>3</v>
      </c>
      <c r="F219" s="4">
        <v>0</v>
      </c>
      <c r="H219" s="6">
        <v>0</v>
      </c>
      <c r="I219" s="7">
        <v>6235958</v>
      </c>
      <c r="J219" s="7">
        <v>6235949</v>
      </c>
      <c r="K219" s="7">
        <v>2</v>
      </c>
      <c r="L219" s="7">
        <v>7</v>
      </c>
      <c r="M219" s="7">
        <f t="shared" si="21"/>
        <v>0</v>
      </c>
      <c r="N219" s="8">
        <f t="shared" si="22"/>
        <v>0</v>
      </c>
      <c r="R219" s="12">
        <v>1</v>
      </c>
    </row>
    <row r="220" spans="1:18" ht="25.5" x14ac:dyDescent="0.2">
      <c r="A220" s="1" t="s">
        <v>476</v>
      </c>
      <c r="C220" s="2" t="s">
        <v>477</v>
      </c>
      <c r="D220" s="3" t="s">
        <v>237</v>
      </c>
      <c r="E220" s="4">
        <v>3</v>
      </c>
      <c r="F220" s="4">
        <v>0</v>
      </c>
      <c r="H220" s="6">
        <v>0</v>
      </c>
      <c r="I220" s="7">
        <v>6235959</v>
      </c>
      <c r="J220" s="7">
        <v>6235949</v>
      </c>
      <c r="K220" s="7">
        <v>2</v>
      </c>
      <c r="L220" s="7">
        <v>7</v>
      </c>
      <c r="M220" s="7">
        <f t="shared" si="21"/>
        <v>0</v>
      </c>
      <c r="N220" s="8">
        <f t="shared" si="22"/>
        <v>0</v>
      </c>
      <c r="R220" s="12">
        <v>1</v>
      </c>
    </row>
    <row r="221" spans="1:18" x14ac:dyDescent="0.2">
      <c r="A221" s="1" t="s">
        <v>478</v>
      </c>
      <c r="B221" s="1" t="s">
        <v>54</v>
      </c>
      <c r="C221" s="2" t="s">
        <v>393</v>
      </c>
      <c r="D221" s="3" t="s">
        <v>36</v>
      </c>
      <c r="E221" s="4">
        <v>0</v>
      </c>
      <c r="F221" s="4">
        <v>0</v>
      </c>
      <c r="H221" s="6">
        <v>0</v>
      </c>
      <c r="I221" s="7">
        <v>6235960</v>
      </c>
      <c r="J221" s="7">
        <v>6235949</v>
      </c>
      <c r="K221" s="7">
        <v>2</v>
      </c>
      <c r="L221" s="7">
        <v>7</v>
      </c>
      <c r="M221" s="7">
        <f t="shared" si="21"/>
        <v>0</v>
      </c>
      <c r="N221" s="8">
        <f t="shared" si="22"/>
        <v>0</v>
      </c>
      <c r="R221" s="12">
        <v>1</v>
      </c>
    </row>
    <row r="222" spans="1:18" ht="25.5" x14ac:dyDescent="0.2">
      <c r="A222" s="1" t="s">
        <v>479</v>
      </c>
      <c r="C222" s="2" t="s">
        <v>395</v>
      </c>
      <c r="D222" s="3" t="s">
        <v>396</v>
      </c>
      <c r="E222" s="4">
        <v>10</v>
      </c>
      <c r="F222" s="4">
        <v>0</v>
      </c>
      <c r="H222" s="6">
        <v>0</v>
      </c>
      <c r="I222" s="7">
        <v>6235961</v>
      </c>
      <c r="J222" s="7">
        <v>6235949</v>
      </c>
      <c r="K222" s="7">
        <v>2</v>
      </c>
      <c r="L222" s="7">
        <v>7</v>
      </c>
      <c r="M222" s="7">
        <f t="shared" si="21"/>
        <v>0</v>
      </c>
      <c r="N222" s="8">
        <f t="shared" si="22"/>
        <v>0</v>
      </c>
      <c r="R222" s="12">
        <v>1</v>
      </c>
    </row>
    <row r="223" spans="1:18" ht="25.5" x14ac:dyDescent="0.2">
      <c r="A223" s="1" t="s">
        <v>480</v>
      </c>
      <c r="C223" s="2" t="s">
        <v>398</v>
      </c>
      <c r="D223" s="3" t="s">
        <v>396</v>
      </c>
      <c r="E223" s="4">
        <v>10</v>
      </c>
      <c r="F223" s="4">
        <v>0</v>
      </c>
      <c r="H223" s="6">
        <v>0</v>
      </c>
      <c r="I223" s="7">
        <v>6235962</v>
      </c>
      <c r="J223" s="7">
        <v>6235949</v>
      </c>
      <c r="K223" s="7">
        <v>2</v>
      </c>
      <c r="L223" s="7">
        <v>7</v>
      </c>
      <c r="M223" s="7">
        <f t="shared" si="21"/>
        <v>0</v>
      </c>
      <c r="N223" s="8">
        <f t="shared" si="22"/>
        <v>0</v>
      </c>
      <c r="R223" s="12">
        <v>1</v>
      </c>
    </row>
    <row r="224" spans="1:18" x14ac:dyDescent="0.2">
      <c r="A224" s="1" t="s">
        <v>481</v>
      </c>
      <c r="B224" s="1" t="s">
        <v>482</v>
      </c>
      <c r="C224" s="2" t="s">
        <v>483</v>
      </c>
      <c r="E224" s="4">
        <v>0</v>
      </c>
      <c r="F224" s="4">
        <v>0</v>
      </c>
      <c r="H224" s="6">
        <v>0</v>
      </c>
      <c r="I224" s="7">
        <v>6306421</v>
      </c>
      <c r="J224" s="7">
        <v>6238445</v>
      </c>
      <c r="K224" s="7">
        <v>1</v>
      </c>
      <c r="L224" s="7">
        <v>4</v>
      </c>
      <c r="M224" s="7">
        <f>M225+M375</f>
        <v>0</v>
      </c>
      <c r="N224" s="8">
        <f>N225+N375</f>
        <v>0</v>
      </c>
      <c r="R224" s="12">
        <v>1</v>
      </c>
    </row>
    <row r="225" spans="1:18" x14ac:dyDescent="0.2">
      <c r="A225" s="1" t="s">
        <v>484</v>
      </c>
      <c r="B225" s="1" t="s">
        <v>485</v>
      </c>
      <c r="C225" s="2" t="s">
        <v>486</v>
      </c>
      <c r="E225" s="4">
        <v>0</v>
      </c>
      <c r="F225" s="4">
        <v>0</v>
      </c>
      <c r="H225" s="6">
        <v>0</v>
      </c>
      <c r="I225" s="7">
        <v>6235755</v>
      </c>
      <c r="J225" s="7">
        <v>6306421</v>
      </c>
      <c r="K225" s="7">
        <v>1</v>
      </c>
      <c r="L225" s="7">
        <v>5</v>
      </c>
      <c r="M225" s="7">
        <f>M226+M232+M243+M260+M282+M297+M331+M342+M352+M368</f>
        <v>0</v>
      </c>
      <c r="N225" s="8">
        <f>N226+N232+N243+N260+N282+N297+N331+N342+N352+N368</f>
        <v>0</v>
      </c>
      <c r="R225" s="12">
        <v>1</v>
      </c>
    </row>
    <row r="226" spans="1:18" x14ac:dyDescent="0.2">
      <c r="A226" s="1" t="s">
        <v>487</v>
      </c>
      <c r="B226" s="1" t="s">
        <v>208</v>
      </c>
      <c r="C226" s="2" t="s">
        <v>488</v>
      </c>
      <c r="E226" s="4">
        <v>0</v>
      </c>
      <c r="F226" s="4">
        <v>0</v>
      </c>
      <c r="H226" s="6">
        <v>0</v>
      </c>
      <c r="I226" s="7">
        <v>6235756</v>
      </c>
      <c r="J226" s="7">
        <v>6235755</v>
      </c>
      <c r="K226" s="7">
        <v>1</v>
      </c>
      <c r="L226" s="7">
        <v>6</v>
      </c>
      <c r="M226" s="7">
        <f>M227+M228+M229+M230+M231</f>
        <v>0</v>
      </c>
      <c r="N226" s="8">
        <f>N227+N228+N229+N230+N231</f>
        <v>0</v>
      </c>
      <c r="R226" s="12">
        <v>1</v>
      </c>
    </row>
    <row r="227" spans="1:18" x14ac:dyDescent="0.2">
      <c r="A227" s="1" t="s">
        <v>489</v>
      </c>
      <c r="C227" s="2" t="s">
        <v>211</v>
      </c>
      <c r="D227" s="3" t="s">
        <v>36</v>
      </c>
      <c r="E227" s="4">
        <v>0</v>
      </c>
      <c r="F227" s="4">
        <v>0</v>
      </c>
      <c r="H227" s="6">
        <v>0</v>
      </c>
      <c r="I227" s="7">
        <v>6235757</v>
      </c>
      <c r="J227" s="7">
        <v>6235756</v>
      </c>
      <c r="K227" s="7">
        <v>2</v>
      </c>
      <c r="L227" s="7">
        <v>7</v>
      </c>
      <c r="M227" s="7">
        <f t="shared" ref="M227:M231" si="23">ROUND(ROUND(H227,2)*ROUND(E227,2), 2)</f>
        <v>0</v>
      </c>
      <c r="N227" s="8">
        <f>H227*E227*(1+F227/100)</f>
        <v>0</v>
      </c>
      <c r="R227" s="12">
        <v>1</v>
      </c>
    </row>
    <row r="228" spans="1:18" ht="102" x14ac:dyDescent="0.2">
      <c r="A228" s="1" t="s">
        <v>490</v>
      </c>
      <c r="C228" s="2" t="s">
        <v>491</v>
      </c>
      <c r="D228" s="3" t="s">
        <v>36</v>
      </c>
      <c r="E228" s="4">
        <v>0</v>
      </c>
      <c r="F228" s="4">
        <v>0</v>
      </c>
      <c r="H228" s="6">
        <v>0</v>
      </c>
      <c r="I228" s="7">
        <v>6235758</v>
      </c>
      <c r="J228" s="7">
        <v>6235756</v>
      </c>
      <c r="K228" s="7">
        <v>2</v>
      </c>
      <c r="L228" s="7">
        <v>7</v>
      </c>
      <c r="M228" s="7">
        <f t="shared" si="23"/>
        <v>0</v>
      </c>
      <c r="N228" s="8">
        <f>H228*E228*(1+F228/100)</f>
        <v>0</v>
      </c>
      <c r="R228" s="12">
        <v>1</v>
      </c>
    </row>
    <row r="229" spans="1:18" ht="25.5" x14ac:dyDescent="0.2">
      <c r="A229" s="1" t="s">
        <v>492</v>
      </c>
      <c r="C229" s="2" t="s">
        <v>493</v>
      </c>
      <c r="D229" s="3" t="s">
        <v>36</v>
      </c>
      <c r="E229" s="4">
        <v>0</v>
      </c>
      <c r="F229" s="4">
        <v>0</v>
      </c>
      <c r="H229" s="6">
        <v>0</v>
      </c>
      <c r="I229" s="7">
        <v>6235759</v>
      </c>
      <c r="J229" s="7">
        <v>6235756</v>
      </c>
      <c r="K229" s="7">
        <v>2</v>
      </c>
      <c r="L229" s="7">
        <v>7</v>
      </c>
      <c r="M229" s="7">
        <f t="shared" si="23"/>
        <v>0</v>
      </c>
      <c r="N229" s="8">
        <f>H229*E229*(1+F229/100)</f>
        <v>0</v>
      </c>
      <c r="R229" s="12">
        <v>1</v>
      </c>
    </row>
    <row r="230" spans="1:18" ht="38.25" x14ac:dyDescent="0.2">
      <c r="A230" s="1" t="s">
        <v>494</v>
      </c>
      <c r="C230" s="2" t="s">
        <v>495</v>
      </c>
      <c r="D230" s="3" t="s">
        <v>36</v>
      </c>
      <c r="E230" s="4">
        <v>0</v>
      </c>
      <c r="F230" s="4">
        <v>0</v>
      </c>
      <c r="H230" s="6">
        <v>0</v>
      </c>
      <c r="I230" s="7">
        <v>6235760</v>
      </c>
      <c r="J230" s="7">
        <v>6235756</v>
      </c>
      <c r="K230" s="7">
        <v>2</v>
      </c>
      <c r="L230" s="7">
        <v>7</v>
      </c>
      <c r="M230" s="7">
        <f t="shared" si="23"/>
        <v>0</v>
      </c>
      <c r="N230" s="8">
        <f>H230*E230*(1+F230/100)</f>
        <v>0</v>
      </c>
      <c r="R230" s="12">
        <v>1</v>
      </c>
    </row>
    <row r="231" spans="1:18" ht="89.25" x14ac:dyDescent="0.2">
      <c r="A231" s="1" t="s">
        <v>496</v>
      </c>
      <c r="B231" s="1" t="s">
        <v>31</v>
      </c>
      <c r="C231" s="2" t="s">
        <v>497</v>
      </c>
      <c r="D231" s="3" t="s">
        <v>244</v>
      </c>
      <c r="E231" s="4">
        <v>56</v>
      </c>
      <c r="F231" s="4">
        <v>0</v>
      </c>
      <c r="H231" s="6">
        <v>0</v>
      </c>
      <c r="I231" s="7">
        <v>6235761</v>
      </c>
      <c r="J231" s="7">
        <v>6235756</v>
      </c>
      <c r="K231" s="7">
        <v>2</v>
      </c>
      <c r="L231" s="7">
        <v>7</v>
      </c>
      <c r="M231" s="7">
        <f t="shared" si="23"/>
        <v>0</v>
      </c>
      <c r="N231" s="8">
        <f>H231*E231*(1+F231/100)</f>
        <v>0</v>
      </c>
      <c r="R231" s="12">
        <v>1</v>
      </c>
    </row>
    <row r="232" spans="1:18" x14ac:dyDescent="0.2">
      <c r="A232" s="1" t="s">
        <v>498</v>
      </c>
      <c r="B232" s="1" t="s">
        <v>282</v>
      </c>
      <c r="C232" s="2" t="s">
        <v>499</v>
      </c>
      <c r="E232" s="4">
        <v>0</v>
      </c>
      <c r="F232" s="4">
        <v>0</v>
      </c>
      <c r="H232" s="6">
        <v>0</v>
      </c>
      <c r="I232" s="7">
        <v>6235762</v>
      </c>
      <c r="J232" s="7">
        <v>6235755</v>
      </c>
      <c r="K232" s="7">
        <v>1</v>
      </c>
      <c r="L232" s="7">
        <v>6</v>
      </c>
      <c r="M232" s="7">
        <f>M233+M234+M235+M236+M237+M238+M239+M240+M241+M242</f>
        <v>0</v>
      </c>
      <c r="N232" s="8">
        <f>N233+N234+N235+N236+N237+N238+N239+N240+N241+N242</f>
        <v>0</v>
      </c>
      <c r="R232" s="12">
        <v>1</v>
      </c>
    </row>
    <row r="233" spans="1:18" x14ac:dyDescent="0.2">
      <c r="A233" s="1" t="s">
        <v>500</v>
      </c>
      <c r="C233" s="2" t="s">
        <v>285</v>
      </c>
      <c r="D233" s="3" t="s">
        <v>36</v>
      </c>
      <c r="E233" s="4">
        <v>0</v>
      </c>
      <c r="F233" s="4">
        <v>0</v>
      </c>
      <c r="H233" s="6">
        <v>0</v>
      </c>
      <c r="I233" s="7">
        <v>6235763</v>
      </c>
      <c r="J233" s="7">
        <v>6235762</v>
      </c>
      <c r="K233" s="7">
        <v>2</v>
      </c>
      <c r="L233" s="7">
        <v>7</v>
      </c>
      <c r="M233" s="7">
        <f t="shared" ref="M233:M242" si="24">ROUND(ROUND(H233,2)*ROUND(E233,2), 2)</f>
        <v>0</v>
      </c>
      <c r="N233" s="8">
        <f t="shared" ref="N233:N242" si="25">H233*E233*(1+F233/100)</f>
        <v>0</v>
      </c>
      <c r="R233" s="12">
        <v>1</v>
      </c>
    </row>
    <row r="234" spans="1:18" ht="51" x14ac:dyDescent="0.2">
      <c r="A234" s="1" t="s">
        <v>501</v>
      </c>
      <c r="C234" s="2" t="s">
        <v>502</v>
      </c>
      <c r="D234" s="3" t="s">
        <v>36</v>
      </c>
      <c r="E234" s="4">
        <v>0</v>
      </c>
      <c r="F234" s="4">
        <v>0</v>
      </c>
      <c r="H234" s="6">
        <v>0</v>
      </c>
      <c r="I234" s="7">
        <v>6235764</v>
      </c>
      <c r="J234" s="7">
        <v>6235762</v>
      </c>
      <c r="K234" s="7">
        <v>2</v>
      </c>
      <c r="L234" s="7">
        <v>7</v>
      </c>
      <c r="M234" s="7">
        <f t="shared" si="24"/>
        <v>0</v>
      </c>
      <c r="N234" s="8">
        <f t="shared" si="25"/>
        <v>0</v>
      </c>
      <c r="R234" s="12">
        <v>1</v>
      </c>
    </row>
    <row r="235" spans="1:18" x14ac:dyDescent="0.2">
      <c r="A235" s="1" t="s">
        <v>503</v>
      </c>
      <c r="C235" s="2" t="s">
        <v>504</v>
      </c>
      <c r="D235" s="3" t="s">
        <v>36</v>
      </c>
      <c r="E235" s="4">
        <v>0</v>
      </c>
      <c r="F235" s="4">
        <v>0</v>
      </c>
      <c r="H235" s="6">
        <v>0</v>
      </c>
      <c r="I235" s="7">
        <v>6235765</v>
      </c>
      <c r="J235" s="7">
        <v>6235762</v>
      </c>
      <c r="K235" s="7">
        <v>2</v>
      </c>
      <c r="L235" s="7">
        <v>7</v>
      </c>
      <c r="M235" s="7">
        <f t="shared" si="24"/>
        <v>0</v>
      </c>
      <c r="N235" s="8">
        <f t="shared" si="25"/>
        <v>0</v>
      </c>
      <c r="R235" s="12">
        <v>1</v>
      </c>
    </row>
    <row r="236" spans="1:18" ht="38.25" x14ac:dyDescent="0.2">
      <c r="A236" s="1" t="s">
        <v>505</v>
      </c>
      <c r="C236" s="2" t="s">
        <v>506</v>
      </c>
      <c r="D236" s="3" t="s">
        <v>36</v>
      </c>
      <c r="E236" s="4">
        <v>0</v>
      </c>
      <c r="F236" s="4">
        <v>0</v>
      </c>
      <c r="H236" s="6">
        <v>0</v>
      </c>
      <c r="I236" s="7">
        <v>6235766</v>
      </c>
      <c r="J236" s="7">
        <v>6235762</v>
      </c>
      <c r="K236" s="7">
        <v>2</v>
      </c>
      <c r="L236" s="7">
        <v>7</v>
      </c>
      <c r="M236" s="7">
        <f t="shared" si="24"/>
        <v>0</v>
      </c>
      <c r="N236" s="8">
        <f t="shared" si="25"/>
        <v>0</v>
      </c>
      <c r="R236" s="12">
        <v>1</v>
      </c>
    </row>
    <row r="237" spans="1:18" ht="25.5" x14ac:dyDescent="0.2">
      <c r="A237" s="1" t="s">
        <v>507</v>
      </c>
      <c r="C237" s="2" t="s">
        <v>508</v>
      </c>
      <c r="D237" s="3" t="s">
        <v>36</v>
      </c>
      <c r="E237" s="4">
        <v>0</v>
      </c>
      <c r="F237" s="4">
        <v>0</v>
      </c>
      <c r="H237" s="6">
        <v>0</v>
      </c>
      <c r="I237" s="7">
        <v>6235767</v>
      </c>
      <c r="J237" s="7">
        <v>6235762</v>
      </c>
      <c r="K237" s="7">
        <v>2</v>
      </c>
      <c r="L237" s="7">
        <v>7</v>
      </c>
      <c r="M237" s="7">
        <f t="shared" si="24"/>
        <v>0</v>
      </c>
      <c r="N237" s="8">
        <f t="shared" si="25"/>
        <v>0</v>
      </c>
      <c r="R237" s="12">
        <v>1</v>
      </c>
    </row>
    <row r="238" spans="1:18" ht="38.25" x14ac:dyDescent="0.2">
      <c r="A238" s="1" t="s">
        <v>509</v>
      </c>
      <c r="C238" s="2" t="s">
        <v>510</v>
      </c>
      <c r="D238" s="3" t="s">
        <v>36</v>
      </c>
      <c r="E238" s="4">
        <v>0</v>
      </c>
      <c r="F238" s="4">
        <v>0</v>
      </c>
      <c r="H238" s="6">
        <v>0</v>
      </c>
      <c r="I238" s="7">
        <v>6235768</v>
      </c>
      <c r="J238" s="7">
        <v>6235762</v>
      </c>
      <c r="K238" s="7">
        <v>2</v>
      </c>
      <c r="L238" s="7">
        <v>7</v>
      </c>
      <c r="M238" s="7">
        <f t="shared" si="24"/>
        <v>0</v>
      </c>
      <c r="N238" s="8">
        <f t="shared" si="25"/>
        <v>0</v>
      </c>
      <c r="R238" s="12">
        <v>1</v>
      </c>
    </row>
    <row r="239" spans="1:18" x14ac:dyDescent="0.2">
      <c r="A239" s="1" t="s">
        <v>511</v>
      </c>
      <c r="C239" s="2" t="s">
        <v>512</v>
      </c>
      <c r="D239" s="3" t="s">
        <v>36</v>
      </c>
      <c r="E239" s="4">
        <v>0</v>
      </c>
      <c r="F239" s="4">
        <v>0</v>
      </c>
      <c r="H239" s="6">
        <v>0</v>
      </c>
      <c r="I239" s="7">
        <v>6235769</v>
      </c>
      <c r="J239" s="7">
        <v>6235762</v>
      </c>
      <c r="K239" s="7">
        <v>2</v>
      </c>
      <c r="L239" s="7">
        <v>7</v>
      </c>
      <c r="M239" s="7">
        <f t="shared" si="24"/>
        <v>0</v>
      </c>
      <c r="N239" s="8">
        <f t="shared" si="25"/>
        <v>0</v>
      </c>
      <c r="R239" s="12">
        <v>1</v>
      </c>
    </row>
    <row r="240" spans="1:18" ht="25.5" x14ac:dyDescent="0.2">
      <c r="A240" s="1" t="s">
        <v>513</v>
      </c>
      <c r="C240" s="2" t="s">
        <v>514</v>
      </c>
      <c r="D240" s="3" t="s">
        <v>36</v>
      </c>
      <c r="E240" s="4">
        <v>0</v>
      </c>
      <c r="F240" s="4">
        <v>0</v>
      </c>
      <c r="H240" s="6">
        <v>0</v>
      </c>
      <c r="I240" s="7">
        <v>6235770</v>
      </c>
      <c r="J240" s="7">
        <v>6235762</v>
      </c>
      <c r="K240" s="7">
        <v>2</v>
      </c>
      <c r="L240" s="7">
        <v>7</v>
      </c>
      <c r="M240" s="7">
        <f t="shared" si="24"/>
        <v>0</v>
      </c>
      <c r="N240" s="8">
        <f t="shared" si="25"/>
        <v>0</v>
      </c>
      <c r="R240" s="12">
        <v>1</v>
      </c>
    </row>
    <row r="241" spans="1:18" ht="38.25" x14ac:dyDescent="0.2">
      <c r="A241" s="1" t="s">
        <v>515</v>
      </c>
      <c r="B241" s="1" t="s">
        <v>31</v>
      </c>
      <c r="C241" s="2" t="s">
        <v>516</v>
      </c>
      <c r="D241" s="3" t="s">
        <v>342</v>
      </c>
      <c r="E241" s="4">
        <v>200</v>
      </c>
      <c r="F241" s="4">
        <v>0</v>
      </c>
      <c r="H241" s="6">
        <v>0</v>
      </c>
      <c r="I241" s="7">
        <v>6235771</v>
      </c>
      <c r="J241" s="7">
        <v>6235762</v>
      </c>
      <c r="K241" s="7">
        <v>2</v>
      </c>
      <c r="L241" s="7">
        <v>7</v>
      </c>
      <c r="M241" s="7">
        <f t="shared" si="24"/>
        <v>0</v>
      </c>
      <c r="N241" s="8">
        <f t="shared" si="25"/>
        <v>0</v>
      </c>
      <c r="R241" s="12">
        <v>1</v>
      </c>
    </row>
    <row r="242" spans="1:18" x14ac:dyDescent="0.2">
      <c r="A242" s="1" t="s">
        <v>517</v>
      </c>
      <c r="B242" s="1" t="s">
        <v>42</v>
      </c>
      <c r="C242" s="2" t="s">
        <v>518</v>
      </c>
      <c r="D242" s="3" t="s">
        <v>247</v>
      </c>
      <c r="E242" s="4">
        <v>5</v>
      </c>
      <c r="F242" s="4">
        <v>0</v>
      </c>
      <c r="H242" s="6">
        <v>0</v>
      </c>
      <c r="I242" s="7">
        <v>6235772</v>
      </c>
      <c r="J242" s="7">
        <v>6235762</v>
      </c>
      <c r="K242" s="7">
        <v>2</v>
      </c>
      <c r="L242" s="7">
        <v>7</v>
      </c>
      <c r="M242" s="7">
        <f t="shared" si="24"/>
        <v>0</v>
      </c>
      <c r="N242" s="8">
        <f t="shared" si="25"/>
        <v>0</v>
      </c>
      <c r="R242" s="12">
        <v>1</v>
      </c>
    </row>
    <row r="243" spans="1:18" ht="25.5" x14ac:dyDescent="0.2">
      <c r="A243" s="1" t="s">
        <v>519</v>
      </c>
      <c r="B243" s="1" t="s">
        <v>307</v>
      </c>
      <c r="C243" s="2" t="s">
        <v>520</v>
      </c>
      <c r="E243" s="4">
        <v>0</v>
      </c>
      <c r="F243" s="4">
        <v>0</v>
      </c>
      <c r="H243" s="6">
        <v>0</v>
      </c>
      <c r="I243" s="7">
        <v>6235773</v>
      </c>
      <c r="J243" s="7">
        <v>6235755</v>
      </c>
      <c r="K243" s="7">
        <v>1</v>
      </c>
      <c r="L243" s="7">
        <v>6</v>
      </c>
      <c r="M243" s="7">
        <f>M244+M245+M246+M247+M248+M249+M250+M251+M252+M253+M254+M255+M256+M257+M258+M259</f>
        <v>0</v>
      </c>
      <c r="N243" s="8">
        <f>N244+N245+N246+N247+N248+N249+N250+N251+N252+N253+N254+N255+N256+N257+N258+N259</f>
        <v>0</v>
      </c>
      <c r="R243" s="12">
        <v>1</v>
      </c>
    </row>
    <row r="244" spans="1:18" ht="38.25" x14ac:dyDescent="0.2">
      <c r="A244" s="1" t="s">
        <v>521</v>
      </c>
      <c r="C244" s="2" t="s">
        <v>522</v>
      </c>
      <c r="D244" s="3" t="s">
        <v>36</v>
      </c>
      <c r="E244" s="4">
        <v>0</v>
      </c>
      <c r="F244" s="4">
        <v>0</v>
      </c>
      <c r="H244" s="6">
        <v>0</v>
      </c>
      <c r="I244" s="7">
        <v>6235774</v>
      </c>
      <c r="J244" s="7">
        <v>6235773</v>
      </c>
      <c r="K244" s="7">
        <v>2</v>
      </c>
      <c r="L244" s="7">
        <v>7</v>
      </c>
      <c r="M244" s="7">
        <f t="shared" ref="M244:M259" si="26">ROUND(ROUND(H244,2)*ROUND(E244,2), 2)</f>
        <v>0</v>
      </c>
      <c r="N244" s="8">
        <f t="shared" ref="N244:N259" si="27">H244*E244*(1+F244/100)</f>
        <v>0</v>
      </c>
      <c r="R244" s="12">
        <v>1</v>
      </c>
    </row>
    <row r="245" spans="1:18" ht="38.25" x14ac:dyDescent="0.2">
      <c r="A245" s="1" t="s">
        <v>523</v>
      </c>
      <c r="C245" s="2" t="s">
        <v>524</v>
      </c>
      <c r="D245" s="3" t="s">
        <v>36</v>
      </c>
      <c r="E245" s="4">
        <v>0</v>
      </c>
      <c r="F245" s="4">
        <v>0</v>
      </c>
      <c r="H245" s="6">
        <v>0</v>
      </c>
      <c r="I245" s="7">
        <v>6235775</v>
      </c>
      <c r="J245" s="7">
        <v>6235773</v>
      </c>
      <c r="K245" s="7">
        <v>2</v>
      </c>
      <c r="L245" s="7">
        <v>7</v>
      </c>
      <c r="M245" s="7">
        <f t="shared" si="26"/>
        <v>0</v>
      </c>
      <c r="N245" s="8">
        <f t="shared" si="27"/>
        <v>0</v>
      </c>
      <c r="R245" s="12">
        <v>1</v>
      </c>
    </row>
    <row r="246" spans="1:18" ht="38.25" x14ac:dyDescent="0.2">
      <c r="A246" s="1" t="s">
        <v>525</v>
      </c>
      <c r="C246" s="2" t="s">
        <v>510</v>
      </c>
      <c r="D246" s="3" t="s">
        <v>36</v>
      </c>
      <c r="E246" s="4">
        <v>0</v>
      </c>
      <c r="F246" s="4">
        <v>0</v>
      </c>
      <c r="H246" s="6">
        <v>0</v>
      </c>
      <c r="I246" s="7">
        <v>6235776</v>
      </c>
      <c r="J246" s="7">
        <v>6235773</v>
      </c>
      <c r="K246" s="7">
        <v>2</v>
      </c>
      <c r="L246" s="7">
        <v>7</v>
      </c>
      <c r="M246" s="7">
        <f t="shared" si="26"/>
        <v>0</v>
      </c>
      <c r="N246" s="8">
        <f t="shared" si="27"/>
        <v>0</v>
      </c>
      <c r="R246" s="12">
        <v>1</v>
      </c>
    </row>
    <row r="247" spans="1:18" x14ac:dyDescent="0.2">
      <c r="A247" s="1" t="s">
        <v>526</v>
      </c>
      <c r="C247" s="2" t="s">
        <v>527</v>
      </c>
      <c r="D247" s="3" t="s">
        <v>36</v>
      </c>
      <c r="E247" s="4">
        <v>0</v>
      </c>
      <c r="F247" s="4">
        <v>0</v>
      </c>
      <c r="H247" s="6">
        <v>0</v>
      </c>
      <c r="I247" s="7">
        <v>6235777</v>
      </c>
      <c r="J247" s="7">
        <v>6235773</v>
      </c>
      <c r="K247" s="7">
        <v>2</v>
      </c>
      <c r="L247" s="7">
        <v>7</v>
      </c>
      <c r="M247" s="7">
        <f t="shared" si="26"/>
        <v>0</v>
      </c>
      <c r="N247" s="8">
        <f t="shared" si="27"/>
        <v>0</v>
      </c>
      <c r="R247" s="12">
        <v>1</v>
      </c>
    </row>
    <row r="248" spans="1:18" ht="25.5" x14ac:dyDescent="0.2">
      <c r="A248" s="1" t="s">
        <v>528</v>
      </c>
      <c r="C248" s="2" t="s">
        <v>529</v>
      </c>
      <c r="D248" s="3" t="s">
        <v>36</v>
      </c>
      <c r="E248" s="4">
        <v>0</v>
      </c>
      <c r="F248" s="4">
        <v>0</v>
      </c>
      <c r="H248" s="6">
        <v>0</v>
      </c>
      <c r="I248" s="7">
        <v>6235778</v>
      </c>
      <c r="J248" s="7">
        <v>6235773</v>
      </c>
      <c r="K248" s="7">
        <v>2</v>
      </c>
      <c r="L248" s="7">
        <v>7</v>
      </c>
      <c r="M248" s="7">
        <f t="shared" si="26"/>
        <v>0</v>
      </c>
      <c r="N248" s="8">
        <f t="shared" si="27"/>
        <v>0</v>
      </c>
      <c r="R248" s="12">
        <v>1</v>
      </c>
    </row>
    <row r="249" spans="1:18" ht="25.5" x14ac:dyDescent="0.2">
      <c r="A249" s="1" t="s">
        <v>530</v>
      </c>
      <c r="C249" s="2" t="s">
        <v>531</v>
      </c>
      <c r="D249" s="3" t="s">
        <v>36</v>
      </c>
      <c r="E249" s="4">
        <v>0</v>
      </c>
      <c r="F249" s="4">
        <v>0</v>
      </c>
      <c r="H249" s="6">
        <v>0</v>
      </c>
      <c r="I249" s="7">
        <v>6306398</v>
      </c>
      <c r="J249" s="7">
        <v>6235773</v>
      </c>
      <c r="K249" s="7">
        <v>2</v>
      </c>
      <c r="L249" s="7">
        <v>7</v>
      </c>
      <c r="M249" s="7">
        <f t="shared" si="26"/>
        <v>0</v>
      </c>
      <c r="N249" s="8">
        <f t="shared" si="27"/>
        <v>0</v>
      </c>
      <c r="R249" s="12">
        <v>1</v>
      </c>
    </row>
    <row r="250" spans="1:18" ht="76.5" x14ac:dyDescent="0.2">
      <c r="A250" s="1" t="s">
        <v>532</v>
      </c>
      <c r="B250" s="1" t="s">
        <v>31</v>
      </c>
      <c r="C250" s="2" t="s">
        <v>533</v>
      </c>
      <c r="D250" s="3" t="s">
        <v>244</v>
      </c>
      <c r="E250" s="4">
        <v>88</v>
      </c>
      <c r="F250" s="4">
        <v>0</v>
      </c>
      <c r="H250" s="6">
        <v>0</v>
      </c>
      <c r="I250" s="7">
        <v>6235779</v>
      </c>
      <c r="J250" s="7">
        <v>6235773</v>
      </c>
      <c r="K250" s="7">
        <v>2</v>
      </c>
      <c r="L250" s="7">
        <v>7</v>
      </c>
      <c r="M250" s="7">
        <f t="shared" si="26"/>
        <v>0</v>
      </c>
      <c r="N250" s="8">
        <f t="shared" si="27"/>
        <v>0</v>
      </c>
      <c r="R250" s="12">
        <v>1</v>
      </c>
    </row>
    <row r="251" spans="1:18" ht="51" x14ac:dyDescent="0.2">
      <c r="A251" s="1" t="s">
        <v>534</v>
      </c>
      <c r="B251" s="1" t="s">
        <v>42</v>
      </c>
      <c r="C251" s="2" t="s">
        <v>535</v>
      </c>
      <c r="D251" s="3" t="s">
        <v>244</v>
      </c>
      <c r="E251" s="4">
        <v>8</v>
      </c>
      <c r="F251" s="4">
        <v>0</v>
      </c>
      <c r="H251" s="6">
        <v>0</v>
      </c>
      <c r="I251" s="7">
        <v>6235780</v>
      </c>
      <c r="J251" s="7">
        <v>6235773</v>
      </c>
      <c r="K251" s="7">
        <v>2</v>
      </c>
      <c r="L251" s="7">
        <v>7</v>
      </c>
      <c r="M251" s="7">
        <f t="shared" si="26"/>
        <v>0</v>
      </c>
      <c r="N251" s="8">
        <f t="shared" si="27"/>
        <v>0</v>
      </c>
      <c r="R251" s="12">
        <v>1</v>
      </c>
    </row>
    <row r="252" spans="1:18" x14ac:dyDescent="0.2">
      <c r="A252" s="1" t="s">
        <v>536</v>
      </c>
      <c r="B252" s="1" t="s">
        <v>45</v>
      </c>
      <c r="C252" s="2" t="s">
        <v>537</v>
      </c>
      <c r="D252" s="3" t="s">
        <v>244</v>
      </c>
      <c r="E252" s="4">
        <v>88</v>
      </c>
      <c r="F252" s="4">
        <v>0</v>
      </c>
      <c r="H252" s="6">
        <v>0</v>
      </c>
      <c r="I252" s="7">
        <v>6235781</v>
      </c>
      <c r="J252" s="7">
        <v>6235773</v>
      </c>
      <c r="K252" s="7">
        <v>2</v>
      </c>
      <c r="L252" s="7">
        <v>7</v>
      </c>
      <c r="M252" s="7">
        <f t="shared" si="26"/>
        <v>0</v>
      </c>
      <c r="N252" s="8">
        <f t="shared" si="27"/>
        <v>0</v>
      </c>
      <c r="R252" s="12">
        <v>1</v>
      </c>
    </row>
    <row r="253" spans="1:18" x14ac:dyDescent="0.2">
      <c r="A253" s="1" t="s">
        <v>538</v>
      </c>
      <c r="B253" s="1" t="s">
        <v>48</v>
      </c>
      <c r="C253" s="2" t="s">
        <v>539</v>
      </c>
      <c r="D253" s="3" t="s">
        <v>36</v>
      </c>
      <c r="E253" s="4">
        <v>0</v>
      </c>
      <c r="F253" s="4">
        <v>0</v>
      </c>
      <c r="H253" s="6">
        <v>0</v>
      </c>
      <c r="I253" s="7">
        <v>6235782</v>
      </c>
      <c r="J253" s="7">
        <v>6235773</v>
      </c>
      <c r="K253" s="7">
        <v>2</v>
      </c>
      <c r="L253" s="7">
        <v>7</v>
      </c>
      <c r="M253" s="7">
        <f t="shared" si="26"/>
        <v>0</v>
      </c>
      <c r="N253" s="8">
        <f t="shared" si="27"/>
        <v>0</v>
      </c>
      <c r="R253" s="12">
        <v>1</v>
      </c>
    </row>
    <row r="254" spans="1:18" ht="25.5" x14ac:dyDescent="0.2">
      <c r="A254" s="1" t="s">
        <v>540</v>
      </c>
      <c r="C254" s="2" t="s">
        <v>541</v>
      </c>
      <c r="D254" s="3" t="s">
        <v>237</v>
      </c>
      <c r="E254" s="4">
        <v>1</v>
      </c>
      <c r="F254" s="4">
        <v>0</v>
      </c>
      <c r="H254" s="6">
        <v>0</v>
      </c>
      <c r="I254" s="7">
        <v>6235783</v>
      </c>
      <c r="J254" s="7">
        <v>6235773</v>
      </c>
      <c r="K254" s="7">
        <v>2</v>
      </c>
      <c r="L254" s="7">
        <v>7</v>
      </c>
      <c r="M254" s="7">
        <f t="shared" si="26"/>
        <v>0</v>
      </c>
      <c r="N254" s="8">
        <f t="shared" si="27"/>
        <v>0</v>
      </c>
      <c r="R254" s="12">
        <v>1</v>
      </c>
    </row>
    <row r="255" spans="1:18" ht="25.5" x14ac:dyDescent="0.2">
      <c r="A255" s="1" t="s">
        <v>542</v>
      </c>
      <c r="C255" s="2" t="s">
        <v>543</v>
      </c>
      <c r="D255" s="3" t="s">
        <v>237</v>
      </c>
      <c r="E255" s="4">
        <v>4</v>
      </c>
      <c r="F255" s="4">
        <v>0</v>
      </c>
      <c r="H255" s="6">
        <v>0</v>
      </c>
      <c r="I255" s="7">
        <v>6235784</v>
      </c>
      <c r="J255" s="7">
        <v>6235773</v>
      </c>
      <c r="K255" s="7">
        <v>2</v>
      </c>
      <c r="L255" s="7">
        <v>7</v>
      </c>
      <c r="M255" s="7">
        <f t="shared" si="26"/>
        <v>0</v>
      </c>
      <c r="N255" s="8">
        <f t="shared" si="27"/>
        <v>0</v>
      </c>
      <c r="R255" s="12">
        <v>1</v>
      </c>
    </row>
    <row r="256" spans="1:18" ht="25.5" x14ac:dyDescent="0.2">
      <c r="A256" s="1" t="s">
        <v>544</v>
      </c>
      <c r="C256" s="2" t="s">
        <v>545</v>
      </c>
      <c r="D256" s="3" t="s">
        <v>237</v>
      </c>
      <c r="E256" s="4">
        <v>3</v>
      </c>
      <c r="F256" s="4">
        <v>0</v>
      </c>
      <c r="H256" s="6">
        <v>0</v>
      </c>
      <c r="I256" s="7">
        <v>6235785</v>
      </c>
      <c r="J256" s="7">
        <v>6235773</v>
      </c>
      <c r="K256" s="7">
        <v>2</v>
      </c>
      <c r="L256" s="7">
        <v>7</v>
      </c>
      <c r="M256" s="7">
        <f t="shared" si="26"/>
        <v>0</v>
      </c>
      <c r="N256" s="8">
        <f t="shared" si="27"/>
        <v>0</v>
      </c>
      <c r="R256" s="12">
        <v>1</v>
      </c>
    </row>
    <row r="257" spans="1:18" ht="25.5" x14ac:dyDescent="0.2">
      <c r="A257" s="1" t="s">
        <v>546</v>
      </c>
      <c r="B257" s="1" t="s">
        <v>51</v>
      </c>
      <c r="C257" s="2" t="s">
        <v>547</v>
      </c>
      <c r="D257" s="3" t="s">
        <v>237</v>
      </c>
      <c r="E257" s="4">
        <v>1</v>
      </c>
      <c r="F257" s="4">
        <v>0</v>
      </c>
      <c r="H257" s="6">
        <v>0</v>
      </c>
      <c r="I257" s="7">
        <v>6235786</v>
      </c>
      <c r="J257" s="7">
        <v>6235773</v>
      </c>
      <c r="K257" s="7">
        <v>2</v>
      </c>
      <c r="L257" s="7">
        <v>7</v>
      </c>
      <c r="M257" s="7">
        <f t="shared" si="26"/>
        <v>0</v>
      </c>
      <c r="N257" s="8">
        <f t="shared" si="27"/>
        <v>0</v>
      </c>
      <c r="R257" s="12">
        <v>1</v>
      </c>
    </row>
    <row r="258" spans="1:18" ht="102" x14ac:dyDescent="0.2">
      <c r="A258" s="1" t="s">
        <v>548</v>
      </c>
      <c r="B258" s="1" t="s">
        <v>54</v>
      </c>
      <c r="C258" s="2" t="s">
        <v>549</v>
      </c>
      <c r="D258" s="3" t="s">
        <v>244</v>
      </c>
      <c r="E258" s="4">
        <v>50</v>
      </c>
      <c r="F258" s="4">
        <v>0</v>
      </c>
      <c r="H258" s="6">
        <v>0</v>
      </c>
      <c r="I258" s="7">
        <v>6235787</v>
      </c>
      <c r="J258" s="7">
        <v>6235773</v>
      </c>
      <c r="K258" s="7">
        <v>2</v>
      </c>
      <c r="L258" s="7">
        <v>7</v>
      </c>
      <c r="M258" s="7">
        <f t="shared" si="26"/>
        <v>0</v>
      </c>
      <c r="N258" s="8">
        <f t="shared" si="27"/>
        <v>0</v>
      </c>
      <c r="R258" s="12">
        <v>1</v>
      </c>
    </row>
    <row r="259" spans="1:18" ht="63.75" x14ac:dyDescent="0.2">
      <c r="A259" s="1" t="s">
        <v>550</v>
      </c>
      <c r="B259" s="1" t="s">
        <v>57</v>
      </c>
      <c r="C259" s="2" t="s">
        <v>551</v>
      </c>
      <c r="D259" s="3" t="s">
        <v>244</v>
      </c>
      <c r="E259" s="4">
        <v>60</v>
      </c>
      <c r="F259" s="4">
        <v>0</v>
      </c>
      <c r="H259" s="6">
        <v>0</v>
      </c>
      <c r="I259" s="7">
        <v>6235788</v>
      </c>
      <c r="J259" s="7">
        <v>6235773</v>
      </c>
      <c r="K259" s="7">
        <v>2</v>
      </c>
      <c r="L259" s="7">
        <v>7</v>
      </c>
      <c r="M259" s="7">
        <f t="shared" si="26"/>
        <v>0</v>
      </c>
      <c r="N259" s="8">
        <f t="shared" si="27"/>
        <v>0</v>
      </c>
      <c r="R259" s="12">
        <v>1</v>
      </c>
    </row>
    <row r="260" spans="1:18" x14ac:dyDescent="0.2">
      <c r="A260" s="1" t="s">
        <v>552</v>
      </c>
      <c r="B260" s="1" t="s">
        <v>344</v>
      </c>
      <c r="C260" s="2" t="s">
        <v>553</v>
      </c>
      <c r="E260" s="4">
        <v>0</v>
      </c>
      <c r="F260" s="4">
        <v>0</v>
      </c>
      <c r="H260" s="6">
        <v>0</v>
      </c>
      <c r="I260" s="7">
        <v>6235789</v>
      </c>
      <c r="J260" s="7">
        <v>6235755</v>
      </c>
      <c r="K260" s="7">
        <v>1</v>
      </c>
      <c r="L260" s="7">
        <v>6</v>
      </c>
      <c r="M260" s="7">
        <f>M261+M262+M263+M264+M265+M266+M267+M268+M269+M270+M271+M272+M273+M274+M275+M276+M277+M278+M279+M280+M281</f>
        <v>0</v>
      </c>
      <c r="N260" s="8">
        <f>N261+N262+N263+N264+N265+N266+N267+N268+N269+N270+N271+N272+N273+N274+N275+N276+N277+N278+N279+N280+N281</f>
        <v>0</v>
      </c>
      <c r="R260" s="12">
        <v>1</v>
      </c>
    </row>
    <row r="261" spans="1:18" x14ac:dyDescent="0.2">
      <c r="A261" s="1" t="s">
        <v>554</v>
      </c>
      <c r="C261" s="2" t="s">
        <v>285</v>
      </c>
      <c r="D261" s="3" t="s">
        <v>36</v>
      </c>
      <c r="E261" s="4">
        <v>0</v>
      </c>
      <c r="F261" s="4">
        <v>0</v>
      </c>
      <c r="H261" s="6">
        <v>0</v>
      </c>
      <c r="I261" s="7">
        <v>6235790</v>
      </c>
      <c r="J261" s="7">
        <v>6235789</v>
      </c>
      <c r="K261" s="7">
        <v>2</v>
      </c>
      <c r="L261" s="7">
        <v>7</v>
      </c>
      <c r="M261" s="7">
        <f t="shared" ref="M261:M281" si="28">ROUND(ROUND(H261,2)*ROUND(E261,2), 2)</f>
        <v>0</v>
      </c>
      <c r="N261" s="8">
        <f t="shared" ref="N261:N281" si="29">H261*E261*(1+F261/100)</f>
        <v>0</v>
      </c>
      <c r="R261" s="12">
        <v>1</v>
      </c>
    </row>
    <row r="262" spans="1:18" x14ac:dyDescent="0.2">
      <c r="A262" s="1" t="s">
        <v>555</v>
      </c>
      <c r="C262" s="2" t="s">
        <v>556</v>
      </c>
      <c r="D262" s="3" t="s">
        <v>36</v>
      </c>
      <c r="E262" s="4">
        <v>0</v>
      </c>
      <c r="F262" s="4">
        <v>0</v>
      </c>
      <c r="H262" s="6">
        <v>0</v>
      </c>
      <c r="I262" s="7">
        <v>6235791</v>
      </c>
      <c r="J262" s="7">
        <v>6235789</v>
      </c>
      <c r="K262" s="7">
        <v>2</v>
      </c>
      <c r="L262" s="7">
        <v>7</v>
      </c>
      <c r="M262" s="7">
        <f t="shared" si="28"/>
        <v>0</v>
      </c>
      <c r="N262" s="8">
        <f t="shared" si="29"/>
        <v>0</v>
      </c>
      <c r="R262" s="12">
        <v>1</v>
      </c>
    </row>
    <row r="263" spans="1:18" x14ac:dyDescent="0.2">
      <c r="A263" s="1" t="s">
        <v>557</v>
      </c>
      <c r="C263" s="2" t="s">
        <v>558</v>
      </c>
      <c r="D263" s="3" t="s">
        <v>36</v>
      </c>
      <c r="E263" s="4">
        <v>0</v>
      </c>
      <c r="F263" s="4">
        <v>0</v>
      </c>
      <c r="H263" s="6">
        <v>0</v>
      </c>
      <c r="I263" s="7">
        <v>6235792</v>
      </c>
      <c r="J263" s="7">
        <v>6235789</v>
      </c>
      <c r="K263" s="7">
        <v>2</v>
      </c>
      <c r="L263" s="7">
        <v>7</v>
      </c>
      <c r="M263" s="7">
        <f t="shared" si="28"/>
        <v>0</v>
      </c>
      <c r="N263" s="8">
        <f t="shared" si="29"/>
        <v>0</v>
      </c>
      <c r="R263" s="12">
        <v>1</v>
      </c>
    </row>
    <row r="264" spans="1:18" ht="38.25" x14ac:dyDescent="0.2">
      <c r="A264" s="1" t="s">
        <v>559</v>
      </c>
      <c r="C264" s="2" t="s">
        <v>560</v>
      </c>
      <c r="D264" s="3" t="s">
        <v>36</v>
      </c>
      <c r="E264" s="4">
        <v>0</v>
      </c>
      <c r="F264" s="4">
        <v>0</v>
      </c>
      <c r="H264" s="6">
        <v>0</v>
      </c>
      <c r="I264" s="7">
        <v>6235793</v>
      </c>
      <c r="J264" s="7">
        <v>6235789</v>
      </c>
      <c r="K264" s="7">
        <v>2</v>
      </c>
      <c r="L264" s="7">
        <v>7</v>
      </c>
      <c r="M264" s="7">
        <f t="shared" si="28"/>
        <v>0</v>
      </c>
      <c r="N264" s="8">
        <f t="shared" si="29"/>
        <v>0</v>
      </c>
      <c r="R264" s="12">
        <v>1</v>
      </c>
    </row>
    <row r="265" spans="1:18" ht="25.5" x14ac:dyDescent="0.2">
      <c r="A265" s="1" t="s">
        <v>561</v>
      </c>
      <c r="C265" s="2" t="s">
        <v>562</v>
      </c>
      <c r="D265" s="3" t="s">
        <v>36</v>
      </c>
      <c r="E265" s="4">
        <v>0</v>
      </c>
      <c r="F265" s="4">
        <v>0</v>
      </c>
      <c r="H265" s="6">
        <v>0</v>
      </c>
      <c r="I265" s="7">
        <v>6235794</v>
      </c>
      <c r="J265" s="7">
        <v>6235789</v>
      </c>
      <c r="K265" s="7">
        <v>2</v>
      </c>
      <c r="L265" s="7">
        <v>7</v>
      </c>
      <c r="M265" s="7">
        <f t="shared" si="28"/>
        <v>0</v>
      </c>
      <c r="N265" s="8">
        <f t="shared" si="29"/>
        <v>0</v>
      </c>
      <c r="R265" s="12">
        <v>1</v>
      </c>
    </row>
    <row r="266" spans="1:18" ht="38.25" x14ac:dyDescent="0.2">
      <c r="A266" s="1" t="s">
        <v>563</v>
      </c>
      <c r="C266" s="2" t="s">
        <v>564</v>
      </c>
      <c r="D266" s="3" t="s">
        <v>36</v>
      </c>
      <c r="E266" s="4">
        <v>0</v>
      </c>
      <c r="F266" s="4">
        <v>0</v>
      </c>
      <c r="H266" s="6">
        <v>0</v>
      </c>
      <c r="I266" s="7">
        <v>6235795</v>
      </c>
      <c r="J266" s="7">
        <v>6235789</v>
      </c>
      <c r="K266" s="7">
        <v>2</v>
      </c>
      <c r="L266" s="7">
        <v>7</v>
      </c>
      <c r="M266" s="7">
        <f t="shared" si="28"/>
        <v>0</v>
      </c>
      <c r="N266" s="8">
        <f t="shared" si="29"/>
        <v>0</v>
      </c>
      <c r="R266" s="12">
        <v>1</v>
      </c>
    </row>
    <row r="267" spans="1:18" ht="38.25" x14ac:dyDescent="0.2">
      <c r="A267" s="1" t="s">
        <v>565</v>
      </c>
      <c r="C267" s="2" t="s">
        <v>566</v>
      </c>
      <c r="D267" s="3" t="s">
        <v>36</v>
      </c>
      <c r="E267" s="4">
        <v>0</v>
      </c>
      <c r="F267" s="4">
        <v>0</v>
      </c>
      <c r="H267" s="6">
        <v>0</v>
      </c>
      <c r="I267" s="7">
        <v>6235796</v>
      </c>
      <c r="J267" s="7">
        <v>6235789</v>
      </c>
      <c r="K267" s="7">
        <v>2</v>
      </c>
      <c r="L267" s="7">
        <v>7</v>
      </c>
      <c r="M267" s="7">
        <f t="shared" si="28"/>
        <v>0</v>
      </c>
      <c r="N267" s="8">
        <f t="shared" si="29"/>
        <v>0</v>
      </c>
      <c r="R267" s="12">
        <v>1</v>
      </c>
    </row>
    <row r="268" spans="1:18" x14ac:dyDescent="0.2">
      <c r="A268" s="1" t="s">
        <v>567</v>
      </c>
      <c r="C268" s="2" t="s">
        <v>568</v>
      </c>
      <c r="D268" s="3" t="s">
        <v>36</v>
      </c>
      <c r="E268" s="4">
        <v>0</v>
      </c>
      <c r="F268" s="4">
        <v>0</v>
      </c>
      <c r="H268" s="6">
        <v>0</v>
      </c>
      <c r="I268" s="7">
        <v>6235797</v>
      </c>
      <c r="J268" s="7">
        <v>6235789</v>
      </c>
      <c r="K268" s="7">
        <v>2</v>
      </c>
      <c r="L268" s="7">
        <v>7</v>
      </c>
      <c r="M268" s="7">
        <f t="shared" si="28"/>
        <v>0</v>
      </c>
      <c r="N268" s="8">
        <f t="shared" si="29"/>
        <v>0</v>
      </c>
      <c r="R268" s="12">
        <v>1</v>
      </c>
    </row>
    <row r="269" spans="1:18" ht="51" x14ac:dyDescent="0.2">
      <c r="A269" s="1" t="s">
        <v>569</v>
      </c>
      <c r="B269" s="1" t="s">
        <v>570</v>
      </c>
      <c r="C269" s="2" t="s">
        <v>571</v>
      </c>
      <c r="D269" s="3" t="s">
        <v>244</v>
      </c>
      <c r="E269" s="4">
        <v>34</v>
      </c>
      <c r="F269" s="4">
        <v>0</v>
      </c>
      <c r="H269" s="6">
        <v>0</v>
      </c>
      <c r="I269" s="7">
        <v>6235798</v>
      </c>
      <c r="J269" s="7">
        <v>6235789</v>
      </c>
      <c r="K269" s="7">
        <v>2</v>
      </c>
      <c r="L269" s="7">
        <v>7</v>
      </c>
      <c r="M269" s="7">
        <f t="shared" si="28"/>
        <v>0</v>
      </c>
      <c r="N269" s="8">
        <f t="shared" si="29"/>
        <v>0</v>
      </c>
      <c r="R269" s="12">
        <v>1</v>
      </c>
    </row>
    <row r="270" spans="1:18" ht="51" x14ac:dyDescent="0.2">
      <c r="A270" s="1" t="s">
        <v>572</v>
      </c>
      <c r="B270" s="1" t="s">
        <v>573</v>
      </c>
      <c r="C270" s="2" t="s">
        <v>574</v>
      </c>
      <c r="D270" s="3" t="s">
        <v>244</v>
      </c>
      <c r="E270" s="4">
        <v>19</v>
      </c>
      <c r="F270" s="4">
        <v>0</v>
      </c>
      <c r="H270" s="6">
        <v>0</v>
      </c>
      <c r="I270" s="7">
        <v>6306399</v>
      </c>
      <c r="J270" s="7">
        <v>6235789</v>
      </c>
      <c r="K270" s="7">
        <v>2</v>
      </c>
      <c r="L270" s="7">
        <v>7</v>
      </c>
      <c r="M270" s="7">
        <f t="shared" si="28"/>
        <v>0</v>
      </c>
      <c r="N270" s="8">
        <f t="shared" si="29"/>
        <v>0</v>
      </c>
      <c r="R270" s="12">
        <v>1</v>
      </c>
    </row>
    <row r="271" spans="1:18" ht="25.5" x14ac:dyDescent="0.2">
      <c r="A271" s="1" t="s">
        <v>575</v>
      </c>
      <c r="B271" s="1" t="s">
        <v>42</v>
      </c>
      <c r="C271" s="2" t="s">
        <v>576</v>
      </c>
      <c r="D271" s="3" t="s">
        <v>247</v>
      </c>
      <c r="E271" s="4">
        <v>73</v>
      </c>
      <c r="F271" s="4">
        <v>0</v>
      </c>
      <c r="H271" s="6">
        <v>0</v>
      </c>
      <c r="I271" s="7">
        <v>6235799</v>
      </c>
      <c r="J271" s="7">
        <v>6235789</v>
      </c>
      <c r="K271" s="7">
        <v>2</v>
      </c>
      <c r="L271" s="7">
        <v>7</v>
      </c>
      <c r="M271" s="7">
        <f t="shared" si="28"/>
        <v>0</v>
      </c>
      <c r="N271" s="8">
        <f t="shared" si="29"/>
        <v>0</v>
      </c>
      <c r="R271" s="12">
        <v>1</v>
      </c>
    </row>
    <row r="272" spans="1:18" ht="25.5" x14ac:dyDescent="0.2">
      <c r="A272" s="1" t="s">
        <v>577</v>
      </c>
      <c r="B272" s="1" t="s">
        <v>45</v>
      </c>
      <c r="C272" s="2" t="s">
        <v>578</v>
      </c>
      <c r="D272" s="3" t="s">
        <v>247</v>
      </c>
      <c r="E272" s="4">
        <v>12</v>
      </c>
      <c r="F272" s="4">
        <v>0</v>
      </c>
      <c r="H272" s="6">
        <v>0</v>
      </c>
      <c r="I272" s="7">
        <v>6235800</v>
      </c>
      <c r="J272" s="7">
        <v>6235789</v>
      </c>
      <c r="K272" s="7">
        <v>2</v>
      </c>
      <c r="L272" s="7">
        <v>7</v>
      </c>
      <c r="M272" s="7">
        <f t="shared" si="28"/>
        <v>0</v>
      </c>
      <c r="N272" s="8">
        <f t="shared" si="29"/>
        <v>0</v>
      </c>
      <c r="R272" s="12">
        <v>1</v>
      </c>
    </row>
    <row r="273" spans="1:18" ht="25.5" x14ac:dyDescent="0.2">
      <c r="A273" s="1" t="s">
        <v>579</v>
      </c>
      <c r="B273" s="1" t="s">
        <v>48</v>
      </c>
      <c r="C273" s="2" t="s">
        <v>580</v>
      </c>
      <c r="D273" s="3" t="s">
        <v>244</v>
      </c>
      <c r="E273" s="4">
        <v>196</v>
      </c>
      <c r="F273" s="4">
        <v>0</v>
      </c>
      <c r="H273" s="6">
        <v>0</v>
      </c>
      <c r="I273" s="7">
        <v>6235801</v>
      </c>
      <c r="J273" s="7">
        <v>6235789</v>
      </c>
      <c r="K273" s="7">
        <v>2</v>
      </c>
      <c r="L273" s="7">
        <v>7</v>
      </c>
      <c r="M273" s="7">
        <f t="shared" si="28"/>
        <v>0</v>
      </c>
      <c r="N273" s="8">
        <f t="shared" si="29"/>
        <v>0</v>
      </c>
      <c r="R273" s="12">
        <v>1</v>
      </c>
    </row>
    <row r="274" spans="1:18" ht="63.75" x14ac:dyDescent="0.2">
      <c r="A274" s="1" t="s">
        <v>581</v>
      </c>
      <c r="B274" s="1" t="s">
        <v>51</v>
      </c>
      <c r="C274" s="2" t="s">
        <v>582</v>
      </c>
      <c r="D274" s="3" t="s">
        <v>237</v>
      </c>
      <c r="E274" s="4">
        <v>100</v>
      </c>
      <c r="F274" s="4">
        <v>0</v>
      </c>
      <c r="H274" s="6">
        <v>0</v>
      </c>
      <c r="I274" s="7">
        <v>6235802</v>
      </c>
      <c r="J274" s="7">
        <v>6235789</v>
      </c>
      <c r="K274" s="7">
        <v>2</v>
      </c>
      <c r="L274" s="7">
        <v>7</v>
      </c>
      <c r="M274" s="7">
        <f t="shared" si="28"/>
        <v>0</v>
      </c>
      <c r="N274" s="8">
        <f t="shared" si="29"/>
        <v>0</v>
      </c>
      <c r="R274" s="12">
        <v>1</v>
      </c>
    </row>
    <row r="275" spans="1:18" x14ac:dyDescent="0.2">
      <c r="A275" s="1" t="s">
        <v>583</v>
      </c>
      <c r="B275" s="1" t="s">
        <v>54</v>
      </c>
      <c r="C275" s="2" t="s">
        <v>584</v>
      </c>
      <c r="D275" s="3" t="s">
        <v>237</v>
      </c>
      <c r="E275" s="4">
        <v>5</v>
      </c>
      <c r="F275" s="4">
        <v>0</v>
      </c>
      <c r="H275" s="6">
        <v>0</v>
      </c>
      <c r="I275" s="7">
        <v>6235803</v>
      </c>
      <c r="J275" s="7">
        <v>6235789</v>
      </c>
      <c r="K275" s="7">
        <v>2</v>
      </c>
      <c r="L275" s="7">
        <v>7</v>
      </c>
      <c r="M275" s="7">
        <f t="shared" si="28"/>
        <v>0</v>
      </c>
      <c r="N275" s="8">
        <f t="shared" si="29"/>
        <v>0</v>
      </c>
      <c r="R275" s="12">
        <v>1</v>
      </c>
    </row>
    <row r="276" spans="1:18" ht="38.25" x14ac:dyDescent="0.2">
      <c r="A276" s="1" t="s">
        <v>585</v>
      </c>
      <c r="B276" s="1" t="s">
        <v>57</v>
      </c>
      <c r="C276" s="2" t="s">
        <v>586</v>
      </c>
      <c r="D276" s="3" t="s">
        <v>247</v>
      </c>
      <c r="E276" s="4">
        <v>12</v>
      </c>
      <c r="F276" s="4">
        <v>0</v>
      </c>
      <c r="H276" s="6">
        <v>0</v>
      </c>
      <c r="I276" s="7">
        <v>6235804</v>
      </c>
      <c r="J276" s="7">
        <v>6235789</v>
      </c>
      <c r="K276" s="7">
        <v>2</v>
      </c>
      <c r="L276" s="7">
        <v>7</v>
      </c>
      <c r="M276" s="7">
        <f t="shared" si="28"/>
        <v>0</v>
      </c>
      <c r="N276" s="8">
        <f t="shared" si="29"/>
        <v>0</v>
      </c>
      <c r="R276" s="12">
        <v>1</v>
      </c>
    </row>
    <row r="277" spans="1:18" ht="25.5" x14ac:dyDescent="0.2">
      <c r="A277" s="1" t="s">
        <v>587</v>
      </c>
      <c r="B277" s="1" t="s">
        <v>60</v>
      </c>
      <c r="C277" s="2" t="s">
        <v>588</v>
      </c>
      <c r="D277" s="3" t="s">
        <v>247</v>
      </c>
      <c r="E277" s="4">
        <v>4</v>
      </c>
      <c r="F277" s="4">
        <v>0</v>
      </c>
      <c r="H277" s="6">
        <v>0</v>
      </c>
      <c r="I277" s="7">
        <v>6235805</v>
      </c>
      <c r="J277" s="7">
        <v>6235789</v>
      </c>
      <c r="K277" s="7">
        <v>2</v>
      </c>
      <c r="L277" s="7">
        <v>7</v>
      </c>
      <c r="M277" s="7">
        <f t="shared" si="28"/>
        <v>0</v>
      </c>
      <c r="N277" s="8">
        <f t="shared" si="29"/>
        <v>0</v>
      </c>
      <c r="R277" s="12">
        <v>1</v>
      </c>
    </row>
    <row r="278" spans="1:18" x14ac:dyDescent="0.2">
      <c r="A278" s="1" t="s">
        <v>589</v>
      </c>
      <c r="B278" s="1" t="s">
        <v>63</v>
      </c>
      <c r="C278" s="2" t="s">
        <v>590</v>
      </c>
      <c r="D278" s="3" t="s">
        <v>247</v>
      </c>
      <c r="E278" s="4">
        <v>13</v>
      </c>
      <c r="F278" s="4">
        <v>0</v>
      </c>
      <c r="H278" s="6">
        <v>0</v>
      </c>
      <c r="I278" s="7">
        <v>6235806</v>
      </c>
      <c r="J278" s="7">
        <v>6235789</v>
      </c>
      <c r="K278" s="7">
        <v>2</v>
      </c>
      <c r="L278" s="7">
        <v>7</v>
      </c>
      <c r="M278" s="7">
        <f t="shared" si="28"/>
        <v>0</v>
      </c>
      <c r="N278" s="8">
        <f t="shared" si="29"/>
        <v>0</v>
      </c>
      <c r="R278" s="12">
        <v>1</v>
      </c>
    </row>
    <row r="279" spans="1:18" ht="25.5" x14ac:dyDescent="0.2">
      <c r="A279" s="1" t="s">
        <v>591</v>
      </c>
      <c r="B279" s="1" t="s">
        <v>66</v>
      </c>
      <c r="C279" s="2" t="s">
        <v>592</v>
      </c>
      <c r="D279" s="3" t="s">
        <v>36</v>
      </c>
      <c r="E279" s="4">
        <v>0</v>
      </c>
      <c r="F279" s="4">
        <v>0</v>
      </c>
      <c r="H279" s="6">
        <v>0</v>
      </c>
      <c r="I279" s="7">
        <v>6235807</v>
      </c>
      <c r="J279" s="7">
        <v>6235789</v>
      </c>
      <c r="K279" s="7">
        <v>2</v>
      </c>
      <c r="L279" s="7">
        <v>7</v>
      </c>
      <c r="M279" s="7">
        <f t="shared" si="28"/>
        <v>0</v>
      </c>
      <c r="N279" s="8">
        <f t="shared" si="29"/>
        <v>0</v>
      </c>
      <c r="R279" s="12">
        <v>1</v>
      </c>
    </row>
    <row r="280" spans="1:18" ht="51" x14ac:dyDescent="0.2">
      <c r="A280" s="1" t="s">
        <v>593</v>
      </c>
      <c r="C280" s="2" t="s">
        <v>594</v>
      </c>
      <c r="D280" s="3" t="s">
        <v>237</v>
      </c>
      <c r="E280" s="4">
        <v>3</v>
      </c>
      <c r="F280" s="4">
        <v>0</v>
      </c>
      <c r="H280" s="6">
        <v>0</v>
      </c>
      <c r="I280" s="7">
        <v>6235808</v>
      </c>
      <c r="J280" s="7">
        <v>6235789</v>
      </c>
      <c r="K280" s="7">
        <v>2</v>
      </c>
      <c r="L280" s="7">
        <v>7</v>
      </c>
      <c r="M280" s="7">
        <f t="shared" si="28"/>
        <v>0</v>
      </c>
      <c r="N280" s="8">
        <f t="shared" si="29"/>
        <v>0</v>
      </c>
      <c r="R280" s="12">
        <v>1</v>
      </c>
    </row>
    <row r="281" spans="1:18" ht="51" x14ac:dyDescent="0.2">
      <c r="A281" s="1" t="s">
        <v>595</v>
      </c>
      <c r="C281" s="2" t="s">
        <v>596</v>
      </c>
      <c r="D281" s="3" t="s">
        <v>237</v>
      </c>
      <c r="E281" s="4">
        <v>2</v>
      </c>
      <c r="F281" s="4">
        <v>0</v>
      </c>
      <c r="H281" s="6">
        <v>0</v>
      </c>
      <c r="I281" s="7">
        <v>6235809</v>
      </c>
      <c r="J281" s="7">
        <v>6235789</v>
      </c>
      <c r="K281" s="7">
        <v>2</v>
      </c>
      <c r="L281" s="7">
        <v>7</v>
      </c>
      <c r="M281" s="7">
        <f t="shared" si="28"/>
        <v>0</v>
      </c>
      <c r="N281" s="8">
        <f t="shared" si="29"/>
        <v>0</v>
      </c>
      <c r="R281" s="12">
        <v>1</v>
      </c>
    </row>
    <row r="282" spans="1:18" x14ac:dyDescent="0.2">
      <c r="A282" s="1" t="s">
        <v>597</v>
      </c>
      <c r="B282" s="1" t="s">
        <v>365</v>
      </c>
      <c r="C282" s="2" t="s">
        <v>598</v>
      </c>
      <c r="E282" s="4">
        <v>0</v>
      </c>
      <c r="F282" s="4">
        <v>0</v>
      </c>
      <c r="H282" s="6">
        <v>0</v>
      </c>
      <c r="I282" s="7">
        <v>6235810</v>
      </c>
      <c r="J282" s="7">
        <v>6235755</v>
      </c>
      <c r="K282" s="7">
        <v>1</v>
      </c>
      <c r="L282" s="7">
        <v>6</v>
      </c>
      <c r="M282" s="7">
        <f>M283+M284+M285+M286+M287+M288+M289+M290+M291+M292+M293+M294+M295+M296</f>
        <v>0</v>
      </c>
      <c r="N282" s="8">
        <f>N283+N284+N285+N286+N287+N288+N289+N290+N291+N292+N293+N294+N295+N296</f>
        <v>0</v>
      </c>
      <c r="R282" s="12">
        <v>1</v>
      </c>
    </row>
    <row r="283" spans="1:18" x14ac:dyDescent="0.2">
      <c r="A283" s="1" t="s">
        <v>599</v>
      </c>
      <c r="C283" s="2" t="s">
        <v>285</v>
      </c>
      <c r="D283" s="3" t="s">
        <v>36</v>
      </c>
      <c r="E283" s="4">
        <v>0</v>
      </c>
      <c r="F283" s="4">
        <v>0</v>
      </c>
      <c r="H283" s="6">
        <v>0</v>
      </c>
      <c r="I283" s="7">
        <v>6235811</v>
      </c>
      <c r="J283" s="7">
        <v>6235810</v>
      </c>
      <c r="K283" s="7">
        <v>2</v>
      </c>
      <c r="L283" s="7">
        <v>7</v>
      </c>
      <c r="M283" s="7">
        <f t="shared" ref="M283:M296" si="30">ROUND(ROUND(H283,2)*ROUND(E283,2), 2)</f>
        <v>0</v>
      </c>
      <c r="N283" s="8">
        <f t="shared" ref="N283:N296" si="31">H283*E283*(1+F283/100)</f>
        <v>0</v>
      </c>
      <c r="R283" s="12">
        <v>1</v>
      </c>
    </row>
    <row r="284" spans="1:18" ht="25.5" x14ac:dyDescent="0.2">
      <c r="A284" s="1" t="s">
        <v>600</v>
      </c>
      <c r="C284" s="2" t="s">
        <v>601</v>
      </c>
      <c r="D284" s="3" t="s">
        <v>36</v>
      </c>
      <c r="E284" s="4">
        <v>0</v>
      </c>
      <c r="F284" s="4">
        <v>0</v>
      </c>
      <c r="H284" s="6">
        <v>0</v>
      </c>
      <c r="I284" s="7">
        <v>6235812</v>
      </c>
      <c r="J284" s="7">
        <v>6235810</v>
      </c>
      <c r="K284" s="7">
        <v>2</v>
      </c>
      <c r="L284" s="7">
        <v>7</v>
      </c>
      <c r="M284" s="7">
        <f t="shared" si="30"/>
        <v>0</v>
      </c>
      <c r="N284" s="8">
        <f t="shared" si="31"/>
        <v>0</v>
      </c>
      <c r="R284" s="12">
        <v>1</v>
      </c>
    </row>
    <row r="285" spans="1:18" ht="38.25" x14ac:dyDescent="0.2">
      <c r="A285" s="1" t="s">
        <v>602</v>
      </c>
      <c r="C285" s="2" t="s">
        <v>510</v>
      </c>
      <c r="D285" s="3" t="s">
        <v>36</v>
      </c>
      <c r="E285" s="4">
        <v>0</v>
      </c>
      <c r="F285" s="4">
        <v>0</v>
      </c>
      <c r="H285" s="6">
        <v>0</v>
      </c>
      <c r="I285" s="7">
        <v>6235813</v>
      </c>
      <c r="J285" s="7">
        <v>6235810</v>
      </c>
      <c r="K285" s="7">
        <v>2</v>
      </c>
      <c r="L285" s="7">
        <v>7</v>
      </c>
      <c r="M285" s="7">
        <f t="shared" si="30"/>
        <v>0</v>
      </c>
      <c r="N285" s="8">
        <f t="shared" si="31"/>
        <v>0</v>
      </c>
      <c r="R285" s="12">
        <v>1</v>
      </c>
    </row>
    <row r="286" spans="1:18" ht="51" x14ac:dyDescent="0.2">
      <c r="A286" s="1" t="s">
        <v>603</v>
      </c>
      <c r="C286" s="2" t="s">
        <v>604</v>
      </c>
      <c r="D286" s="3" t="s">
        <v>36</v>
      </c>
      <c r="E286" s="4">
        <v>0</v>
      </c>
      <c r="F286" s="4">
        <v>0</v>
      </c>
      <c r="H286" s="6">
        <v>0</v>
      </c>
      <c r="I286" s="7">
        <v>6235814</v>
      </c>
      <c r="J286" s="7">
        <v>6235810</v>
      </c>
      <c r="K286" s="7">
        <v>2</v>
      </c>
      <c r="L286" s="7">
        <v>7</v>
      </c>
      <c r="M286" s="7">
        <f t="shared" si="30"/>
        <v>0</v>
      </c>
      <c r="N286" s="8">
        <f t="shared" si="31"/>
        <v>0</v>
      </c>
      <c r="R286" s="12">
        <v>1</v>
      </c>
    </row>
    <row r="287" spans="1:18" x14ac:dyDescent="0.2">
      <c r="A287" s="1" t="s">
        <v>605</v>
      </c>
      <c r="B287" s="1" t="s">
        <v>31</v>
      </c>
      <c r="C287" s="2" t="s">
        <v>606</v>
      </c>
      <c r="D287" s="3" t="s">
        <v>36</v>
      </c>
      <c r="E287" s="4">
        <v>0</v>
      </c>
      <c r="F287" s="4">
        <v>0</v>
      </c>
      <c r="H287" s="6">
        <v>0</v>
      </c>
      <c r="I287" s="7">
        <v>6235815</v>
      </c>
      <c r="J287" s="7">
        <v>6235810</v>
      </c>
      <c r="K287" s="7">
        <v>2</v>
      </c>
      <c r="L287" s="7">
        <v>7</v>
      </c>
      <c r="M287" s="7">
        <f t="shared" si="30"/>
        <v>0</v>
      </c>
      <c r="N287" s="8">
        <f t="shared" si="31"/>
        <v>0</v>
      </c>
      <c r="R287" s="12">
        <v>1</v>
      </c>
    </row>
    <row r="288" spans="1:18" ht="89.25" x14ac:dyDescent="0.2">
      <c r="A288" s="1" t="s">
        <v>607</v>
      </c>
      <c r="B288" s="1" t="s">
        <v>608</v>
      </c>
      <c r="C288" s="2" t="s">
        <v>609</v>
      </c>
      <c r="D288" s="3" t="s">
        <v>244</v>
      </c>
      <c r="E288" s="4">
        <v>63.5</v>
      </c>
      <c r="F288" s="4">
        <v>0</v>
      </c>
      <c r="H288" s="6">
        <v>0</v>
      </c>
      <c r="I288" s="7">
        <v>6235816</v>
      </c>
      <c r="J288" s="7">
        <v>6235810</v>
      </c>
      <c r="K288" s="7">
        <v>2</v>
      </c>
      <c r="L288" s="7">
        <v>7</v>
      </c>
      <c r="M288" s="7">
        <f t="shared" si="30"/>
        <v>0</v>
      </c>
      <c r="N288" s="8">
        <f t="shared" si="31"/>
        <v>0</v>
      </c>
      <c r="R288" s="12">
        <v>1</v>
      </c>
    </row>
    <row r="289" spans="1:18" ht="63.75" x14ac:dyDescent="0.2">
      <c r="A289" s="1" t="s">
        <v>610</v>
      </c>
      <c r="B289" s="1" t="s">
        <v>608</v>
      </c>
      <c r="C289" s="2" t="s">
        <v>611</v>
      </c>
      <c r="D289" s="3" t="s">
        <v>244</v>
      </c>
      <c r="E289" s="4">
        <v>66.5</v>
      </c>
      <c r="F289" s="4">
        <v>0</v>
      </c>
      <c r="H289" s="6">
        <v>0</v>
      </c>
      <c r="I289" s="7">
        <v>6235817</v>
      </c>
      <c r="J289" s="7">
        <v>6235810</v>
      </c>
      <c r="K289" s="7">
        <v>2</v>
      </c>
      <c r="L289" s="7">
        <v>7</v>
      </c>
      <c r="M289" s="7">
        <f t="shared" si="30"/>
        <v>0</v>
      </c>
      <c r="N289" s="8">
        <f t="shared" si="31"/>
        <v>0</v>
      </c>
      <c r="R289" s="12">
        <v>1</v>
      </c>
    </row>
    <row r="290" spans="1:18" ht="63.75" x14ac:dyDescent="0.2">
      <c r="A290" s="1" t="s">
        <v>612</v>
      </c>
      <c r="B290" s="1" t="s">
        <v>608</v>
      </c>
      <c r="C290" s="2" t="s">
        <v>613</v>
      </c>
      <c r="D290" s="3" t="s">
        <v>268</v>
      </c>
      <c r="E290" s="4">
        <v>20</v>
      </c>
      <c r="F290" s="4">
        <v>0</v>
      </c>
      <c r="H290" s="6">
        <v>0</v>
      </c>
      <c r="I290" s="7">
        <v>6235818</v>
      </c>
      <c r="J290" s="7">
        <v>6235810</v>
      </c>
      <c r="K290" s="7">
        <v>2</v>
      </c>
      <c r="L290" s="7">
        <v>7</v>
      </c>
      <c r="M290" s="7">
        <f t="shared" si="30"/>
        <v>0</v>
      </c>
      <c r="N290" s="8">
        <f t="shared" si="31"/>
        <v>0</v>
      </c>
      <c r="R290" s="12">
        <v>1</v>
      </c>
    </row>
    <row r="291" spans="1:18" ht="25.5" x14ac:dyDescent="0.2">
      <c r="A291" s="1" t="s">
        <v>614</v>
      </c>
      <c r="B291" s="1" t="s">
        <v>608</v>
      </c>
      <c r="C291" s="2" t="s">
        <v>615</v>
      </c>
      <c r="D291" s="3" t="s">
        <v>268</v>
      </c>
      <c r="E291" s="4">
        <v>20</v>
      </c>
      <c r="F291" s="4">
        <v>0</v>
      </c>
      <c r="H291" s="6">
        <v>0</v>
      </c>
      <c r="I291" s="7">
        <v>6235819</v>
      </c>
      <c r="J291" s="7">
        <v>6235810</v>
      </c>
      <c r="K291" s="7">
        <v>2</v>
      </c>
      <c r="L291" s="7">
        <v>7</v>
      </c>
      <c r="M291" s="7">
        <f t="shared" si="30"/>
        <v>0</v>
      </c>
      <c r="N291" s="8">
        <f t="shared" si="31"/>
        <v>0</v>
      </c>
      <c r="R291" s="12">
        <v>1</v>
      </c>
    </row>
    <row r="292" spans="1:18" ht="25.5" x14ac:dyDescent="0.2">
      <c r="A292" s="1" t="s">
        <v>616</v>
      </c>
      <c r="B292" s="1" t="s">
        <v>608</v>
      </c>
      <c r="C292" s="2" t="s">
        <v>617</v>
      </c>
      <c r="D292" s="3" t="s">
        <v>268</v>
      </c>
      <c r="E292" s="4">
        <v>6.7</v>
      </c>
      <c r="F292" s="4">
        <v>0</v>
      </c>
      <c r="H292" s="6">
        <v>0</v>
      </c>
      <c r="I292" s="7">
        <v>6235820</v>
      </c>
      <c r="J292" s="7">
        <v>6235810</v>
      </c>
      <c r="K292" s="7">
        <v>2</v>
      </c>
      <c r="L292" s="7">
        <v>7</v>
      </c>
      <c r="M292" s="7">
        <f t="shared" si="30"/>
        <v>0</v>
      </c>
      <c r="N292" s="8">
        <f t="shared" si="31"/>
        <v>0</v>
      </c>
      <c r="R292" s="12">
        <v>1</v>
      </c>
    </row>
    <row r="293" spans="1:18" ht="51" x14ac:dyDescent="0.2">
      <c r="A293" s="1" t="s">
        <v>618</v>
      </c>
      <c r="B293" s="1" t="s">
        <v>608</v>
      </c>
      <c r="C293" s="2" t="s">
        <v>619</v>
      </c>
      <c r="D293" s="3" t="s">
        <v>244</v>
      </c>
      <c r="E293" s="4">
        <v>66.5</v>
      </c>
      <c r="F293" s="4">
        <v>0</v>
      </c>
      <c r="H293" s="6">
        <v>0</v>
      </c>
      <c r="I293" s="7">
        <v>6235821</v>
      </c>
      <c r="J293" s="7">
        <v>6235810</v>
      </c>
      <c r="K293" s="7">
        <v>2</v>
      </c>
      <c r="L293" s="7">
        <v>7</v>
      </c>
      <c r="M293" s="7">
        <f t="shared" si="30"/>
        <v>0</v>
      </c>
      <c r="N293" s="8">
        <f t="shared" si="31"/>
        <v>0</v>
      </c>
      <c r="R293" s="12">
        <v>1</v>
      </c>
    </row>
    <row r="294" spans="1:18" ht="25.5" x14ac:dyDescent="0.2">
      <c r="A294" s="1" t="s">
        <v>620</v>
      </c>
      <c r="B294" s="1" t="s">
        <v>608</v>
      </c>
      <c r="C294" s="2" t="s">
        <v>621</v>
      </c>
      <c r="D294" s="3" t="s">
        <v>247</v>
      </c>
      <c r="E294" s="4">
        <v>44</v>
      </c>
      <c r="F294" s="4">
        <v>0</v>
      </c>
      <c r="H294" s="6">
        <v>0</v>
      </c>
      <c r="I294" s="7">
        <v>6235822</v>
      </c>
      <c r="J294" s="7">
        <v>6235810</v>
      </c>
      <c r="K294" s="7">
        <v>2</v>
      </c>
      <c r="L294" s="7">
        <v>7</v>
      </c>
      <c r="M294" s="7">
        <f t="shared" si="30"/>
        <v>0</v>
      </c>
      <c r="N294" s="8">
        <f t="shared" si="31"/>
        <v>0</v>
      </c>
      <c r="R294" s="12">
        <v>1</v>
      </c>
    </row>
    <row r="295" spans="1:18" ht="89.25" x14ac:dyDescent="0.2">
      <c r="A295" s="1" t="s">
        <v>622</v>
      </c>
      <c r="B295" s="1" t="s">
        <v>608</v>
      </c>
      <c r="C295" s="2" t="s">
        <v>623</v>
      </c>
      <c r="D295" s="3" t="s">
        <v>244</v>
      </c>
      <c r="E295" s="4">
        <v>130</v>
      </c>
      <c r="F295" s="4">
        <v>0</v>
      </c>
      <c r="H295" s="6">
        <v>0</v>
      </c>
      <c r="I295" s="7">
        <v>6235823</v>
      </c>
      <c r="J295" s="7">
        <v>6235810</v>
      </c>
      <c r="K295" s="7">
        <v>2</v>
      </c>
      <c r="L295" s="7">
        <v>7</v>
      </c>
      <c r="M295" s="7">
        <f t="shared" si="30"/>
        <v>0</v>
      </c>
      <c r="N295" s="8">
        <f t="shared" si="31"/>
        <v>0</v>
      </c>
      <c r="R295" s="12">
        <v>1</v>
      </c>
    </row>
    <row r="296" spans="1:18" ht="76.5" x14ac:dyDescent="0.2">
      <c r="A296" s="1" t="s">
        <v>624</v>
      </c>
      <c r="B296" s="1" t="s">
        <v>608</v>
      </c>
      <c r="C296" s="2" t="s">
        <v>625</v>
      </c>
      <c r="D296" s="3" t="s">
        <v>244</v>
      </c>
      <c r="E296" s="4">
        <v>130</v>
      </c>
      <c r="F296" s="4">
        <v>0</v>
      </c>
      <c r="H296" s="6">
        <v>0</v>
      </c>
      <c r="I296" s="7">
        <v>6235824</v>
      </c>
      <c r="J296" s="7">
        <v>6235810</v>
      </c>
      <c r="K296" s="7">
        <v>2</v>
      </c>
      <c r="L296" s="7">
        <v>7</v>
      </c>
      <c r="M296" s="7">
        <f t="shared" si="30"/>
        <v>0</v>
      </c>
      <c r="N296" s="8">
        <f t="shared" si="31"/>
        <v>0</v>
      </c>
      <c r="R296" s="12">
        <v>1</v>
      </c>
    </row>
    <row r="297" spans="1:18" x14ac:dyDescent="0.2">
      <c r="A297" s="1" t="s">
        <v>626</v>
      </c>
      <c r="B297" s="1" t="s">
        <v>400</v>
      </c>
      <c r="C297" s="2" t="s">
        <v>627</v>
      </c>
      <c r="E297" s="4">
        <v>0</v>
      </c>
      <c r="F297" s="4">
        <v>0</v>
      </c>
      <c r="H297" s="6">
        <v>0</v>
      </c>
      <c r="I297" s="7">
        <v>6235825</v>
      </c>
      <c r="J297" s="7">
        <v>6235755</v>
      </c>
      <c r="K297" s="7">
        <v>1</v>
      </c>
      <c r="L297" s="7">
        <v>6</v>
      </c>
      <c r="M297" s="7">
        <f>M298+M299+M300+M301+M302+M303+M304+M305+M306+M307+M308+M309+M310+M311+M312+M313+M314+M315+M316+M317+M318+M319+M320+M321+M322+M323+M324+M325+M326+M327+M328+M329+M330</f>
        <v>0</v>
      </c>
      <c r="N297" s="8">
        <f>N298+N299+N300+N301+N302+N303+N304+N305+N306+N307+N308+N309+N310+N311+N312+N313+N314+N315+N316+N317+N318+N319+N320+N321+N322+N323+N324+N325+N326+N327+N328+N329+N330</f>
        <v>0</v>
      </c>
      <c r="R297" s="12">
        <v>1</v>
      </c>
    </row>
    <row r="298" spans="1:18" x14ac:dyDescent="0.2">
      <c r="A298" s="1" t="s">
        <v>628</v>
      </c>
      <c r="C298" s="2" t="s">
        <v>285</v>
      </c>
      <c r="D298" s="3" t="s">
        <v>36</v>
      </c>
      <c r="E298" s="4">
        <v>0</v>
      </c>
      <c r="F298" s="4">
        <v>0</v>
      </c>
      <c r="H298" s="6">
        <v>0</v>
      </c>
      <c r="I298" s="7">
        <v>6235826</v>
      </c>
      <c r="J298" s="7">
        <v>6235825</v>
      </c>
      <c r="K298" s="7">
        <v>2</v>
      </c>
      <c r="L298" s="7">
        <v>7</v>
      </c>
      <c r="M298" s="7">
        <f t="shared" ref="M298:M330" si="32">ROUND(ROUND(H298,2)*ROUND(E298,2), 2)</f>
        <v>0</v>
      </c>
      <c r="N298" s="8">
        <f t="shared" ref="N298:N330" si="33">H298*E298*(1+F298/100)</f>
        <v>0</v>
      </c>
      <c r="R298" s="12">
        <v>1</v>
      </c>
    </row>
    <row r="299" spans="1:18" ht="25.5" x14ac:dyDescent="0.2">
      <c r="A299" s="1" t="s">
        <v>629</v>
      </c>
      <c r="C299" s="2" t="s">
        <v>630</v>
      </c>
      <c r="D299" s="3" t="s">
        <v>36</v>
      </c>
      <c r="E299" s="4">
        <v>0</v>
      </c>
      <c r="F299" s="4">
        <v>0</v>
      </c>
      <c r="H299" s="6">
        <v>0</v>
      </c>
      <c r="I299" s="7">
        <v>6235827</v>
      </c>
      <c r="J299" s="7">
        <v>6235825</v>
      </c>
      <c r="K299" s="7">
        <v>2</v>
      </c>
      <c r="L299" s="7">
        <v>7</v>
      </c>
      <c r="M299" s="7">
        <f t="shared" si="32"/>
        <v>0</v>
      </c>
      <c r="N299" s="8">
        <f t="shared" si="33"/>
        <v>0</v>
      </c>
      <c r="R299" s="12">
        <v>1</v>
      </c>
    </row>
    <row r="300" spans="1:18" ht="38.25" x14ac:dyDescent="0.2">
      <c r="A300" s="1" t="s">
        <v>631</v>
      </c>
      <c r="C300" s="2" t="s">
        <v>632</v>
      </c>
      <c r="D300" s="3" t="s">
        <v>36</v>
      </c>
      <c r="E300" s="4">
        <v>0</v>
      </c>
      <c r="F300" s="4">
        <v>0</v>
      </c>
      <c r="H300" s="6">
        <v>0</v>
      </c>
      <c r="I300" s="7">
        <v>6235828</v>
      </c>
      <c r="J300" s="7">
        <v>6235825</v>
      </c>
      <c r="K300" s="7">
        <v>2</v>
      </c>
      <c r="L300" s="7">
        <v>7</v>
      </c>
      <c r="M300" s="7">
        <f t="shared" si="32"/>
        <v>0</v>
      </c>
      <c r="N300" s="8">
        <f t="shared" si="33"/>
        <v>0</v>
      </c>
      <c r="R300" s="12">
        <v>1</v>
      </c>
    </row>
    <row r="301" spans="1:18" x14ac:dyDescent="0.2">
      <c r="A301" s="1" t="s">
        <v>633</v>
      </c>
      <c r="C301" s="2" t="s">
        <v>634</v>
      </c>
      <c r="D301" s="3" t="s">
        <v>36</v>
      </c>
      <c r="E301" s="4">
        <v>0</v>
      </c>
      <c r="F301" s="4">
        <v>0</v>
      </c>
      <c r="H301" s="6">
        <v>0</v>
      </c>
      <c r="I301" s="7">
        <v>6235829</v>
      </c>
      <c r="J301" s="7">
        <v>6235825</v>
      </c>
      <c r="K301" s="7">
        <v>2</v>
      </c>
      <c r="L301" s="7">
        <v>7</v>
      </c>
      <c r="M301" s="7">
        <f t="shared" si="32"/>
        <v>0</v>
      </c>
      <c r="N301" s="8">
        <f t="shared" si="33"/>
        <v>0</v>
      </c>
      <c r="R301" s="12">
        <v>1</v>
      </c>
    </row>
    <row r="302" spans="1:18" x14ac:dyDescent="0.2">
      <c r="A302" s="1" t="s">
        <v>635</v>
      </c>
      <c r="C302" s="2" t="s">
        <v>636</v>
      </c>
      <c r="D302" s="3" t="s">
        <v>36</v>
      </c>
      <c r="E302" s="4">
        <v>0</v>
      </c>
      <c r="F302" s="4">
        <v>0</v>
      </c>
      <c r="H302" s="6">
        <v>0</v>
      </c>
      <c r="I302" s="7">
        <v>6235830</v>
      </c>
      <c r="J302" s="7">
        <v>6235825</v>
      </c>
      <c r="K302" s="7">
        <v>2</v>
      </c>
      <c r="L302" s="7">
        <v>7</v>
      </c>
      <c r="M302" s="7">
        <f t="shared" si="32"/>
        <v>0</v>
      </c>
      <c r="N302" s="8">
        <f t="shared" si="33"/>
        <v>0</v>
      </c>
      <c r="R302" s="12">
        <v>1</v>
      </c>
    </row>
    <row r="303" spans="1:18" ht="38.25" x14ac:dyDescent="0.2">
      <c r="A303" s="1" t="s">
        <v>637</v>
      </c>
      <c r="C303" s="2" t="s">
        <v>564</v>
      </c>
      <c r="D303" s="3" t="s">
        <v>36</v>
      </c>
      <c r="E303" s="4">
        <v>0</v>
      </c>
      <c r="F303" s="4">
        <v>0</v>
      </c>
      <c r="H303" s="6">
        <v>0</v>
      </c>
      <c r="I303" s="7">
        <v>6235831</v>
      </c>
      <c r="J303" s="7">
        <v>6235825</v>
      </c>
      <c r="K303" s="7">
        <v>2</v>
      </c>
      <c r="L303" s="7">
        <v>7</v>
      </c>
      <c r="M303" s="7">
        <f t="shared" si="32"/>
        <v>0</v>
      </c>
      <c r="N303" s="8">
        <f t="shared" si="33"/>
        <v>0</v>
      </c>
      <c r="R303" s="12">
        <v>1</v>
      </c>
    </row>
    <row r="304" spans="1:18" ht="25.5" x14ac:dyDescent="0.2">
      <c r="A304" s="1" t="s">
        <v>638</v>
      </c>
      <c r="C304" s="2" t="s">
        <v>639</v>
      </c>
      <c r="D304" s="3" t="s">
        <v>36</v>
      </c>
      <c r="E304" s="4">
        <v>0</v>
      </c>
      <c r="F304" s="4">
        <v>0</v>
      </c>
      <c r="H304" s="6">
        <v>0</v>
      </c>
      <c r="I304" s="7">
        <v>6235832</v>
      </c>
      <c r="J304" s="7">
        <v>6235825</v>
      </c>
      <c r="K304" s="7">
        <v>2</v>
      </c>
      <c r="L304" s="7">
        <v>7</v>
      </c>
      <c r="M304" s="7">
        <f t="shared" si="32"/>
        <v>0</v>
      </c>
      <c r="N304" s="8">
        <f t="shared" si="33"/>
        <v>0</v>
      </c>
      <c r="R304" s="12">
        <v>1</v>
      </c>
    </row>
    <row r="305" spans="1:18" x14ac:dyDescent="0.2">
      <c r="A305" s="1" t="s">
        <v>640</v>
      </c>
      <c r="C305" s="2" t="s">
        <v>641</v>
      </c>
      <c r="D305" s="3" t="s">
        <v>36</v>
      </c>
      <c r="E305" s="4">
        <v>0</v>
      </c>
      <c r="F305" s="4">
        <v>0</v>
      </c>
      <c r="H305" s="6">
        <v>0</v>
      </c>
      <c r="I305" s="7">
        <v>6235833</v>
      </c>
      <c r="J305" s="7">
        <v>6235825</v>
      </c>
      <c r="K305" s="7">
        <v>2</v>
      </c>
      <c r="L305" s="7">
        <v>7</v>
      </c>
      <c r="M305" s="7">
        <f t="shared" si="32"/>
        <v>0</v>
      </c>
      <c r="N305" s="8">
        <f t="shared" si="33"/>
        <v>0</v>
      </c>
      <c r="R305" s="12">
        <v>1</v>
      </c>
    </row>
    <row r="306" spans="1:18" ht="51" x14ac:dyDescent="0.2">
      <c r="A306" s="1" t="s">
        <v>642</v>
      </c>
      <c r="B306" s="1" t="s">
        <v>31</v>
      </c>
      <c r="C306" s="2" t="s">
        <v>643</v>
      </c>
      <c r="D306" s="3" t="s">
        <v>36</v>
      </c>
      <c r="E306" s="4">
        <v>0</v>
      </c>
      <c r="F306" s="4">
        <v>0</v>
      </c>
      <c r="H306" s="6">
        <v>0</v>
      </c>
      <c r="I306" s="7">
        <v>6235834</v>
      </c>
      <c r="J306" s="7">
        <v>6235825</v>
      </c>
      <c r="K306" s="7">
        <v>2</v>
      </c>
      <c r="L306" s="7">
        <v>7</v>
      </c>
      <c r="M306" s="7">
        <f t="shared" si="32"/>
        <v>0</v>
      </c>
      <c r="N306" s="8">
        <f t="shared" si="33"/>
        <v>0</v>
      </c>
      <c r="R306" s="12">
        <v>1</v>
      </c>
    </row>
    <row r="307" spans="1:18" ht="63.75" x14ac:dyDescent="0.2">
      <c r="A307" s="1" t="s">
        <v>644</v>
      </c>
      <c r="C307" s="2" t="s">
        <v>645</v>
      </c>
      <c r="D307" s="3" t="s">
        <v>237</v>
      </c>
      <c r="E307" s="4">
        <v>5</v>
      </c>
      <c r="F307" s="4">
        <v>0</v>
      </c>
      <c r="H307" s="6">
        <v>0</v>
      </c>
      <c r="I307" s="7">
        <v>6235835</v>
      </c>
      <c r="J307" s="7">
        <v>6235825</v>
      </c>
      <c r="K307" s="7">
        <v>2</v>
      </c>
      <c r="L307" s="7">
        <v>7</v>
      </c>
      <c r="M307" s="7">
        <f t="shared" si="32"/>
        <v>0</v>
      </c>
      <c r="N307" s="8">
        <f t="shared" si="33"/>
        <v>0</v>
      </c>
      <c r="R307" s="12">
        <v>1</v>
      </c>
    </row>
    <row r="308" spans="1:18" ht="63.75" x14ac:dyDescent="0.2">
      <c r="A308" s="1" t="s">
        <v>646</v>
      </c>
      <c r="C308" s="2" t="s">
        <v>647</v>
      </c>
      <c r="D308" s="3" t="s">
        <v>237</v>
      </c>
      <c r="E308" s="4">
        <v>5</v>
      </c>
      <c r="F308" s="4">
        <v>0</v>
      </c>
      <c r="H308" s="6">
        <v>0</v>
      </c>
      <c r="I308" s="7">
        <v>6235836</v>
      </c>
      <c r="J308" s="7">
        <v>6235825</v>
      </c>
      <c r="K308" s="7">
        <v>2</v>
      </c>
      <c r="L308" s="7">
        <v>7</v>
      </c>
      <c r="M308" s="7">
        <f t="shared" si="32"/>
        <v>0</v>
      </c>
      <c r="N308" s="8">
        <f t="shared" si="33"/>
        <v>0</v>
      </c>
      <c r="R308" s="12">
        <v>1</v>
      </c>
    </row>
    <row r="309" spans="1:18" ht="63.75" x14ac:dyDescent="0.2">
      <c r="A309" s="1" t="s">
        <v>648</v>
      </c>
      <c r="C309" s="2" t="s">
        <v>649</v>
      </c>
      <c r="D309" s="3" t="s">
        <v>237</v>
      </c>
      <c r="E309" s="4">
        <v>5</v>
      </c>
      <c r="F309" s="4">
        <v>0</v>
      </c>
      <c r="H309" s="6">
        <v>0</v>
      </c>
      <c r="I309" s="7">
        <v>6235837</v>
      </c>
      <c r="J309" s="7">
        <v>6235825</v>
      </c>
      <c r="K309" s="7">
        <v>2</v>
      </c>
      <c r="L309" s="7">
        <v>7</v>
      </c>
      <c r="M309" s="7">
        <f t="shared" si="32"/>
        <v>0</v>
      </c>
      <c r="N309" s="8">
        <f t="shared" si="33"/>
        <v>0</v>
      </c>
      <c r="R309" s="12">
        <v>1</v>
      </c>
    </row>
    <row r="310" spans="1:18" ht="51" x14ac:dyDescent="0.2">
      <c r="A310" s="1" t="s">
        <v>650</v>
      </c>
      <c r="B310" s="1" t="s">
        <v>42</v>
      </c>
      <c r="C310" s="2" t="s">
        <v>651</v>
      </c>
      <c r="D310" s="3" t="s">
        <v>36</v>
      </c>
      <c r="E310" s="4">
        <v>0</v>
      </c>
      <c r="F310" s="4">
        <v>0</v>
      </c>
      <c r="H310" s="6">
        <v>0</v>
      </c>
      <c r="I310" s="7">
        <v>6235838</v>
      </c>
      <c r="J310" s="7">
        <v>6235825</v>
      </c>
      <c r="K310" s="7">
        <v>2</v>
      </c>
      <c r="L310" s="7">
        <v>7</v>
      </c>
      <c r="M310" s="7">
        <f t="shared" si="32"/>
        <v>0</v>
      </c>
      <c r="N310" s="8">
        <f t="shared" si="33"/>
        <v>0</v>
      </c>
      <c r="R310" s="12">
        <v>1</v>
      </c>
    </row>
    <row r="311" spans="1:18" ht="63.75" x14ac:dyDescent="0.2">
      <c r="A311" s="1" t="s">
        <v>652</v>
      </c>
      <c r="C311" s="2" t="s">
        <v>653</v>
      </c>
      <c r="D311" s="3" t="s">
        <v>237</v>
      </c>
      <c r="E311" s="4">
        <v>1</v>
      </c>
      <c r="F311" s="4">
        <v>0</v>
      </c>
      <c r="H311" s="6">
        <v>0</v>
      </c>
      <c r="I311" s="7">
        <v>6235839</v>
      </c>
      <c r="J311" s="7">
        <v>6235825</v>
      </c>
      <c r="K311" s="7">
        <v>2</v>
      </c>
      <c r="L311" s="7">
        <v>7</v>
      </c>
      <c r="M311" s="7">
        <f t="shared" si="32"/>
        <v>0</v>
      </c>
      <c r="N311" s="8">
        <f t="shared" si="33"/>
        <v>0</v>
      </c>
      <c r="R311" s="12">
        <v>1</v>
      </c>
    </row>
    <row r="312" spans="1:18" ht="51" x14ac:dyDescent="0.2">
      <c r="A312" s="1" t="s">
        <v>654</v>
      </c>
      <c r="B312" s="1" t="s">
        <v>45</v>
      </c>
      <c r="C312" s="2" t="s">
        <v>655</v>
      </c>
      <c r="D312" s="3" t="s">
        <v>36</v>
      </c>
      <c r="E312" s="4">
        <v>0</v>
      </c>
      <c r="F312" s="4">
        <v>0</v>
      </c>
      <c r="H312" s="6">
        <v>0</v>
      </c>
      <c r="I312" s="7">
        <v>6235840</v>
      </c>
      <c r="J312" s="7">
        <v>6235825</v>
      </c>
      <c r="K312" s="7">
        <v>2</v>
      </c>
      <c r="L312" s="7">
        <v>7</v>
      </c>
      <c r="M312" s="7">
        <f t="shared" si="32"/>
        <v>0</v>
      </c>
      <c r="N312" s="8">
        <f t="shared" si="33"/>
        <v>0</v>
      </c>
      <c r="R312" s="12">
        <v>1</v>
      </c>
    </row>
    <row r="313" spans="1:18" ht="63.75" x14ac:dyDescent="0.2">
      <c r="A313" s="1" t="s">
        <v>656</v>
      </c>
      <c r="C313" s="2" t="s">
        <v>657</v>
      </c>
      <c r="D313" s="3" t="s">
        <v>237</v>
      </c>
      <c r="E313" s="4">
        <v>1</v>
      </c>
      <c r="F313" s="4">
        <v>0</v>
      </c>
      <c r="H313" s="6">
        <v>0</v>
      </c>
      <c r="I313" s="7">
        <v>6235841</v>
      </c>
      <c r="J313" s="7">
        <v>6235825</v>
      </c>
      <c r="K313" s="7">
        <v>2</v>
      </c>
      <c r="L313" s="7">
        <v>7</v>
      </c>
      <c r="M313" s="7">
        <f t="shared" si="32"/>
        <v>0</v>
      </c>
      <c r="N313" s="8">
        <f t="shared" si="33"/>
        <v>0</v>
      </c>
      <c r="R313" s="12">
        <v>1</v>
      </c>
    </row>
    <row r="314" spans="1:18" ht="38.25" x14ac:dyDescent="0.2">
      <c r="A314" s="1" t="s">
        <v>658</v>
      </c>
      <c r="B314" s="1" t="s">
        <v>48</v>
      </c>
      <c r="C314" s="2" t="s">
        <v>659</v>
      </c>
      <c r="D314" s="3" t="s">
        <v>36</v>
      </c>
      <c r="E314" s="4">
        <v>0</v>
      </c>
      <c r="F314" s="4">
        <v>0</v>
      </c>
      <c r="H314" s="6">
        <v>0</v>
      </c>
      <c r="I314" s="7">
        <v>6235842</v>
      </c>
      <c r="J314" s="7">
        <v>6235825</v>
      </c>
      <c r="K314" s="7">
        <v>2</v>
      </c>
      <c r="L314" s="7">
        <v>7</v>
      </c>
      <c r="M314" s="7">
        <f t="shared" si="32"/>
        <v>0</v>
      </c>
      <c r="N314" s="8">
        <f t="shared" si="33"/>
        <v>0</v>
      </c>
      <c r="R314" s="12">
        <v>1</v>
      </c>
    </row>
    <row r="315" spans="1:18" ht="51" x14ac:dyDescent="0.2">
      <c r="A315" s="1" t="s">
        <v>660</v>
      </c>
      <c r="C315" s="2" t="s">
        <v>661</v>
      </c>
      <c r="D315" s="3" t="s">
        <v>237</v>
      </c>
      <c r="E315" s="4">
        <v>1</v>
      </c>
      <c r="F315" s="4">
        <v>0</v>
      </c>
      <c r="H315" s="6">
        <v>0</v>
      </c>
      <c r="I315" s="7">
        <v>6235843</v>
      </c>
      <c r="J315" s="7">
        <v>6235825</v>
      </c>
      <c r="K315" s="7">
        <v>2</v>
      </c>
      <c r="L315" s="7">
        <v>7</v>
      </c>
      <c r="M315" s="7">
        <f t="shared" si="32"/>
        <v>0</v>
      </c>
      <c r="N315" s="8">
        <f t="shared" si="33"/>
        <v>0</v>
      </c>
      <c r="R315" s="12">
        <v>1</v>
      </c>
    </row>
    <row r="316" spans="1:18" ht="51" x14ac:dyDescent="0.2">
      <c r="A316" s="1" t="s">
        <v>662</v>
      </c>
      <c r="C316" s="2" t="s">
        <v>663</v>
      </c>
      <c r="D316" s="3" t="s">
        <v>237</v>
      </c>
      <c r="E316" s="4">
        <v>1</v>
      </c>
      <c r="F316" s="4">
        <v>0</v>
      </c>
      <c r="H316" s="6">
        <v>0</v>
      </c>
      <c r="I316" s="7">
        <v>6235844</v>
      </c>
      <c r="J316" s="7">
        <v>6235825</v>
      </c>
      <c r="K316" s="7">
        <v>2</v>
      </c>
      <c r="L316" s="7">
        <v>7</v>
      </c>
      <c r="M316" s="7">
        <f t="shared" si="32"/>
        <v>0</v>
      </c>
      <c r="N316" s="8">
        <f t="shared" si="33"/>
        <v>0</v>
      </c>
      <c r="R316" s="12">
        <v>1</v>
      </c>
    </row>
    <row r="317" spans="1:18" ht="38.25" x14ac:dyDescent="0.2">
      <c r="A317" s="1" t="s">
        <v>664</v>
      </c>
      <c r="B317" s="1" t="s">
        <v>51</v>
      </c>
      <c r="C317" s="2" t="s">
        <v>665</v>
      </c>
      <c r="D317" s="3" t="s">
        <v>36</v>
      </c>
      <c r="E317" s="4">
        <v>0</v>
      </c>
      <c r="F317" s="4">
        <v>0</v>
      </c>
      <c r="H317" s="6">
        <v>0</v>
      </c>
      <c r="I317" s="7">
        <v>6235845</v>
      </c>
      <c r="J317" s="7">
        <v>6235825</v>
      </c>
      <c r="K317" s="7">
        <v>2</v>
      </c>
      <c r="L317" s="7">
        <v>7</v>
      </c>
      <c r="M317" s="7">
        <f t="shared" si="32"/>
        <v>0</v>
      </c>
      <c r="N317" s="8">
        <f t="shared" si="33"/>
        <v>0</v>
      </c>
      <c r="R317" s="12">
        <v>1</v>
      </c>
    </row>
    <row r="318" spans="1:18" ht="51" x14ac:dyDescent="0.2">
      <c r="A318" s="1" t="s">
        <v>666</v>
      </c>
      <c r="C318" s="2" t="s">
        <v>667</v>
      </c>
      <c r="D318" s="3" t="s">
        <v>237</v>
      </c>
      <c r="E318" s="4">
        <v>1</v>
      </c>
      <c r="F318" s="4">
        <v>0</v>
      </c>
      <c r="H318" s="6">
        <v>0</v>
      </c>
      <c r="I318" s="7">
        <v>6235846</v>
      </c>
      <c r="J318" s="7">
        <v>6235825</v>
      </c>
      <c r="K318" s="7">
        <v>2</v>
      </c>
      <c r="L318" s="7">
        <v>7</v>
      </c>
      <c r="M318" s="7">
        <f t="shared" si="32"/>
        <v>0</v>
      </c>
      <c r="N318" s="8">
        <f t="shared" si="33"/>
        <v>0</v>
      </c>
      <c r="R318" s="12">
        <v>1</v>
      </c>
    </row>
    <row r="319" spans="1:18" ht="51" x14ac:dyDescent="0.2">
      <c r="A319" s="1" t="s">
        <v>668</v>
      </c>
      <c r="C319" s="2" t="s">
        <v>669</v>
      </c>
      <c r="D319" s="3" t="s">
        <v>237</v>
      </c>
      <c r="E319" s="4">
        <v>1</v>
      </c>
      <c r="F319" s="4">
        <v>0</v>
      </c>
      <c r="H319" s="6">
        <v>0</v>
      </c>
      <c r="I319" s="7">
        <v>6235847</v>
      </c>
      <c r="J319" s="7">
        <v>6235825</v>
      </c>
      <c r="K319" s="7">
        <v>2</v>
      </c>
      <c r="L319" s="7">
        <v>7</v>
      </c>
      <c r="M319" s="7">
        <f t="shared" si="32"/>
        <v>0</v>
      </c>
      <c r="N319" s="8">
        <f t="shared" si="33"/>
        <v>0</v>
      </c>
      <c r="R319" s="12">
        <v>1</v>
      </c>
    </row>
    <row r="320" spans="1:18" ht="51" x14ac:dyDescent="0.2">
      <c r="A320" s="1" t="s">
        <v>670</v>
      </c>
      <c r="C320" s="2" t="s">
        <v>671</v>
      </c>
      <c r="D320" s="3" t="s">
        <v>237</v>
      </c>
      <c r="E320" s="4">
        <v>1</v>
      </c>
      <c r="F320" s="4">
        <v>0</v>
      </c>
      <c r="H320" s="6">
        <v>0</v>
      </c>
      <c r="I320" s="7">
        <v>6235848</v>
      </c>
      <c r="J320" s="7">
        <v>6235825</v>
      </c>
      <c r="K320" s="7">
        <v>2</v>
      </c>
      <c r="L320" s="7">
        <v>7</v>
      </c>
      <c r="M320" s="7">
        <f t="shared" si="32"/>
        <v>0</v>
      </c>
      <c r="N320" s="8">
        <f t="shared" si="33"/>
        <v>0</v>
      </c>
      <c r="R320" s="12">
        <v>1</v>
      </c>
    </row>
    <row r="321" spans="1:18" x14ac:dyDescent="0.2">
      <c r="A321" s="1" t="s">
        <v>672</v>
      </c>
      <c r="C321" s="2" t="s">
        <v>673</v>
      </c>
      <c r="D321" s="3" t="s">
        <v>36</v>
      </c>
      <c r="E321" s="4">
        <v>0</v>
      </c>
      <c r="F321" s="4">
        <v>0</v>
      </c>
      <c r="H321" s="6">
        <v>0</v>
      </c>
      <c r="I321" s="7">
        <v>6235849</v>
      </c>
      <c r="J321" s="7">
        <v>6235825</v>
      </c>
      <c r="K321" s="7">
        <v>2</v>
      </c>
      <c r="L321" s="7">
        <v>7</v>
      </c>
      <c r="M321" s="7">
        <f t="shared" si="32"/>
        <v>0</v>
      </c>
      <c r="N321" s="8">
        <f t="shared" si="33"/>
        <v>0</v>
      </c>
      <c r="R321" s="12">
        <v>1</v>
      </c>
    </row>
    <row r="322" spans="1:18" ht="63.75" x14ac:dyDescent="0.2">
      <c r="A322" s="1" t="s">
        <v>674</v>
      </c>
      <c r="B322" s="1" t="s">
        <v>54</v>
      </c>
      <c r="C322" s="2" t="s">
        <v>675</v>
      </c>
      <c r="D322" s="3" t="s">
        <v>36</v>
      </c>
      <c r="E322" s="4">
        <v>0</v>
      </c>
      <c r="F322" s="4">
        <v>0</v>
      </c>
      <c r="H322" s="6">
        <v>0</v>
      </c>
      <c r="I322" s="7">
        <v>6235850</v>
      </c>
      <c r="J322" s="7">
        <v>6235825</v>
      </c>
      <c r="K322" s="7">
        <v>2</v>
      </c>
      <c r="L322" s="7">
        <v>7</v>
      </c>
      <c r="M322" s="7">
        <f t="shared" si="32"/>
        <v>0</v>
      </c>
      <c r="N322" s="8">
        <f t="shared" si="33"/>
        <v>0</v>
      </c>
      <c r="R322" s="12">
        <v>1</v>
      </c>
    </row>
    <row r="323" spans="1:18" ht="63.75" x14ac:dyDescent="0.2">
      <c r="A323" s="1" t="s">
        <v>676</v>
      </c>
      <c r="C323" s="2" t="s">
        <v>677</v>
      </c>
      <c r="D323" s="3" t="s">
        <v>237</v>
      </c>
      <c r="E323" s="4">
        <v>2</v>
      </c>
      <c r="F323" s="4">
        <v>0</v>
      </c>
      <c r="H323" s="6">
        <v>0</v>
      </c>
      <c r="I323" s="7">
        <v>6235851</v>
      </c>
      <c r="J323" s="7">
        <v>6235825</v>
      </c>
      <c r="K323" s="7">
        <v>2</v>
      </c>
      <c r="L323" s="7">
        <v>7</v>
      </c>
      <c r="M323" s="7">
        <f t="shared" si="32"/>
        <v>0</v>
      </c>
      <c r="N323" s="8">
        <f t="shared" si="33"/>
        <v>0</v>
      </c>
      <c r="R323" s="12">
        <v>1</v>
      </c>
    </row>
    <row r="324" spans="1:18" x14ac:dyDescent="0.2">
      <c r="A324" s="1" t="s">
        <v>678</v>
      </c>
      <c r="C324" s="2" t="s">
        <v>679</v>
      </c>
      <c r="D324" s="3" t="s">
        <v>36</v>
      </c>
      <c r="E324" s="4">
        <v>0</v>
      </c>
      <c r="F324" s="4">
        <v>0</v>
      </c>
      <c r="H324" s="6">
        <v>0</v>
      </c>
      <c r="I324" s="7">
        <v>6235852</v>
      </c>
      <c r="J324" s="7">
        <v>6235825</v>
      </c>
      <c r="K324" s="7">
        <v>2</v>
      </c>
      <c r="L324" s="7">
        <v>7</v>
      </c>
      <c r="M324" s="7">
        <f t="shared" si="32"/>
        <v>0</v>
      </c>
      <c r="N324" s="8">
        <f t="shared" si="33"/>
        <v>0</v>
      </c>
      <c r="R324" s="12">
        <v>1</v>
      </c>
    </row>
    <row r="325" spans="1:18" ht="38.25" x14ac:dyDescent="0.2">
      <c r="A325" s="1" t="s">
        <v>680</v>
      </c>
      <c r="B325" s="1" t="s">
        <v>57</v>
      </c>
      <c r="C325" s="2" t="s">
        <v>681</v>
      </c>
      <c r="D325" s="3" t="s">
        <v>36</v>
      </c>
      <c r="E325" s="4">
        <v>0</v>
      </c>
      <c r="F325" s="4">
        <v>0</v>
      </c>
      <c r="H325" s="6">
        <v>0</v>
      </c>
      <c r="I325" s="7">
        <v>6235853</v>
      </c>
      <c r="J325" s="7">
        <v>6235825</v>
      </c>
      <c r="K325" s="7">
        <v>2</v>
      </c>
      <c r="L325" s="7">
        <v>7</v>
      </c>
      <c r="M325" s="7">
        <f t="shared" si="32"/>
        <v>0</v>
      </c>
      <c r="N325" s="8">
        <f t="shared" si="33"/>
        <v>0</v>
      </c>
      <c r="R325" s="12">
        <v>1</v>
      </c>
    </row>
    <row r="326" spans="1:18" ht="63.75" x14ac:dyDescent="0.2">
      <c r="A326" s="1" t="s">
        <v>682</v>
      </c>
      <c r="C326" s="2" t="s">
        <v>683</v>
      </c>
      <c r="D326" s="3" t="s">
        <v>234</v>
      </c>
      <c r="E326" s="4">
        <v>1</v>
      </c>
      <c r="F326" s="4">
        <v>0</v>
      </c>
      <c r="H326" s="6">
        <v>0</v>
      </c>
      <c r="I326" s="7">
        <v>6235854</v>
      </c>
      <c r="J326" s="7">
        <v>6235825</v>
      </c>
      <c r="K326" s="7">
        <v>2</v>
      </c>
      <c r="L326" s="7">
        <v>7</v>
      </c>
      <c r="M326" s="7">
        <f t="shared" si="32"/>
        <v>0</v>
      </c>
      <c r="N326" s="8">
        <f t="shared" si="33"/>
        <v>0</v>
      </c>
      <c r="R326" s="12">
        <v>1</v>
      </c>
    </row>
    <row r="327" spans="1:18" ht="51" x14ac:dyDescent="0.2">
      <c r="A327" s="1" t="s">
        <v>684</v>
      </c>
      <c r="C327" s="2" t="s">
        <v>685</v>
      </c>
      <c r="D327" s="3" t="s">
        <v>234</v>
      </c>
      <c r="E327" s="4">
        <v>1</v>
      </c>
      <c r="F327" s="4">
        <v>0</v>
      </c>
      <c r="H327" s="6">
        <v>0</v>
      </c>
      <c r="I327" s="7">
        <v>6235855</v>
      </c>
      <c r="J327" s="7">
        <v>6235825</v>
      </c>
      <c r="K327" s="7">
        <v>2</v>
      </c>
      <c r="L327" s="7">
        <v>7</v>
      </c>
      <c r="M327" s="7">
        <f t="shared" si="32"/>
        <v>0</v>
      </c>
      <c r="N327" s="8">
        <f t="shared" si="33"/>
        <v>0</v>
      </c>
      <c r="R327" s="12">
        <v>1</v>
      </c>
    </row>
    <row r="328" spans="1:18" ht="63.75" x14ac:dyDescent="0.2">
      <c r="A328" s="1" t="s">
        <v>686</v>
      </c>
      <c r="C328" s="2" t="s">
        <v>687</v>
      </c>
      <c r="D328" s="3" t="s">
        <v>234</v>
      </c>
      <c r="E328" s="4">
        <v>1</v>
      </c>
      <c r="F328" s="4">
        <v>0</v>
      </c>
      <c r="H328" s="6">
        <v>0</v>
      </c>
      <c r="I328" s="7">
        <v>6235856</v>
      </c>
      <c r="J328" s="7">
        <v>6235825</v>
      </c>
      <c r="K328" s="7">
        <v>2</v>
      </c>
      <c r="L328" s="7">
        <v>7</v>
      </c>
      <c r="M328" s="7">
        <f t="shared" si="32"/>
        <v>0</v>
      </c>
      <c r="N328" s="8">
        <f t="shared" si="33"/>
        <v>0</v>
      </c>
      <c r="R328" s="12">
        <v>1</v>
      </c>
    </row>
    <row r="329" spans="1:18" x14ac:dyDescent="0.2">
      <c r="A329" s="1" t="s">
        <v>688</v>
      </c>
      <c r="C329" s="2" t="s">
        <v>689</v>
      </c>
      <c r="D329" s="3" t="s">
        <v>36</v>
      </c>
      <c r="E329" s="4">
        <v>0</v>
      </c>
      <c r="F329" s="4">
        <v>0</v>
      </c>
      <c r="H329" s="6">
        <v>0</v>
      </c>
      <c r="I329" s="7">
        <v>6235857</v>
      </c>
      <c r="J329" s="7">
        <v>6235825</v>
      </c>
      <c r="K329" s="7">
        <v>2</v>
      </c>
      <c r="L329" s="7">
        <v>7</v>
      </c>
      <c r="M329" s="7">
        <f t="shared" si="32"/>
        <v>0</v>
      </c>
      <c r="N329" s="8">
        <f t="shared" si="33"/>
        <v>0</v>
      </c>
      <c r="R329" s="12">
        <v>1</v>
      </c>
    </row>
    <row r="330" spans="1:18" ht="25.5" x14ac:dyDescent="0.2">
      <c r="A330" s="1" t="s">
        <v>690</v>
      </c>
      <c r="B330" s="1" t="s">
        <v>60</v>
      </c>
      <c r="C330" s="2" t="s">
        <v>691</v>
      </c>
      <c r="D330" s="3" t="s">
        <v>247</v>
      </c>
      <c r="E330" s="4">
        <v>20</v>
      </c>
      <c r="F330" s="4">
        <v>0</v>
      </c>
      <c r="H330" s="6">
        <v>0</v>
      </c>
      <c r="I330" s="7">
        <v>6235858</v>
      </c>
      <c r="J330" s="7">
        <v>6235825</v>
      </c>
      <c r="K330" s="7">
        <v>2</v>
      </c>
      <c r="L330" s="7">
        <v>7</v>
      </c>
      <c r="M330" s="7">
        <f t="shared" si="32"/>
        <v>0</v>
      </c>
      <c r="N330" s="8">
        <f t="shared" si="33"/>
        <v>0</v>
      </c>
      <c r="R330" s="12">
        <v>1</v>
      </c>
    </row>
    <row r="331" spans="1:18" x14ac:dyDescent="0.2">
      <c r="A331" s="1" t="s">
        <v>692</v>
      </c>
      <c r="B331" s="1" t="s">
        <v>413</v>
      </c>
      <c r="C331" s="2" t="s">
        <v>693</v>
      </c>
      <c r="E331" s="4">
        <v>0</v>
      </c>
      <c r="F331" s="4">
        <v>0</v>
      </c>
      <c r="H331" s="6">
        <v>0</v>
      </c>
      <c r="I331" s="7">
        <v>6235859</v>
      </c>
      <c r="J331" s="7">
        <v>6235755</v>
      </c>
      <c r="K331" s="7">
        <v>1</v>
      </c>
      <c r="L331" s="7">
        <v>6</v>
      </c>
      <c r="M331" s="7">
        <f>M332+M333+M334+M335+M336+M337+M338+M339+M340+M341</f>
        <v>0</v>
      </c>
      <c r="N331" s="8">
        <f>N332+N333+N334+N335+N336+N337+N338+N339+N340+N341</f>
        <v>0</v>
      </c>
      <c r="R331" s="12">
        <v>1</v>
      </c>
    </row>
    <row r="332" spans="1:18" x14ac:dyDescent="0.2">
      <c r="A332" s="1" t="s">
        <v>694</v>
      </c>
      <c r="C332" s="2" t="s">
        <v>211</v>
      </c>
      <c r="D332" s="3" t="s">
        <v>36</v>
      </c>
      <c r="E332" s="4">
        <v>0</v>
      </c>
      <c r="F332" s="4">
        <v>0</v>
      </c>
      <c r="H332" s="6">
        <v>0</v>
      </c>
      <c r="I332" s="7">
        <v>6235860</v>
      </c>
      <c r="J332" s="7">
        <v>6235859</v>
      </c>
      <c r="K332" s="7">
        <v>2</v>
      </c>
      <c r="L332" s="7">
        <v>7</v>
      </c>
      <c r="M332" s="7">
        <f t="shared" ref="M332:M341" si="34">ROUND(ROUND(H332,2)*ROUND(E332,2), 2)</f>
        <v>0</v>
      </c>
      <c r="N332" s="8">
        <f t="shared" ref="N332:N341" si="35">H332*E332*(1+F332/100)</f>
        <v>0</v>
      </c>
      <c r="R332" s="12">
        <v>1</v>
      </c>
    </row>
    <row r="333" spans="1:18" ht="25.5" x14ac:dyDescent="0.2">
      <c r="A333" s="1" t="s">
        <v>695</v>
      </c>
      <c r="C333" s="2" t="s">
        <v>696</v>
      </c>
      <c r="D333" s="3" t="s">
        <v>36</v>
      </c>
      <c r="E333" s="4">
        <v>0</v>
      </c>
      <c r="F333" s="4">
        <v>0</v>
      </c>
      <c r="H333" s="6">
        <v>0</v>
      </c>
      <c r="I333" s="7">
        <v>6235861</v>
      </c>
      <c r="J333" s="7">
        <v>6235859</v>
      </c>
      <c r="K333" s="7">
        <v>2</v>
      </c>
      <c r="L333" s="7">
        <v>7</v>
      </c>
      <c r="M333" s="7">
        <f t="shared" si="34"/>
        <v>0</v>
      </c>
      <c r="N333" s="8">
        <f t="shared" si="35"/>
        <v>0</v>
      </c>
      <c r="R333" s="12">
        <v>1</v>
      </c>
    </row>
    <row r="334" spans="1:18" ht="25.5" x14ac:dyDescent="0.2">
      <c r="A334" s="1" t="s">
        <v>697</v>
      </c>
      <c r="C334" s="2" t="s">
        <v>698</v>
      </c>
      <c r="D334" s="3" t="s">
        <v>36</v>
      </c>
      <c r="E334" s="4">
        <v>0</v>
      </c>
      <c r="F334" s="4">
        <v>0</v>
      </c>
      <c r="H334" s="6">
        <v>0</v>
      </c>
      <c r="I334" s="7">
        <v>6235862</v>
      </c>
      <c r="J334" s="7">
        <v>6235859</v>
      </c>
      <c r="K334" s="7">
        <v>2</v>
      </c>
      <c r="L334" s="7">
        <v>7</v>
      </c>
      <c r="M334" s="7">
        <f t="shared" si="34"/>
        <v>0</v>
      </c>
      <c r="N334" s="8">
        <f t="shared" si="35"/>
        <v>0</v>
      </c>
      <c r="R334" s="12">
        <v>1</v>
      </c>
    </row>
    <row r="335" spans="1:18" ht="25.5" x14ac:dyDescent="0.2">
      <c r="A335" s="1" t="s">
        <v>699</v>
      </c>
      <c r="C335" s="2" t="s">
        <v>700</v>
      </c>
      <c r="D335" s="3" t="s">
        <v>36</v>
      </c>
      <c r="E335" s="4">
        <v>0</v>
      </c>
      <c r="F335" s="4">
        <v>0</v>
      </c>
      <c r="H335" s="6">
        <v>0</v>
      </c>
      <c r="I335" s="7">
        <v>6235863</v>
      </c>
      <c r="J335" s="7">
        <v>6235859</v>
      </c>
      <c r="K335" s="7">
        <v>2</v>
      </c>
      <c r="L335" s="7">
        <v>7</v>
      </c>
      <c r="M335" s="7">
        <f t="shared" si="34"/>
        <v>0</v>
      </c>
      <c r="N335" s="8">
        <f t="shared" si="35"/>
        <v>0</v>
      </c>
      <c r="R335" s="12">
        <v>1</v>
      </c>
    </row>
    <row r="336" spans="1:18" x14ac:dyDescent="0.2">
      <c r="A336" s="1" t="s">
        <v>701</v>
      </c>
      <c r="C336" s="2" t="s">
        <v>634</v>
      </c>
      <c r="D336" s="3" t="s">
        <v>36</v>
      </c>
      <c r="E336" s="4">
        <v>0</v>
      </c>
      <c r="F336" s="4">
        <v>0</v>
      </c>
      <c r="H336" s="6">
        <v>0</v>
      </c>
      <c r="I336" s="7">
        <v>6235864</v>
      </c>
      <c r="J336" s="7">
        <v>6235859</v>
      </c>
      <c r="K336" s="7">
        <v>2</v>
      </c>
      <c r="L336" s="7">
        <v>7</v>
      </c>
      <c r="M336" s="7">
        <f t="shared" si="34"/>
        <v>0</v>
      </c>
      <c r="N336" s="8">
        <f t="shared" si="35"/>
        <v>0</v>
      </c>
      <c r="R336" s="12">
        <v>1</v>
      </c>
    </row>
    <row r="337" spans="1:18" ht="25.5" x14ac:dyDescent="0.2">
      <c r="A337" s="1" t="s">
        <v>702</v>
      </c>
      <c r="C337" s="2" t="s">
        <v>703</v>
      </c>
      <c r="D337" s="3" t="s">
        <v>36</v>
      </c>
      <c r="E337" s="4">
        <v>0</v>
      </c>
      <c r="F337" s="4">
        <v>0</v>
      </c>
      <c r="H337" s="6">
        <v>0</v>
      </c>
      <c r="I337" s="7">
        <v>6235865</v>
      </c>
      <c r="J337" s="7">
        <v>6235859</v>
      </c>
      <c r="K337" s="7">
        <v>2</v>
      </c>
      <c r="L337" s="7">
        <v>7</v>
      </c>
      <c r="M337" s="7">
        <f t="shared" si="34"/>
        <v>0</v>
      </c>
      <c r="N337" s="8">
        <f t="shared" si="35"/>
        <v>0</v>
      </c>
      <c r="R337" s="12">
        <v>1</v>
      </c>
    </row>
    <row r="338" spans="1:18" ht="38.25" x14ac:dyDescent="0.2">
      <c r="A338" s="1" t="s">
        <v>704</v>
      </c>
      <c r="C338" s="2" t="s">
        <v>564</v>
      </c>
      <c r="D338" s="3" t="s">
        <v>36</v>
      </c>
      <c r="E338" s="4">
        <v>0</v>
      </c>
      <c r="F338" s="4">
        <v>0</v>
      </c>
      <c r="H338" s="6">
        <v>0</v>
      </c>
      <c r="I338" s="7">
        <v>6235866</v>
      </c>
      <c r="J338" s="7">
        <v>6235859</v>
      </c>
      <c r="K338" s="7">
        <v>2</v>
      </c>
      <c r="L338" s="7">
        <v>7</v>
      </c>
      <c r="M338" s="7">
        <f t="shared" si="34"/>
        <v>0</v>
      </c>
      <c r="N338" s="8">
        <f t="shared" si="35"/>
        <v>0</v>
      </c>
      <c r="R338" s="12">
        <v>1</v>
      </c>
    </row>
    <row r="339" spans="1:18" ht="25.5" x14ac:dyDescent="0.2">
      <c r="A339" s="1" t="s">
        <v>705</v>
      </c>
      <c r="C339" s="2" t="s">
        <v>706</v>
      </c>
      <c r="D339" s="3" t="s">
        <v>36</v>
      </c>
      <c r="E339" s="4">
        <v>0</v>
      </c>
      <c r="F339" s="4">
        <v>0</v>
      </c>
      <c r="H339" s="6">
        <v>0</v>
      </c>
      <c r="I339" s="7">
        <v>6235867</v>
      </c>
      <c r="J339" s="7">
        <v>6235859</v>
      </c>
      <c r="K339" s="7">
        <v>2</v>
      </c>
      <c r="L339" s="7">
        <v>7</v>
      </c>
      <c r="M339" s="7">
        <f t="shared" si="34"/>
        <v>0</v>
      </c>
      <c r="N339" s="8">
        <f t="shared" si="35"/>
        <v>0</v>
      </c>
      <c r="R339" s="12">
        <v>1</v>
      </c>
    </row>
    <row r="340" spans="1:18" ht="114.75" x14ac:dyDescent="0.2">
      <c r="A340" s="1" t="s">
        <v>707</v>
      </c>
      <c r="B340" s="1" t="s">
        <v>31</v>
      </c>
      <c r="C340" s="2" t="s">
        <v>708</v>
      </c>
      <c r="D340" s="3" t="s">
        <v>36</v>
      </c>
      <c r="E340" s="4">
        <v>0</v>
      </c>
      <c r="F340" s="4">
        <v>0</v>
      </c>
      <c r="H340" s="6">
        <v>0</v>
      </c>
      <c r="I340" s="7">
        <v>6235868</v>
      </c>
      <c r="J340" s="7">
        <v>6235859</v>
      </c>
      <c r="K340" s="7">
        <v>2</v>
      </c>
      <c r="L340" s="7">
        <v>7</v>
      </c>
      <c r="M340" s="7">
        <f t="shared" si="34"/>
        <v>0</v>
      </c>
      <c r="N340" s="8">
        <f t="shared" si="35"/>
        <v>0</v>
      </c>
      <c r="R340" s="12">
        <v>1</v>
      </c>
    </row>
    <row r="341" spans="1:18" x14ac:dyDescent="0.2">
      <c r="A341" s="1" t="s">
        <v>709</v>
      </c>
      <c r="C341" s="2" t="s">
        <v>710</v>
      </c>
      <c r="D341" s="3" t="s">
        <v>237</v>
      </c>
      <c r="E341" s="4">
        <v>2</v>
      </c>
      <c r="F341" s="4">
        <v>0</v>
      </c>
      <c r="H341" s="6">
        <v>0</v>
      </c>
      <c r="I341" s="7">
        <v>6235869</v>
      </c>
      <c r="J341" s="7">
        <v>6235859</v>
      </c>
      <c r="K341" s="7">
        <v>2</v>
      </c>
      <c r="L341" s="7">
        <v>7</v>
      </c>
      <c r="M341" s="7">
        <f t="shared" si="34"/>
        <v>0</v>
      </c>
      <c r="N341" s="8">
        <f t="shared" si="35"/>
        <v>0</v>
      </c>
      <c r="R341" s="12">
        <v>1</v>
      </c>
    </row>
    <row r="342" spans="1:18" x14ac:dyDescent="0.2">
      <c r="A342" s="1" t="s">
        <v>711</v>
      </c>
      <c r="B342" s="1" t="s">
        <v>712</v>
      </c>
      <c r="C342" s="2" t="s">
        <v>713</v>
      </c>
      <c r="E342" s="4">
        <v>0</v>
      </c>
      <c r="F342" s="4">
        <v>0</v>
      </c>
      <c r="H342" s="6">
        <v>0</v>
      </c>
      <c r="I342" s="7">
        <v>6235870</v>
      </c>
      <c r="J342" s="7">
        <v>6235755</v>
      </c>
      <c r="K342" s="7">
        <v>1</v>
      </c>
      <c r="L342" s="7">
        <v>6</v>
      </c>
      <c r="M342" s="7">
        <f>M343+M344+M345+M346+M347+M348+M349+M350+M351</f>
        <v>0</v>
      </c>
      <c r="N342" s="8">
        <f>N343+N344+N345+N346+N347+N348+N349+N350+N351</f>
        <v>0</v>
      </c>
      <c r="R342" s="12">
        <v>1</v>
      </c>
    </row>
    <row r="343" spans="1:18" x14ac:dyDescent="0.2">
      <c r="A343" s="1" t="s">
        <v>714</v>
      </c>
      <c r="C343" s="2" t="s">
        <v>285</v>
      </c>
      <c r="D343" s="3" t="s">
        <v>36</v>
      </c>
      <c r="E343" s="4">
        <v>0</v>
      </c>
      <c r="F343" s="4">
        <v>0</v>
      </c>
      <c r="H343" s="6">
        <v>0</v>
      </c>
      <c r="I343" s="7">
        <v>6235871</v>
      </c>
      <c r="J343" s="7">
        <v>6235870</v>
      </c>
      <c r="K343" s="7">
        <v>2</v>
      </c>
      <c r="L343" s="7">
        <v>7</v>
      </c>
      <c r="M343" s="7">
        <f t="shared" ref="M343:M351" si="36">ROUND(ROUND(H343,2)*ROUND(E343,2), 2)</f>
        <v>0</v>
      </c>
      <c r="N343" s="8">
        <f t="shared" ref="N343:N351" si="37">H343*E343*(1+F343/100)</f>
        <v>0</v>
      </c>
      <c r="R343" s="12">
        <v>1</v>
      </c>
    </row>
    <row r="344" spans="1:18" x14ac:dyDescent="0.2">
      <c r="A344" s="1" t="s">
        <v>715</v>
      </c>
      <c r="C344" s="2" t="s">
        <v>716</v>
      </c>
      <c r="D344" s="3" t="s">
        <v>36</v>
      </c>
      <c r="E344" s="4">
        <v>0</v>
      </c>
      <c r="F344" s="4">
        <v>0</v>
      </c>
      <c r="H344" s="6">
        <v>0</v>
      </c>
      <c r="I344" s="7">
        <v>6235872</v>
      </c>
      <c r="J344" s="7">
        <v>6235870</v>
      </c>
      <c r="K344" s="7">
        <v>2</v>
      </c>
      <c r="L344" s="7">
        <v>7</v>
      </c>
      <c r="M344" s="7">
        <f t="shared" si="36"/>
        <v>0</v>
      </c>
      <c r="N344" s="8">
        <f t="shared" si="37"/>
        <v>0</v>
      </c>
      <c r="R344" s="12">
        <v>1</v>
      </c>
    </row>
    <row r="345" spans="1:18" ht="38.25" x14ac:dyDescent="0.2">
      <c r="A345" s="1" t="s">
        <v>717</v>
      </c>
      <c r="C345" s="2" t="s">
        <v>718</v>
      </c>
      <c r="D345" s="3" t="s">
        <v>36</v>
      </c>
      <c r="E345" s="4">
        <v>0</v>
      </c>
      <c r="F345" s="4">
        <v>0</v>
      </c>
      <c r="H345" s="6">
        <v>0</v>
      </c>
      <c r="I345" s="7">
        <v>6235873</v>
      </c>
      <c r="J345" s="7">
        <v>6235870</v>
      </c>
      <c r="K345" s="7">
        <v>2</v>
      </c>
      <c r="L345" s="7">
        <v>7</v>
      </c>
      <c r="M345" s="7">
        <f t="shared" si="36"/>
        <v>0</v>
      </c>
      <c r="N345" s="8">
        <f t="shared" si="37"/>
        <v>0</v>
      </c>
      <c r="R345" s="12">
        <v>1</v>
      </c>
    </row>
    <row r="346" spans="1:18" x14ac:dyDescent="0.2">
      <c r="A346" s="1" t="s">
        <v>719</v>
      </c>
      <c r="C346" s="2" t="s">
        <v>720</v>
      </c>
      <c r="D346" s="3" t="s">
        <v>36</v>
      </c>
      <c r="E346" s="4">
        <v>0</v>
      </c>
      <c r="F346" s="4">
        <v>0</v>
      </c>
      <c r="H346" s="6">
        <v>0</v>
      </c>
      <c r="I346" s="7">
        <v>6235874</v>
      </c>
      <c r="J346" s="7">
        <v>6235870</v>
      </c>
      <c r="K346" s="7">
        <v>2</v>
      </c>
      <c r="L346" s="7">
        <v>7</v>
      </c>
      <c r="M346" s="7">
        <f t="shared" si="36"/>
        <v>0</v>
      </c>
      <c r="N346" s="8">
        <f t="shared" si="37"/>
        <v>0</v>
      </c>
      <c r="R346" s="12">
        <v>1</v>
      </c>
    </row>
    <row r="347" spans="1:18" ht="38.25" x14ac:dyDescent="0.2">
      <c r="A347" s="1" t="s">
        <v>721</v>
      </c>
      <c r="C347" s="2" t="s">
        <v>722</v>
      </c>
      <c r="D347" s="3" t="s">
        <v>36</v>
      </c>
      <c r="E347" s="4">
        <v>0</v>
      </c>
      <c r="F347" s="4">
        <v>0</v>
      </c>
      <c r="H347" s="6">
        <v>0</v>
      </c>
      <c r="I347" s="7">
        <v>6235875</v>
      </c>
      <c r="J347" s="7">
        <v>6235870</v>
      </c>
      <c r="K347" s="7">
        <v>2</v>
      </c>
      <c r="L347" s="7">
        <v>7</v>
      </c>
      <c r="M347" s="7">
        <f t="shared" si="36"/>
        <v>0</v>
      </c>
      <c r="N347" s="8">
        <f t="shared" si="37"/>
        <v>0</v>
      </c>
      <c r="R347" s="12">
        <v>1</v>
      </c>
    </row>
    <row r="348" spans="1:18" ht="25.5" x14ac:dyDescent="0.2">
      <c r="A348" s="1" t="s">
        <v>723</v>
      </c>
      <c r="C348" s="2" t="s">
        <v>724</v>
      </c>
      <c r="D348" s="3" t="s">
        <v>36</v>
      </c>
      <c r="E348" s="4">
        <v>0</v>
      </c>
      <c r="F348" s="4">
        <v>0</v>
      </c>
      <c r="H348" s="6">
        <v>0</v>
      </c>
      <c r="I348" s="7">
        <v>6235876</v>
      </c>
      <c r="J348" s="7">
        <v>6235870</v>
      </c>
      <c r="K348" s="7">
        <v>2</v>
      </c>
      <c r="L348" s="7">
        <v>7</v>
      </c>
      <c r="M348" s="7">
        <f t="shared" si="36"/>
        <v>0</v>
      </c>
      <c r="N348" s="8">
        <f t="shared" si="37"/>
        <v>0</v>
      </c>
      <c r="R348" s="12">
        <v>1</v>
      </c>
    </row>
    <row r="349" spans="1:18" x14ac:dyDescent="0.2">
      <c r="A349" s="1" t="s">
        <v>725</v>
      </c>
      <c r="C349" s="2" t="s">
        <v>726</v>
      </c>
      <c r="D349" s="3" t="s">
        <v>36</v>
      </c>
      <c r="E349" s="4">
        <v>0</v>
      </c>
      <c r="F349" s="4">
        <v>0</v>
      </c>
      <c r="H349" s="6">
        <v>0</v>
      </c>
      <c r="I349" s="7">
        <v>6235877</v>
      </c>
      <c r="J349" s="7">
        <v>6235870</v>
      </c>
      <c r="K349" s="7">
        <v>2</v>
      </c>
      <c r="L349" s="7">
        <v>7</v>
      </c>
      <c r="M349" s="7">
        <f t="shared" si="36"/>
        <v>0</v>
      </c>
      <c r="N349" s="8">
        <f t="shared" si="37"/>
        <v>0</v>
      </c>
      <c r="R349" s="12">
        <v>1</v>
      </c>
    </row>
    <row r="350" spans="1:18" ht="38.25" x14ac:dyDescent="0.2">
      <c r="A350" s="1" t="s">
        <v>727</v>
      </c>
      <c r="C350" s="2" t="s">
        <v>728</v>
      </c>
      <c r="D350" s="3" t="s">
        <v>36</v>
      </c>
      <c r="E350" s="4">
        <v>0</v>
      </c>
      <c r="F350" s="4">
        <v>0</v>
      </c>
      <c r="H350" s="6">
        <v>0</v>
      </c>
      <c r="I350" s="7">
        <v>6235878</v>
      </c>
      <c r="J350" s="7">
        <v>6235870</v>
      </c>
      <c r="K350" s="7">
        <v>2</v>
      </c>
      <c r="L350" s="7">
        <v>7</v>
      </c>
      <c r="M350" s="7">
        <f t="shared" si="36"/>
        <v>0</v>
      </c>
      <c r="N350" s="8">
        <f t="shared" si="37"/>
        <v>0</v>
      </c>
      <c r="R350" s="12">
        <v>1</v>
      </c>
    </row>
    <row r="351" spans="1:18" ht="191.25" x14ac:dyDescent="0.2">
      <c r="A351" s="1" t="s">
        <v>729</v>
      </c>
      <c r="B351" s="1" t="s">
        <v>31</v>
      </c>
      <c r="C351" s="2" t="s">
        <v>730</v>
      </c>
      <c r="D351" s="3" t="s">
        <v>234</v>
      </c>
      <c r="E351" s="4">
        <v>1</v>
      </c>
      <c r="F351" s="4">
        <v>0</v>
      </c>
      <c r="H351" s="6">
        <v>0</v>
      </c>
      <c r="I351" s="7">
        <v>6235879</v>
      </c>
      <c r="J351" s="7">
        <v>6235870</v>
      </c>
      <c r="K351" s="7">
        <v>2</v>
      </c>
      <c r="L351" s="7">
        <v>7</v>
      </c>
      <c r="M351" s="7">
        <f t="shared" si="36"/>
        <v>0</v>
      </c>
      <c r="N351" s="8">
        <f t="shared" si="37"/>
        <v>0</v>
      </c>
      <c r="R351" s="12">
        <v>1</v>
      </c>
    </row>
    <row r="352" spans="1:18" x14ac:dyDescent="0.2">
      <c r="A352" s="1" t="s">
        <v>731</v>
      </c>
      <c r="B352" s="1" t="s">
        <v>732</v>
      </c>
      <c r="C352" s="2" t="s">
        <v>733</v>
      </c>
      <c r="E352" s="4">
        <v>0</v>
      </c>
      <c r="F352" s="4">
        <v>0</v>
      </c>
      <c r="H352" s="6">
        <v>0</v>
      </c>
      <c r="I352" s="7">
        <v>6235880</v>
      </c>
      <c r="J352" s="7">
        <v>6235755</v>
      </c>
      <c r="K352" s="7">
        <v>1</v>
      </c>
      <c r="L352" s="7">
        <v>6</v>
      </c>
      <c r="M352" s="7">
        <f>M353+M354+M355+M356+M357+M358+M359+M360+M361+M362+M363+M364+M365+M366+M367</f>
        <v>0</v>
      </c>
      <c r="N352" s="8">
        <f>N353+N354+N355+N356+N357+N358+N359+N360+N361+N362+N363+N364+N365+N366+N367</f>
        <v>0</v>
      </c>
      <c r="R352" s="12">
        <v>1</v>
      </c>
    </row>
    <row r="353" spans="1:18" x14ac:dyDescent="0.2">
      <c r="A353" s="1" t="s">
        <v>734</v>
      </c>
      <c r="C353" s="2" t="s">
        <v>285</v>
      </c>
      <c r="D353" s="3" t="s">
        <v>36</v>
      </c>
      <c r="E353" s="4">
        <v>0</v>
      </c>
      <c r="F353" s="4">
        <v>0</v>
      </c>
      <c r="H353" s="6">
        <v>0</v>
      </c>
      <c r="I353" s="7">
        <v>6235881</v>
      </c>
      <c r="J353" s="7">
        <v>6235880</v>
      </c>
      <c r="K353" s="7">
        <v>2</v>
      </c>
      <c r="L353" s="7">
        <v>7</v>
      </c>
      <c r="M353" s="7">
        <f t="shared" ref="M353:M367" si="38">ROUND(ROUND(H353,2)*ROUND(E353,2), 2)</f>
        <v>0</v>
      </c>
      <c r="N353" s="8">
        <f t="shared" ref="N353:N367" si="39">H353*E353*(1+F353/100)</f>
        <v>0</v>
      </c>
      <c r="R353" s="12">
        <v>1</v>
      </c>
    </row>
    <row r="354" spans="1:18" ht="38.25" x14ac:dyDescent="0.2">
      <c r="A354" s="1" t="s">
        <v>735</v>
      </c>
      <c r="C354" s="2" t="s">
        <v>736</v>
      </c>
      <c r="D354" s="3" t="s">
        <v>36</v>
      </c>
      <c r="E354" s="4">
        <v>0</v>
      </c>
      <c r="F354" s="4">
        <v>0</v>
      </c>
      <c r="H354" s="6">
        <v>0</v>
      </c>
      <c r="I354" s="7">
        <v>6235882</v>
      </c>
      <c r="J354" s="7">
        <v>6235880</v>
      </c>
      <c r="K354" s="7">
        <v>2</v>
      </c>
      <c r="L354" s="7">
        <v>7</v>
      </c>
      <c r="M354" s="7">
        <f t="shared" si="38"/>
        <v>0</v>
      </c>
      <c r="N354" s="8">
        <f t="shared" si="39"/>
        <v>0</v>
      </c>
      <c r="R354" s="12">
        <v>1</v>
      </c>
    </row>
    <row r="355" spans="1:18" ht="25.5" x14ac:dyDescent="0.2">
      <c r="A355" s="1" t="s">
        <v>737</v>
      </c>
      <c r="C355" s="2" t="s">
        <v>738</v>
      </c>
      <c r="D355" s="3" t="s">
        <v>36</v>
      </c>
      <c r="E355" s="4">
        <v>0</v>
      </c>
      <c r="F355" s="4">
        <v>0</v>
      </c>
      <c r="H355" s="6">
        <v>0</v>
      </c>
      <c r="I355" s="7">
        <v>6235883</v>
      </c>
      <c r="J355" s="7">
        <v>6235880</v>
      </c>
      <c r="K355" s="7">
        <v>2</v>
      </c>
      <c r="L355" s="7">
        <v>7</v>
      </c>
      <c r="M355" s="7">
        <f t="shared" si="38"/>
        <v>0</v>
      </c>
      <c r="N355" s="8">
        <f t="shared" si="39"/>
        <v>0</v>
      </c>
      <c r="R355" s="12">
        <v>1</v>
      </c>
    </row>
    <row r="356" spans="1:18" ht="38.25" x14ac:dyDescent="0.2">
      <c r="A356" s="1" t="s">
        <v>739</v>
      </c>
      <c r="C356" s="2" t="s">
        <v>740</v>
      </c>
      <c r="D356" s="3" t="s">
        <v>36</v>
      </c>
      <c r="E356" s="4">
        <v>0</v>
      </c>
      <c r="F356" s="4">
        <v>0</v>
      </c>
      <c r="H356" s="6">
        <v>0</v>
      </c>
      <c r="I356" s="7">
        <v>6235884</v>
      </c>
      <c r="J356" s="7">
        <v>6235880</v>
      </c>
      <c r="K356" s="7">
        <v>2</v>
      </c>
      <c r="L356" s="7">
        <v>7</v>
      </c>
      <c r="M356" s="7">
        <f t="shared" si="38"/>
        <v>0</v>
      </c>
      <c r="N356" s="8">
        <f t="shared" si="39"/>
        <v>0</v>
      </c>
      <c r="R356" s="12">
        <v>1</v>
      </c>
    </row>
    <row r="357" spans="1:18" ht="25.5" x14ac:dyDescent="0.2">
      <c r="A357" s="1" t="s">
        <v>741</v>
      </c>
      <c r="C357" s="2" t="s">
        <v>742</v>
      </c>
      <c r="D357" s="3" t="s">
        <v>36</v>
      </c>
      <c r="E357" s="4">
        <v>0</v>
      </c>
      <c r="F357" s="4">
        <v>0</v>
      </c>
      <c r="H357" s="6">
        <v>0</v>
      </c>
      <c r="I357" s="7">
        <v>6235885</v>
      </c>
      <c r="J357" s="7">
        <v>6235880</v>
      </c>
      <c r="K357" s="7">
        <v>2</v>
      </c>
      <c r="L357" s="7">
        <v>7</v>
      </c>
      <c r="M357" s="7">
        <f t="shared" si="38"/>
        <v>0</v>
      </c>
      <c r="N357" s="8">
        <f t="shared" si="39"/>
        <v>0</v>
      </c>
      <c r="R357" s="12">
        <v>1</v>
      </c>
    </row>
    <row r="358" spans="1:18" ht="38.25" x14ac:dyDescent="0.2">
      <c r="A358" s="1" t="s">
        <v>743</v>
      </c>
      <c r="C358" s="2" t="s">
        <v>510</v>
      </c>
      <c r="D358" s="3" t="s">
        <v>36</v>
      </c>
      <c r="E358" s="4">
        <v>0</v>
      </c>
      <c r="F358" s="4">
        <v>0</v>
      </c>
      <c r="H358" s="6">
        <v>0</v>
      </c>
      <c r="I358" s="7">
        <v>6235886</v>
      </c>
      <c r="J358" s="7">
        <v>6235880</v>
      </c>
      <c r="K358" s="7">
        <v>2</v>
      </c>
      <c r="L358" s="7">
        <v>7</v>
      </c>
      <c r="M358" s="7">
        <f t="shared" si="38"/>
        <v>0</v>
      </c>
      <c r="N358" s="8">
        <f t="shared" si="39"/>
        <v>0</v>
      </c>
      <c r="R358" s="12">
        <v>1</v>
      </c>
    </row>
    <row r="359" spans="1:18" ht="25.5" x14ac:dyDescent="0.2">
      <c r="A359" s="1" t="s">
        <v>744</v>
      </c>
      <c r="C359" s="2" t="s">
        <v>745</v>
      </c>
      <c r="D359" s="3" t="s">
        <v>36</v>
      </c>
      <c r="E359" s="4">
        <v>0</v>
      </c>
      <c r="F359" s="4">
        <v>0</v>
      </c>
      <c r="H359" s="6">
        <v>0</v>
      </c>
      <c r="I359" s="7">
        <v>6235887</v>
      </c>
      <c r="J359" s="7">
        <v>6235880</v>
      </c>
      <c r="K359" s="7">
        <v>2</v>
      </c>
      <c r="L359" s="7">
        <v>7</v>
      </c>
      <c r="M359" s="7">
        <f t="shared" si="38"/>
        <v>0</v>
      </c>
      <c r="N359" s="8">
        <f t="shared" si="39"/>
        <v>0</v>
      </c>
      <c r="R359" s="12">
        <v>1</v>
      </c>
    </row>
    <row r="360" spans="1:18" ht="25.5" x14ac:dyDescent="0.2">
      <c r="A360" s="1" t="s">
        <v>746</v>
      </c>
      <c r="B360" s="1" t="s">
        <v>31</v>
      </c>
      <c r="C360" s="2" t="s">
        <v>747</v>
      </c>
      <c r="D360" s="3" t="s">
        <v>244</v>
      </c>
      <c r="E360" s="4">
        <v>557</v>
      </c>
      <c r="F360" s="4">
        <v>0</v>
      </c>
      <c r="H360" s="6">
        <v>0</v>
      </c>
      <c r="I360" s="7">
        <v>6235888</v>
      </c>
      <c r="J360" s="7">
        <v>6235880</v>
      </c>
      <c r="K360" s="7">
        <v>2</v>
      </c>
      <c r="L360" s="7">
        <v>7</v>
      </c>
      <c r="M360" s="7">
        <f t="shared" si="38"/>
        <v>0</v>
      </c>
      <c r="N360" s="8">
        <f t="shared" si="39"/>
        <v>0</v>
      </c>
      <c r="R360" s="12">
        <v>1</v>
      </c>
    </row>
    <row r="361" spans="1:18" ht="25.5" x14ac:dyDescent="0.2">
      <c r="A361" s="1" t="s">
        <v>748</v>
      </c>
      <c r="B361" s="1" t="s">
        <v>42</v>
      </c>
      <c r="C361" s="2" t="s">
        <v>749</v>
      </c>
      <c r="D361" s="3" t="s">
        <v>244</v>
      </c>
      <c r="E361" s="4">
        <v>130</v>
      </c>
      <c r="F361" s="4">
        <v>0</v>
      </c>
      <c r="H361" s="6">
        <v>0</v>
      </c>
      <c r="I361" s="7">
        <v>6235889</v>
      </c>
      <c r="J361" s="7">
        <v>6235880</v>
      </c>
      <c r="K361" s="7">
        <v>2</v>
      </c>
      <c r="L361" s="7">
        <v>7</v>
      </c>
      <c r="M361" s="7">
        <f t="shared" si="38"/>
        <v>0</v>
      </c>
      <c r="N361" s="8">
        <f t="shared" si="39"/>
        <v>0</v>
      </c>
      <c r="R361" s="12">
        <v>1</v>
      </c>
    </row>
    <row r="362" spans="1:18" ht="25.5" x14ac:dyDescent="0.2">
      <c r="A362" s="1" t="s">
        <v>750</v>
      </c>
      <c r="B362" s="1" t="s">
        <v>45</v>
      </c>
      <c r="C362" s="2" t="s">
        <v>751</v>
      </c>
      <c r="D362" s="3" t="s">
        <v>244</v>
      </c>
      <c r="E362" s="4">
        <v>60</v>
      </c>
      <c r="F362" s="4">
        <v>0</v>
      </c>
      <c r="H362" s="6">
        <v>0</v>
      </c>
      <c r="I362" s="7">
        <v>6235890</v>
      </c>
      <c r="J362" s="7">
        <v>6235880</v>
      </c>
      <c r="K362" s="7">
        <v>2</v>
      </c>
      <c r="L362" s="7">
        <v>7</v>
      </c>
      <c r="M362" s="7">
        <f t="shared" si="38"/>
        <v>0</v>
      </c>
      <c r="N362" s="8">
        <f t="shared" si="39"/>
        <v>0</v>
      </c>
      <c r="R362" s="12">
        <v>1</v>
      </c>
    </row>
    <row r="363" spans="1:18" x14ac:dyDescent="0.2">
      <c r="A363" s="1" t="s">
        <v>752</v>
      </c>
      <c r="B363" s="1" t="s">
        <v>48</v>
      </c>
      <c r="C363" s="2" t="s">
        <v>753</v>
      </c>
      <c r="D363" s="3" t="s">
        <v>244</v>
      </c>
      <c r="E363" s="4">
        <v>383</v>
      </c>
      <c r="F363" s="4">
        <v>0</v>
      </c>
      <c r="H363" s="6">
        <v>0</v>
      </c>
      <c r="I363" s="7">
        <v>6235891</v>
      </c>
      <c r="J363" s="7">
        <v>6235880</v>
      </c>
      <c r="K363" s="7">
        <v>2</v>
      </c>
      <c r="L363" s="7">
        <v>7</v>
      </c>
      <c r="M363" s="7">
        <f t="shared" si="38"/>
        <v>0</v>
      </c>
      <c r="N363" s="8">
        <f t="shared" si="39"/>
        <v>0</v>
      </c>
      <c r="R363" s="12">
        <v>1</v>
      </c>
    </row>
    <row r="364" spans="1:18" x14ac:dyDescent="0.2">
      <c r="A364" s="1" t="s">
        <v>754</v>
      </c>
      <c r="B364" s="1" t="s">
        <v>51</v>
      </c>
      <c r="C364" s="2" t="s">
        <v>755</v>
      </c>
      <c r="D364" s="3" t="s">
        <v>247</v>
      </c>
      <c r="E364" s="4">
        <v>35</v>
      </c>
      <c r="F364" s="4">
        <v>0</v>
      </c>
      <c r="H364" s="6">
        <v>0</v>
      </c>
      <c r="I364" s="7">
        <v>6235892</v>
      </c>
      <c r="J364" s="7">
        <v>6235880</v>
      </c>
      <c r="K364" s="7">
        <v>2</v>
      </c>
      <c r="L364" s="7">
        <v>7</v>
      </c>
      <c r="M364" s="7">
        <f t="shared" si="38"/>
        <v>0</v>
      </c>
      <c r="N364" s="8">
        <f t="shared" si="39"/>
        <v>0</v>
      </c>
      <c r="R364" s="12">
        <v>1</v>
      </c>
    </row>
    <row r="365" spans="1:18" x14ac:dyDescent="0.2">
      <c r="A365" s="1" t="s">
        <v>756</v>
      </c>
      <c r="B365" s="1" t="s">
        <v>54</v>
      </c>
      <c r="C365" s="2" t="s">
        <v>757</v>
      </c>
      <c r="D365" s="3" t="s">
        <v>247</v>
      </c>
      <c r="E365" s="4">
        <v>40</v>
      </c>
      <c r="F365" s="4">
        <v>0</v>
      </c>
      <c r="H365" s="6">
        <v>0</v>
      </c>
      <c r="I365" s="7">
        <v>6235893</v>
      </c>
      <c r="J365" s="7">
        <v>6235880</v>
      </c>
      <c r="K365" s="7">
        <v>2</v>
      </c>
      <c r="L365" s="7">
        <v>7</v>
      </c>
      <c r="M365" s="7">
        <f t="shared" si="38"/>
        <v>0</v>
      </c>
      <c r="N365" s="8">
        <f t="shared" si="39"/>
        <v>0</v>
      </c>
      <c r="R365" s="12">
        <v>1</v>
      </c>
    </row>
    <row r="366" spans="1:18" x14ac:dyDescent="0.2">
      <c r="A366" s="1" t="s">
        <v>758</v>
      </c>
      <c r="B366" s="1" t="s">
        <v>57</v>
      </c>
      <c r="C366" s="2" t="s">
        <v>759</v>
      </c>
      <c r="D366" s="3" t="s">
        <v>247</v>
      </c>
      <c r="E366" s="4">
        <v>20</v>
      </c>
      <c r="F366" s="4">
        <v>0</v>
      </c>
      <c r="H366" s="6">
        <v>0</v>
      </c>
      <c r="I366" s="7">
        <v>6235894</v>
      </c>
      <c r="J366" s="7">
        <v>6235880</v>
      </c>
      <c r="K366" s="7">
        <v>2</v>
      </c>
      <c r="L366" s="7">
        <v>7</v>
      </c>
      <c r="M366" s="7">
        <f t="shared" si="38"/>
        <v>0</v>
      </c>
      <c r="N366" s="8">
        <f t="shared" si="39"/>
        <v>0</v>
      </c>
      <c r="R366" s="12">
        <v>1</v>
      </c>
    </row>
    <row r="367" spans="1:18" ht="63.75" x14ac:dyDescent="0.2">
      <c r="A367" s="1" t="s">
        <v>760</v>
      </c>
      <c r="B367" s="1" t="s">
        <v>60</v>
      </c>
      <c r="C367" s="2" t="s">
        <v>761</v>
      </c>
      <c r="D367" s="3" t="s">
        <v>244</v>
      </c>
      <c r="E367" s="4">
        <v>63</v>
      </c>
      <c r="F367" s="4">
        <v>0</v>
      </c>
      <c r="H367" s="6">
        <v>0</v>
      </c>
      <c r="I367" s="7">
        <v>6235895</v>
      </c>
      <c r="J367" s="7">
        <v>6235880</v>
      </c>
      <c r="K367" s="7">
        <v>2</v>
      </c>
      <c r="L367" s="7">
        <v>7</v>
      </c>
      <c r="M367" s="7">
        <f t="shared" si="38"/>
        <v>0</v>
      </c>
      <c r="N367" s="8">
        <f t="shared" si="39"/>
        <v>0</v>
      </c>
      <c r="R367" s="12">
        <v>1</v>
      </c>
    </row>
    <row r="368" spans="1:18" x14ac:dyDescent="0.2">
      <c r="A368" s="1" t="s">
        <v>762</v>
      </c>
      <c r="B368" s="1" t="s">
        <v>763</v>
      </c>
      <c r="C368" s="2" t="s">
        <v>764</v>
      </c>
      <c r="E368" s="4">
        <v>0</v>
      </c>
      <c r="F368" s="4">
        <v>0</v>
      </c>
      <c r="H368" s="6">
        <v>0</v>
      </c>
      <c r="I368" s="7">
        <v>6235896</v>
      </c>
      <c r="J368" s="7">
        <v>6235755</v>
      </c>
      <c r="K368" s="7">
        <v>1</v>
      </c>
      <c r="L368" s="7">
        <v>6</v>
      </c>
      <c r="M368" s="7">
        <f>M369+M370+M371+M372+M373+M374</f>
        <v>0</v>
      </c>
      <c r="N368" s="8">
        <f>N369+N370+N371+N372+N373+N374</f>
        <v>0</v>
      </c>
      <c r="R368" s="12">
        <v>1</v>
      </c>
    </row>
    <row r="369" spans="1:18" x14ac:dyDescent="0.2">
      <c r="A369" s="1" t="s">
        <v>765</v>
      </c>
      <c r="C369" s="2" t="s">
        <v>285</v>
      </c>
      <c r="D369" s="3" t="s">
        <v>36</v>
      </c>
      <c r="E369" s="4">
        <v>0</v>
      </c>
      <c r="F369" s="4">
        <v>0</v>
      </c>
      <c r="H369" s="6">
        <v>0</v>
      </c>
      <c r="I369" s="7">
        <v>6235897</v>
      </c>
      <c r="J369" s="7">
        <v>6235896</v>
      </c>
      <c r="K369" s="7">
        <v>2</v>
      </c>
      <c r="L369" s="7">
        <v>7</v>
      </c>
      <c r="M369" s="7">
        <f t="shared" ref="M369:M374" si="40">ROUND(ROUND(H369,2)*ROUND(E369,2), 2)</f>
        <v>0</v>
      </c>
      <c r="N369" s="8">
        <f t="shared" ref="N369:N374" si="41">H369*E369*(1+F369/100)</f>
        <v>0</v>
      </c>
      <c r="R369" s="12">
        <v>1</v>
      </c>
    </row>
    <row r="370" spans="1:18" ht="38.25" x14ac:dyDescent="0.2">
      <c r="A370" s="1" t="s">
        <v>766</v>
      </c>
      <c r="C370" s="2" t="s">
        <v>767</v>
      </c>
      <c r="D370" s="3" t="s">
        <v>36</v>
      </c>
      <c r="E370" s="4">
        <v>0</v>
      </c>
      <c r="F370" s="4">
        <v>0</v>
      </c>
      <c r="H370" s="6">
        <v>0</v>
      </c>
      <c r="I370" s="7">
        <v>6235898</v>
      </c>
      <c r="J370" s="7">
        <v>6235896</v>
      </c>
      <c r="K370" s="7">
        <v>2</v>
      </c>
      <c r="L370" s="7">
        <v>7</v>
      </c>
      <c r="M370" s="7">
        <f t="shared" si="40"/>
        <v>0</v>
      </c>
      <c r="N370" s="8">
        <f t="shared" si="41"/>
        <v>0</v>
      </c>
      <c r="R370" s="12">
        <v>1</v>
      </c>
    </row>
    <row r="371" spans="1:18" x14ac:dyDescent="0.2">
      <c r="A371" s="1" t="s">
        <v>768</v>
      </c>
      <c r="B371" s="1" t="s">
        <v>31</v>
      </c>
      <c r="C371" s="2" t="s">
        <v>769</v>
      </c>
      <c r="D371" s="3" t="s">
        <v>36</v>
      </c>
      <c r="E371" s="4">
        <v>0</v>
      </c>
      <c r="F371" s="4">
        <v>0</v>
      </c>
      <c r="H371" s="6">
        <v>0</v>
      </c>
      <c r="I371" s="7">
        <v>6235899</v>
      </c>
      <c r="J371" s="7">
        <v>6235896</v>
      </c>
      <c r="K371" s="7">
        <v>2</v>
      </c>
      <c r="L371" s="7">
        <v>7</v>
      </c>
      <c r="M371" s="7">
        <f t="shared" si="40"/>
        <v>0</v>
      </c>
      <c r="N371" s="8">
        <f t="shared" si="41"/>
        <v>0</v>
      </c>
      <c r="R371" s="12">
        <v>1</v>
      </c>
    </row>
    <row r="372" spans="1:18" ht="25.5" x14ac:dyDescent="0.2">
      <c r="A372" s="1" t="s">
        <v>770</v>
      </c>
      <c r="C372" s="2" t="s">
        <v>771</v>
      </c>
      <c r="D372" s="3" t="s">
        <v>237</v>
      </c>
      <c r="E372" s="4">
        <v>3</v>
      </c>
      <c r="F372" s="4">
        <v>0</v>
      </c>
      <c r="H372" s="6">
        <v>0</v>
      </c>
      <c r="I372" s="7">
        <v>6235900</v>
      </c>
      <c r="J372" s="7">
        <v>6235896</v>
      </c>
      <c r="K372" s="7">
        <v>2</v>
      </c>
      <c r="L372" s="7">
        <v>7</v>
      </c>
      <c r="M372" s="7">
        <f t="shared" si="40"/>
        <v>0</v>
      </c>
      <c r="N372" s="8">
        <f t="shared" si="41"/>
        <v>0</v>
      </c>
      <c r="R372" s="12">
        <v>1</v>
      </c>
    </row>
    <row r="373" spans="1:18" ht="25.5" x14ac:dyDescent="0.2">
      <c r="A373" s="1" t="s">
        <v>772</v>
      </c>
      <c r="B373" s="1" t="s">
        <v>42</v>
      </c>
      <c r="C373" s="2" t="s">
        <v>773</v>
      </c>
      <c r="D373" s="3" t="s">
        <v>234</v>
      </c>
      <c r="E373" s="4">
        <v>1</v>
      </c>
      <c r="F373" s="4">
        <v>0</v>
      </c>
      <c r="H373" s="6">
        <v>0</v>
      </c>
      <c r="I373" s="7">
        <v>6235901</v>
      </c>
      <c r="J373" s="7">
        <v>6235896</v>
      </c>
      <c r="K373" s="7">
        <v>2</v>
      </c>
      <c r="L373" s="7">
        <v>7</v>
      </c>
      <c r="M373" s="7">
        <f t="shared" si="40"/>
        <v>0</v>
      </c>
      <c r="N373" s="8">
        <f t="shared" si="41"/>
        <v>0</v>
      </c>
      <c r="R373" s="12">
        <v>1</v>
      </c>
    </row>
    <row r="374" spans="1:18" ht="25.5" x14ac:dyDescent="0.2">
      <c r="A374" s="1" t="s">
        <v>774</v>
      </c>
      <c r="B374" s="1" t="s">
        <v>45</v>
      </c>
      <c r="C374" s="2" t="s">
        <v>775</v>
      </c>
      <c r="D374" s="3" t="s">
        <v>244</v>
      </c>
      <c r="E374" s="4">
        <v>232</v>
      </c>
      <c r="F374" s="4">
        <v>0</v>
      </c>
      <c r="H374" s="6">
        <v>0</v>
      </c>
      <c r="I374" s="7">
        <v>6235902</v>
      </c>
      <c r="J374" s="7">
        <v>6235896</v>
      </c>
      <c r="K374" s="7">
        <v>2</v>
      </c>
      <c r="L374" s="7">
        <v>7</v>
      </c>
      <c r="M374" s="7">
        <f t="shared" si="40"/>
        <v>0</v>
      </c>
      <c r="N374" s="8">
        <f t="shared" si="41"/>
        <v>0</v>
      </c>
      <c r="R374" s="12">
        <v>1</v>
      </c>
    </row>
    <row r="375" spans="1:18" x14ac:dyDescent="0.2">
      <c r="A375" s="1" t="s">
        <v>776</v>
      </c>
      <c r="B375" s="1" t="s">
        <v>485</v>
      </c>
      <c r="C375" s="2" t="s">
        <v>777</v>
      </c>
      <c r="E375" s="4">
        <v>0</v>
      </c>
      <c r="F375" s="4">
        <v>0</v>
      </c>
      <c r="H375" s="6">
        <v>0</v>
      </c>
      <c r="I375" s="7">
        <v>6235963</v>
      </c>
      <c r="J375" s="7">
        <v>6306421</v>
      </c>
      <c r="K375" s="7">
        <v>1</v>
      </c>
      <c r="L375" s="7">
        <v>5</v>
      </c>
      <c r="M375" s="7">
        <f>M376+M385+M394+M408</f>
        <v>0</v>
      </c>
      <c r="N375" s="8">
        <f>N376+N385+N394+N408</f>
        <v>0</v>
      </c>
      <c r="R375" s="12">
        <v>1</v>
      </c>
    </row>
    <row r="376" spans="1:18" x14ac:dyDescent="0.2">
      <c r="A376" s="1" t="s">
        <v>778</v>
      </c>
      <c r="B376" s="1" t="s">
        <v>208</v>
      </c>
      <c r="C376" s="2" t="s">
        <v>779</v>
      </c>
      <c r="E376" s="4">
        <v>0</v>
      </c>
      <c r="F376" s="4">
        <v>0</v>
      </c>
      <c r="H376" s="6">
        <v>0</v>
      </c>
      <c r="I376" s="7">
        <v>6235964</v>
      </c>
      <c r="J376" s="7">
        <v>6235963</v>
      </c>
      <c r="K376" s="7">
        <v>1</v>
      </c>
      <c r="L376" s="7">
        <v>6</v>
      </c>
      <c r="M376" s="7">
        <f>M377+M378+M379+M380+M381+M382+M383+M384</f>
        <v>0</v>
      </c>
      <c r="N376" s="8">
        <f>N377+N378+N379+N380+N381+N382+N383+N384</f>
        <v>0</v>
      </c>
      <c r="R376" s="12">
        <v>1</v>
      </c>
    </row>
    <row r="377" spans="1:18" x14ac:dyDescent="0.2">
      <c r="A377" s="1" t="s">
        <v>780</v>
      </c>
      <c r="C377" s="2" t="s">
        <v>211</v>
      </c>
      <c r="D377" s="3" t="s">
        <v>36</v>
      </c>
      <c r="E377" s="4">
        <v>0</v>
      </c>
      <c r="F377" s="4">
        <v>0</v>
      </c>
      <c r="H377" s="6">
        <v>0</v>
      </c>
      <c r="I377" s="7">
        <v>6235965</v>
      </c>
      <c r="J377" s="7">
        <v>6235964</v>
      </c>
      <c r="K377" s="7">
        <v>2</v>
      </c>
      <c r="L377" s="7">
        <v>7</v>
      </c>
      <c r="M377" s="7">
        <f t="shared" ref="M377:M384" si="42">ROUND(ROUND(H377,2)*ROUND(E377,2), 2)</f>
        <v>0</v>
      </c>
      <c r="N377" s="8">
        <f t="shared" ref="N377:N384" si="43">H377*E377*(1+F377/100)</f>
        <v>0</v>
      </c>
      <c r="R377" s="12">
        <v>1</v>
      </c>
    </row>
    <row r="378" spans="1:18" ht="38.25" x14ac:dyDescent="0.2">
      <c r="A378" s="1" t="s">
        <v>781</v>
      </c>
      <c r="C378" s="2" t="s">
        <v>522</v>
      </c>
      <c r="D378" s="3" t="s">
        <v>36</v>
      </c>
      <c r="E378" s="4">
        <v>0</v>
      </c>
      <c r="F378" s="4">
        <v>0</v>
      </c>
      <c r="H378" s="6">
        <v>0</v>
      </c>
      <c r="I378" s="7">
        <v>6235966</v>
      </c>
      <c r="J378" s="7">
        <v>6235964</v>
      </c>
      <c r="K378" s="7">
        <v>2</v>
      </c>
      <c r="L378" s="7">
        <v>7</v>
      </c>
      <c r="M378" s="7">
        <f t="shared" si="42"/>
        <v>0</v>
      </c>
      <c r="N378" s="8">
        <f t="shared" si="43"/>
        <v>0</v>
      </c>
      <c r="R378" s="12">
        <v>1</v>
      </c>
    </row>
    <row r="379" spans="1:18" ht="38.25" x14ac:dyDescent="0.2">
      <c r="A379" s="1" t="s">
        <v>782</v>
      </c>
      <c r="C379" s="2" t="s">
        <v>510</v>
      </c>
      <c r="D379" s="3" t="s">
        <v>36</v>
      </c>
      <c r="E379" s="4">
        <v>0</v>
      </c>
      <c r="F379" s="4">
        <v>0</v>
      </c>
      <c r="H379" s="6">
        <v>0</v>
      </c>
      <c r="I379" s="7">
        <v>6235967</v>
      </c>
      <c r="J379" s="7">
        <v>6235964</v>
      </c>
      <c r="K379" s="7">
        <v>2</v>
      </c>
      <c r="L379" s="7">
        <v>7</v>
      </c>
      <c r="M379" s="7">
        <f t="shared" si="42"/>
        <v>0</v>
      </c>
      <c r="N379" s="8">
        <f t="shared" si="43"/>
        <v>0</v>
      </c>
      <c r="R379" s="12">
        <v>1</v>
      </c>
    </row>
    <row r="380" spans="1:18" x14ac:dyDescent="0.2">
      <c r="A380" s="1" t="s">
        <v>783</v>
      </c>
      <c r="C380" s="2" t="s">
        <v>527</v>
      </c>
      <c r="D380" s="3" t="s">
        <v>36</v>
      </c>
      <c r="E380" s="4">
        <v>0</v>
      </c>
      <c r="F380" s="4">
        <v>0</v>
      </c>
      <c r="H380" s="6">
        <v>0</v>
      </c>
      <c r="I380" s="7">
        <v>6235968</v>
      </c>
      <c r="J380" s="7">
        <v>6235964</v>
      </c>
      <c r="K380" s="7">
        <v>2</v>
      </c>
      <c r="L380" s="7">
        <v>7</v>
      </c>
      <c r="M380" s="7">
        <f t="shared" si="42"/>
        <v>0</v>
      </c>
      <c r="N380" s="8">
        <f t="shared" si="43"/>
        <v>0</v>
      </c>
      <c r="R380" s="12">
        <v>1</v>
      </c>
    </row>
    <row r="381" spans="1:18" ht="25.5" x14ac:dyDescent="0.2">
      <c r="A381" s="1" t="s">
        <v>784</v>
      </c>
      <c r="C381" s="2" t="s">
        <v>529</v>
      </c>
      <c r="D381" s="3" t="s">
        <v>36</v>
      </c>
      <c r="E381" s="4">
        <v>0</v>
      </c>
      <c r="F381" s="4">
        <v>0</v>
      </c>
      <c r="H381" s="6">
        <v>0</v>
      </c>
      <c r="I381" s="7">
        <v>6235969</v>
      </c>
      <c r="J381" s="7">
        <v>6235964</v>
      </c>
      <c r="K381" s="7">
        <v>2</v>
      </c>
      <c r="L381" s="7">
        <v>7</v>
      </c>
      <c r="M381" s="7">
        <f t="shared" si="42"/>
        <v>0</v>
      </c>
      <c r="N381" s="8">
        <f t="shared" si="43"/>
        <v>0</v>
      </c>
      <c r="R381" s="12">
        <v>1</v>
      </c>
    </row>
    <row r="382" spans="1:18" ht="25.5" x14ac:dyDescent="0.2">
      <c r="A382" s="1" t="s">
        <v>785</v>
      </c>
      <c r="C382" s="2" t="s">
        <v>531</v>
      </c>
      <c r="D382" s="3" t="s">
        <v>36</v>
      </c>
      <c r="E382" s="4">
        <v>0</v>
      </c>
      <c r="F382" s="4">
        <v>0</v>
      </c>
      <c r="H382" s="6">
        <v>0</v>
      </c>
      <c r="I382" s="7">
        <v>6306409</v>
      </c>
      <c r="J382" s="7">
        <v>6235964</v>
      </c>
      <c r="K382" s="7">
        <v>2</v>
      </c>
      <c r="L382" s="7">
        <v>7</v>
      </c>
      <c r="M382" s="7">
        <f t="shared" si="42"/>
        <v>0</v>
      </c>
      <c r="N382" s="8">
        <f t="shared" si="43"/>
        <v>0</v>
      </c>
      <c r="R382" s="12">
        <v>1</v>
      </c>
    </row>
    <row r="383" spans="1:18" ht="76.5" x14ac:dyDescent="0.2">
      <c r="A383" s="1" t="s">
        <v>786</v>
      </c>
      <c r="B383" s="1" t="s">
        <v>31</v>
      </c>
      <c r="C383" s="2" t="s">
        <v>533</v>
      </c>
      <c r="D383" s="3" t="s">
        <v>244</v>
      </c>
      <c r="E383" s="4">
        <v>17</v>
      </c>
      <c r="F383" s="4">
        <v>0</v>
      </c>
      <c r="H383" s="6">
        <v>0</v>
      </c>
      <c r="I383" s="7">
        <v>6235970</v>
      </c>
      <c r="J383" s="7">
        <v>6235964</v>
      </c>
      <c r="K383" s="7">
        <v>2</v>
      </c>
      <c r="L383" s="7">
        <v>7</v>
      </c>
      <c r="M383" s="7">
        <f t="shared" si="42"/>
        <v>0</v>
      </c>
      <c r="N383" s="8">
        <f t="shared" si="43"/>
        <v>0</v>
      </c>
      <c r="R383" s="12">
        <v>1</v>
      </c>
    </row>
    <row r="384" spans="1:18" ht="63.75" x14ac:dyDescent="0.2">
      <c r="A384" s="1" t="s">
        <v>787</v>
      </c>
      <c r="B384" s="1" t="s">
        <v>42</v>
      </c>
      <c r="C384" s="2" t="s">
        <v>551</v>
      </c>
      <c r="D384" s="3" t="s">
        <v>244</v>
      </c>
      <c r="E384" s="4">
        <v>6</v>
      </c>
      <c r="F384" s="4">
        <v>0</v>
      </c>
      <c r="H384" s="6">
        <v>0</v>
      </c>
      <c r="I384" s="7">
        <v>6235971</v>
      </c>
      <c r="J384" s="7">
        <v>6235964</v>
      </c>
      <c r="K384" s="7">
        <v>2</v>
      </c>
      <c r="L384" s="7">
        <v>7</v>
      </c>
      <c r="M384" s="7">
        <f t="shared" si="42"/>
        <v>0</v>
      </c>
      <c r="N384" s="8">
        <f t="shared" si="43"/>
        <v>0</v>
      </c>
      <c r="R384" s="12">
        <v>1</v>
      </c>
    </row>
    <row r="385" spans="1:18" x14ac:dyDescent="0.2">
      <c r="A385" s="1" t="s">
        <v>788</v>
      </c>
      <c r="B385" s="1" t="s">
        <v>282</v>
      </c>
      <c r="C385" s="2" t="s">
        <v>598</v>
      </c>
      <c r="E385" s="4">
        <v>0</v>
      </c>
      <c r="F385" s="4">
        <v>0</v>
      </c>
      <c r="H385" s="6">
        <v>0</v>
      </c>
      <c r="I385" s="7">
        <v>6235972</v>
      </c>
      <c r="J385" s="7">
        <v>6235963</v>
      </c>
      <c r="K385" s="7">
        <v>1</v>
      </c>
      <c r="L385" s="7">
        <v>6</v>
      </c>
      <c r="M385" s="7">
        <f>M386+M387+M388+M389+M390+M391+M392+M393</f>
        <v>0</v>
      </c>
      <c r="N385" s="8">
        <f>N386+N387+N388+N389+N390+N391+N392+N393</f>
        <v>0</v>
      </c>
      <c r="R385" s="12">
        <v>1</v>
      </c>
    </row>
    <row r="386" spans="1:18" x14ac:dyDescent="0.2">
      <c r="A386" s="1" t="s">
        <v>789</v>
      </c>
      <c r="C386" s="2" t="s">
        <v>285</v>
      </c>
      <c r="D386" s="3" t="s">
        <v>36</v>
      </c>
      <c r="E386" s="4">
        <v>0</v>
      </c>
      <c r="F386" s="4">
        <v>0</v>
      </c>
      <c r="H386" s="6">
        <v>0</v>
      </c>
      <c r="I386" s="7">
        <v>6235973</v>
      </c>
      <c r="J386" s="7">
        <v>6235972</v>
      </c>
      <c r="K386" s="7">
        <v>2</v>
      </c>
      <c r="L386" s="7">
        <v>7</v>
      </c>
      <c r="M386" s="7">
        <f t="shared" ref="M386:M393" si="44">ROUND(ROUND(H386,2)*ROUND(E386,2), 2)</f>
        <v>0</v>
      </c>
      <c r="N386" s="8">
        <f t="shared" ref="N386:N393" si="45">H386*E386*(1+F386/100)</f>
        <v>0</v>
      </c>
      <c r="R386" s="12">
        <v>1</v>
      </c>
    </row>
    <row r="387" spans="1:18" ht="25.5" x14ac:dyDescent="0.2">
      <c r="A387" s="1" t="s">
        <v>790</v>
      </c>
      <c r="C387" s="2" t="s">
        <v>601</v>
      </c>
      <c r="D387" s="3" t="s">
        <v>36</v>
      </c>
      <c r="E387" s="4">
        <v>0</v>
      </c>
      <c r="F387" s="4">
        <v>0</v>
      </c>
      <c r="H387" s="6">
        <v>0</v>
      </c>
      <c r="I387" s="7">
        <v>6235974</v>
      </c>
      <c r="J387" s="7">
        <v>6235972</v>
      </c>
      <c r="K387" s="7">
        <v>2</v>
      </c>
      <c r="L387" s="7">
        <v>7</v>
      </c>
      <c r="M387" s="7">
        <f t="shared" si="44"/>
        <v>0</v>
      </c>
      <c r="N387" s="8">
        <f t="shared" si="45"/>
        <v>0</v>
      </c>
      <c r="R387" s="12">
        <v>1</v>
      </c>
    </row>
    <row r="388" spans="1:18" ht="38.25" x14ac:dyDescent="0.2">
      <c r="A388" s="1" t="s">
        <v>791</v>
      </c>
      <c r="C388" s="2" t="s">
        <v>510</v>
      </c>
      <c r="D388" s="3" t="s">
        <v>36</v>
      </c>
      <c r="E388" s="4">
        <v>0</v>
      </c>
      <c r="F388" s="4">
        <v>0</v>
      </c>
      <c r="H388" s="6">
        <v>0</v>
      </c>
      <c r="I388" s="7">
        <v>6235975</v>
      </c>
      <c r="J388" s="7">
        <v>6235972</v>
      </c>
      <c r="K388" s="7">
        <v>2</v>
      </c>
      <c r="L388" s="7">
        <v>7</v>
      </c>
      <c r="M388" s="7">
        <f t="shared" si="44"/>
        <v>0</v>
      </c>
      <c r="N388" s="8">
        <f t="shared" si="45"/>
        <v>0</v>
      </c>
      <c r="R388" s="12">
        <v>1</v>
      </c>
    </row>
    <row r="389" spans="1:18" ht="51" x14ac:dyDescent="0.2">
      <c r="A389" s="1" t="s">
        <v>792</v>
      </c>
      <c r="C389" s="2" t="s">
        <v>604</v>
      </c>
      <c r="D389" s="3" t="s">
        <v>36</v>
      </c>
      <c r="E389" s="4">
        <v>0</v>
      </c>
      <c r="F389" s="4">
        <v>0</v>
      </c>
      <c r="H389" s="6">
        <v>0</v>
      </c>
      <c r="I389" s="7">
        <v>6235976</v>
      </c>
      <c r="J389" s="7">
        <v>6235972</v>
      </c>
      <c r="K389" s="7">
        <v>2</v>
      </c>
      <c r="L389" s="7">
        <v>7</v>
      </c>
      <c r="M389" s="7">
        <f t="shared" si="44"/>
        <v>0</v>
      </c>
      <c r="N389" s="8">
        <f t="shared" si="45"/>
        <v>0</v>
      </c>
      <c r="R389" s="12">
        <v>1</v>
      </c>
    </row>
    <row r="390" spans="1:18" x14ac:dyDescent="0.2">
      <c r="A390" s="1" t="s">
        <v>793</v>
      </c>
      <c r="B390" s="1" t="s">
        <v>31</v>
      </c>
      <c r="C390" s="2" t="s">
        <v>606</v>
      </c>
      <c r="D390" s="3" t="s">
        <v>36</v>
      </c>
      <c r="E390" s="4">
        <v>0</v>
      </c>
      <c r="F390" s="4">
        <v>0</v>
      </c>
      <c r="H390" s="6">
        <v>0</v>
      </c>
      <c r="I390" s="7">
        <v>6235977</v>
      </c>
      <c r="J390" s="7">
        <v>6235972</v>
      </c>
      <c r="K390" s="7">
        <v>2</v>
      </c>
      <c r="L390" s="7">
        <v>7</v>
      </c>
      <c r="M390" s="7">
        <f t="shared" si="44"/>
        <v>0</v>
      </c>
      <c r="N390" s="8">
        <f t="shared" si="45"/>
        <v>0</v>
      </c>
      <c r="R390" s="12">
        <v>1</v>
      </c>
    </row>
    <row r="391" spans="1:18" ht="89.25" x14ac:dyDescent="0.2">
      <c r="A391" s="1" t="s">
        <v>794</v>
      </c>
      <c r="B391" s="1" t="s">
        <v>608</v>
      </c>
      <c r="C391" s="2" t="s">
        <v>795</v>
      </c>
      <c r="D391" s="3" t="s">
        <v>244</v>
      </c>
      <c r="E391" s="4">
        <v>16</v>
      </c>
      <c r="F391" s="4">
        <v>0</v>
      </c>
      <c r="H391" s="6">
        <v>0</v>
      </c>
      <c r="I391" s="7">
        <v>6235978</v>
      </c>
      <c r="J391" s="7">
        <v>6235972</v>
      </c>
      <c r="K391" s="7">
        <v>2</v>
      </c>
      <c r="L391" s="7">
        <v>7</v>
      </c>
      <c r="M391" s="7">
        <f t="shared" si="44"/>
        <v>0</v>
      </c>
      <c r="N391" s="8">
        <f t="shared" si="45"/>
        <v>0</v>
      </c>
      <c r="R391" s="12">
        <v>1</v>
      </c>
    </row>
    <row r="392" spans="1:18" ht="89.25" x14ac:dyDescent="0.2">
      <c r="A392" s="1" t="s">
        <v>796</v>
      </c>
      <c r="B392" s="1" t="s">
        <v>608</v>
      </c>
      <c r="C392" s="2" t="s">
        <v>497</v>
      </c>
      <c r="D392" s="3" t="s">
        <v>244</v>
      </c>
      <c r="E392" s="4">
        <v>16</v>
      </c>
      <c r="F392" s="4">
        <v>0</v>
      </c>
      <c r="H392" s="6">
        <v>0</v>
      </c>
      <c r="I392" s="7">
        <v>6235979</v>
      </c>
      <c r="J392" s="7">
        <v>6235972</v>
      </c>
      <c r="K392" s="7">
        <v>2</v>
      </c>
      <c r="L392" s="7">
        <v>7</v>
      </c>
      <c r="M392" s="7">
        <f t="shared" si="44"/>
        <v>0</v>
      </c>
      <c r="N392" s="8">
        <f t="shared" si="45"/>
        <v>0</v>
      </c>
      <c r="R392" s="12">
        <v>1</v>
      </c>
    </row>
    <row r="393" spans="1:18" ht="76.5" x14ac:dyDescent="0.2">
      <c r="A393" s="1" t="s">
        <v>797</v>
      </c>
      <c r="B393" s="1" t="s">
        <v>608</v>
      </c>
      <c r="C393" s="2" t="s">
        <v>625</v>
      </c>
      <c r="D393" s="3" t="s">
        <v>244</v>
      </c>
      <c r="E393" s="4">
        <v>16</v>
      </c>
      <c r="F393" s="4">
        <v>0</v>
      </c>
      <c r="H393" s="6">
        <v>0</v>
      </c>
      <c r="I393" s="7">
        <v>6235980</v>
      </c>
      <c r="J393" s="7">
        <v>6235972</v>
      </c>
      <c r="K393" s="7">
        <v>2</v>
      </c>
      <c r="L393" s="7">
        <v>7</v>
      </c>
      <c r="M393" s="7">
        <f t="shared" si="44"/>
        <v>0</v>
      </c>
      <c r="N393" s="8">
        <f t="shared" si="45"/>
        <v>0</v>
      </c>
      <c r="R393" s="12">
        <v>1</v>
      </c>
    </row>
    <row r="394" spans="1:18" x14ac:dyDescent="0.2">
      <c r="A394" s="1" t="s">
        <v>798</v>
      </c>
      <c r="B394" s="1" t="s">
        <v>307</v>
      </c>
      <c r="C394" s="2" t="s">
        <v>733</v>
      </c>
      <c r="E394" s="4">
        <v>0</v>
      </c>
      <c r="F394" s="4">
        <v>0</v>
      </c>
      <c r="H394" s="6">
        <v>0</v>
      </c>
      <c r="I394" s="7">
        <v>6235981</v>
      </c>
      <c r="J394" s="7">
        <v>6235963</v>
      </c>
      <c r="K394" s="7">
        <v>1</v>
      </c>
      <c r="L394" s="7">
        <v>6</v>
      </c>
      <c r="M394" s="7">
        <f>M395+M396+M397+M398+M399+M400+M401+M402+M403+M404+M405+M406+M407</f>
        <v>0</v>
      </c>
      <c r="N394" s="8">
        <f>N395+N396+N397+N398+N399+N400+N401+N402+N403+N404+N405+N406+N407</f>
        <v>0</v>
      </c>
      <c r="R394" s="12">
        <v>1</v>
      </c>
    </row>
    <row r="395" spans="1:18" x14ac:dyDescent="0.2">
      <c r="A395" s="1" t="s">
        <v>799</v>
      </c>
      <c r="C395" s="2" t="s">
        <v>285</v>
      </c>
      <c r="D395" s="3" t="s">
        <v>36</v>
      </c>
      <c r="E395" s="4">
        <v>0</v>
      </c>
      <c r="F395" s="4">
        <v>0</v>
      </c>
      <c r="H395" s="6">
        <v>0</v>
      </c>
      <c r="I395" s="7">
        <v>6235982</v>
      </c>
      <c r="J395" s="7">
        <v>6235981</v>
      </c>
      <c r="K395" s="7">
        <v>2</v>
      </c>
      <c r="L395" s="7">
        <v>7</v>
      </c>
      <c r="M395" s="7">
        <f t="shared" ref="M395:M407" si="46">ROUND(ROUND(H395,2)*ROUND(E395,2), 2)</f>
        <v>0</v>
      </c>
      <c r="N395" s="8">
        <f t="shared" ref="N395:N407" si="47">H395*E395*(1+F395/100)</f>
        <v>0</v>
      </c>
      <c r="R395" s="12">
        <v>1</v>
      </c>
    </row>
    <row r="396" spans="1:18" ht="38.25" x14ac:dyDescent="0.2">
      <c r="A396" s="1" t="s">
        <v>800</v>
      </c>
      <c r="C396" s="2" t="s">
        <v>736</v>
      </c>
      <c r="D396" s="3" t="s">
        <v>36</v>
      </c>
      <c r="E396" s="4">
        <v>0</v>
      </c>
      <c r="F396" s="4">
        <v>0</v>
      </c>
      <c r="H396" s="6">
        <v>0</v>
      </c>
      <c r="I396" s="7">
        <v>6235983</v>
      </c>
      <c r="J396" s="7">
        <v>6235981</v>
      </c>
      <c r="K396" s="7">
        <v>2</v>
      </c>
      <c r="L396" s="7">
        <v>7</v>
      </c>
      <c r="M396" s="7">
        <f t="shared" si="46"/>
        <v>0</v>
      </c>
      <c r="N396" s="8">
        <f t="shared" si="47"/>
        <v>0</v>
      </c>
      <c r="R396" s="12">
        <v>1</v>
      </c>
    </row>
    <row r="397" spans="1:18" ht="25.5" x14ac:dyDescent="0.2">
      <c r="A397" s="1" t="s">
        <v>801</v>
      </c>
      <c r="C397" s="2" t="s">
        <v>738</v>
      </c>
      <c r="D397" s="3" t="s">
        <v>36</v>
      </c>
      <c r="E397" s="4">
        <v>0</v>
      </c>
      <c r="F397" s="4">
        <v>0</v>
      </c>
      <c r="H397" s="6">
        <v>0</v>
      </c>
      <c r="I397" s="7">
        <v>6235984</v>
      </c>
      <c r="J397" s="7">
        <v>6235981</v>
      </c>
      <c r="K397" s="7">
        <v>2</v>
      </c>
      <c r="L397" s="7">
        <v>7</v>
      </c>
      <c r="M397" s="7">
        <f t="shared" si="46"/>
        <v>0</v>
      </c>
      <c r="N397" s="8">
        <f t="shared" si="47"/>
        <v>0</v>
      </c>
      <c r="R397" s="12">
        <v>1</v>
      </c>
    </row>
    <row r="398" spans="1:18" ht="38.25" x14ac:dyDescent="0.2">
      <c r="A398" s="1" t="s">
        <v>802</v>
      </c>
      <c r="C398" s="2" t="s">
        <v>740</v>
      </c>
      <c r="D398" s="3" t="s">
        <v>36</v>
      </c>
      <c r="E398" s="4">
        <v>0</v>
      </c>
      <c r="F398" s="4">
        <v>0</v>
      </c>
      <c r="H398" s="6">
        <v>0</v>
      </c>
      <c r="I398" s="7">
        <v>6235985</v>
      </c>
      <c r="J398" s="7">
        <v>6235981</v>
      </c>
      <c r="K398" s="7">
        <v>2</v>
      </c>
      <c r="L398" s="7">
        <v>7</v>
      </c>
      <c r="M398" s="7">
        <f t="shared" si="46"/>
        <v>0</v>
      </c>
      <c r="N398" s="8">
        <f t="shared" si="47"/>
        <v>0</v>
      </c>
      <c r="R398" s="12">
        <v>1</v>
      </c>
    </row>
    <row r="399" spans="1:18" ht="25.5" x14ac:dyDescent="0.2">
      <c r="A399" s="1" t="s">
        <v>803</v>
      </c>
      <c r="C399" s="2" t="s">
        <v>804</v>
      </c>
      <c r="D399" s="3" t="s">
        <v>36</v>
      </c>
      <c r="E399" s="4">
        <v>0</v>
      </c>
      <c r="F399" s="4">
        <v>0</v>
      </c>
      <c r="H399" s="6">
        <v>0</v>
      </c>
      <c r="I399" s="7">
        <v>6235986</v>
      </c>
      <c r="J399" s="7">
        <v>6235981</v>
      </c>
      <c r="K399" s="7">
        <v>2</v>
      </c>
      <c r="L399" s="7">
        <v>7</v>
      </c>
      <c r="M399" s="7">
        <f t="shared" si="46"/>
        <v>0</v>
      </c>
      <c r="N399" s="8">
        <f t="shared" si="47"/>
        <v>0</v>
      </c>
      <c r="R399" s="12">
        <v>1</v>
      </c>
    </row>
    <row r="400" spans="1:18" ht="38.25" x14ac:dyDescent="0.2">
      <c r="A400" s="1" t="s">
        <v>805</v>
      </c>
      <c r="C400" s="2" t="s">
        <v>510</v>
      </c>
      <c r="D400" s="3" t="s">
        <v>36</v>
      </c>
      <c r="E400" s="4">
        <v>0</v>
      </c>
      <c r="F400" s="4">
        <v>0</v>
      </c>
      <c r="H400" s="6">
        <v>0</v>
      </c>
      <c r="I400" s="7">
        <v>6235987</v>
      </c>
      <c r="J400" s="7">
        <v>6235981</v>
      </c>
      <c r="K400" s="7">
        <v>2</v>
      </c>
      <c r="L400" s="7">
        <v>7</v>
      </c>
      <c r="M400" s="7">
        <f t="shared" si="46"/>
        <v>0</v>
      </c>
      <c r="N400" s="8">
        <f t="shared" si="47"/>
        <v>0</v>
      </c>
      <c r="R400" s="12">
        <v>1</v>
      </c>
    </row>
    <row r="401" spans="1:18" ht="25.5" x14ac:dyDescent="0.2">
      <c r="A401" s="1" t="s">
        <v>806</v>
      </c>
      <c r="C401" s="2" t="s">
        <v>745</v>
      </c>
      <c r="D401" s="3" t="s">
        <v>36</v>
      </c>
      <c r="E401" s="4">
        <v>0</v>
      </c>
      <c r="F401" s="4">
        <v>0</v>
      </c>
      <c r="H401" s="6">
        <v>0</v>
      </c>
      <c r="I401" s="7">
        <v>6235988</v>
      </c>
      <c r="J401" s="7">
        <v>6235981</v>
      </c>
      <c r="K401" s="7">
        <v>2</v>
      </c>
      <c r="L401" s="7">
        <v>7</v>
      </c>
      <c r="M401" s="7">
        <f t="shared" si="46"/>
        <v>0</v>
      </c>
      <c r="N401" s="8">
        <f t="shared" si="47"/>
        <v>0</v>
      </c>
      <c r="R401" s="12">
        <v>1</v>
      </c>
    </row>
    <row r="402" spans="1:18" ht="25.5" x14ac:dyDescent="0.2">
      <c r="A402" s="1" t="s">
        <v>807</v>
      </c>
      <c r="B402" s="1" t="s">
        <v>31</v>
      </c>
      <c r="C402" s="2" t="s">
        <v>747</v>
      </c>
      <c r="D402" s="3" t="s">
        <v>244</v>
      </c>
      <c r="E402" s="4">
        <v>103.5</v>
      </c>
      <c r="F402" s="4">
        <v>0</v>
      </c>
      <c r="H402" s="6">
        <v>0</v>
      </c>
      <c r="I402" s="7">
        <v>6235989</v>
      </c>
      <c r="J402" s="7">
        <v>6235981</v>
      </c>
      <c r="K402" s="7">
        <v>2</v>
      </c>
      <c r="L402" s="7">
        <v>7</v>
      </c>
      <c r="M402" s="7">
        <f t="shared" si="46"/>
        <v>0</v>
      </c>
      <c r="N402" s="8">
        <f t="shared" si="47"/>
        <v>0</v>
      </c>
      <c r="R402" s="12">
        <v>1</v>
      </c>
    </row>
    <row r="403" spans="1:18" ht="25.5" x14ac:dyDescent="0.2">
      <c r="A403" s="1" t="s">
        <v>808</v>
      </c>
      <c r="B403" s="1" t="s">
        <v>42</v>
      </c>
      <c r="C403" s="2" t="s">
        <v>749</v>
      </c>
      <c r="D403" s="3" t="s">
        <v>244</v>
      </c>
      <c r="E403" s="4">
        <v>27.5</v>
      </c>
      <c r="F403" s="4">
        <v>0</v>
      </c>
      <c r="H403" s="6">
        <v>0</v>
      </c>
      <c r="I403" s="7">
        <v>6235990</v>
      </c>
      <c r="J403" s="7">
        <v>6235981</v>
      </c>
      <c r="K403" s="7">
        <v>2</v>
      </c>
      <c r="L403" s="7">
        <v>7</v>
      </c>
      <c r="M403" s="7">
        <f t="shared" si="46"/>
        <v>0</v>
      </c>
      <c r="N403" s="8">
        <f t="shared" si="47"/>
        <v>0</v>
      </c>
      <c r="R403" s="12">
        <v>1</v>
      </c>
    </row>
    <row r="404" spans="1:18" ht="25.5" x14ac:dyDescent="0.2">
      <c r="A404" s="1" t="s">
        <v>809</v>
      </c>
      <c r="B404" s="1" t="s">
        <v>45</v>
      </c>
      <c r="C404" s="2" t="s">
        <v>751</v>
      </c>
      <c r="D404" s="3" t="s">
        <v>244</v>
      </c>
      <c r="E404" s="4">
        <v>6</v>
      </c>
      <c r="F404" s="4">
        <v>0</v>
      </c>
      <c r="H404" s="6">
        <v>0</v>
      </c>
      <c r="I404" s="7">
        <v>6235991</v>
      </c>
      <c r="J404" s="7">
        <v>6235981</v>
      </c>
      <c r="K404" s="7">
        <v>2</v>
      </c>
      <c r="L404" s="7">
        <v>7</v>
      </c>
      <c r="M404" s="7">
        <f t="shared" si="46"/>
        <v>0</v>
      </c>
      <c r="N404" s="8">
        <f t="shared" si="47"/>
        <v>0</v>
      </c>
      <c r="R404" s="12">
        <v>1</v>
      </c>
    </row>
    <row r="405" spans="1:18" x14ac:dyDescent="0.2">
      <c r="A405" s="1" t="s">
        <v>810</v>
      </c>
      <c r="B405" s="1" t="s">
        <v>48</v>
      </c>
      <c r="C405" s="2" t="s">
        <v>753</v>
      </c>
      <c r="D405" s="3" t="s">
        <v>244</v>
      </c>
      <c r="E405" s="4">
        <v>52</v>
      </c>
      <c r="F405" s="4">
        <v>0</v>
      </c>
      <c r="H405" s="6">
        <v>0</v>
      </c>
      <c r="I405" s="7">
        <v>6235992</v>
      </c>
      <c r="J405" s="7">
        <v>6235981</v>
      </c>
      <c r="K405" s="7">
        <v>2</v>
      </c>
      <c r="L405" s="7">
        <v>7</v>
      </c>
      <c r="M405" s="7">
        <f t="shared" si="46"/>
        <v>0</v>
      </c>
      <c r="N405" s="8">
        <f t="shared" si="47"/>
        <v>0</v>
      </c>
      <c r="R405" s="12">
        <v>1</v>
      </c>
    </row>
    <row r="406" spans="1:18" x14ac:dyDescent="0.2">
      <c r="A406" s="1" t="s">
        <v>811</v>
      </c>
      <c r="B406" s="1" t="s">
        <v>51</v>
      </c>
      <c r="C406" s="2" t="s">
        <v>757</v>
      </c>
      <c r="D406" s="3" t="s">
        <v>247</v>
      </c>
      <c r="E406" s="4">
        <v>5</v>
      </c>
      <c r="F406" s="4">
        <v>0</v>
      </c>
      <c r="H406" s="6">
        <v>0</v>
      </c>
      <c r="I406" s="7">
        <v>6235993</v>
      </c>
      <c r="J406" s="7">
        <v>6235981</v>
      </c>
      <c r="K406" s="7">
        <v>2</v>
      </c>
      <c r="L406" s="7">
        <v>7</v>
      </c>
      <c r="M406" s="7">
        <f t="shared" si="46"/>
        <v>0</v>
      </c>
      <c r="N406" s="8">
        <f t="shared" si="47"/>
        <v>0</v>
      </c>
      <c r="R406" s="12">
        <v>1</v>
      </c>
    </row>
    <row r="407" spans="1:18" x14ac:dyDescent="0.2">
      <c r="A407" s="1" t="s">
        <v>812</v>
      </c>
      <c r="B407" s="1" t="s">
        <v>54</v>
      </c>
      <c r="C407" s="2" t="s">
        <v>759</v>
      </c>
      <c r="D407" s="3" t="s">
        <v>247</v>
      </c>
      <c r="E407" s="4">
        <v>10</v>
      </c>
      <c r="F407" s="4">
        <v>0</v>
      </c>
      <c r="H407" s="6">
        <v>0</v>
      </c>
      <c r="I407" s="7">
        <v>6235994</v>
      </c>
      <c r="J407" s="7">
        <v>6235981</v>
      </c>
      <c r="K407" s="7">
        <v>2</v>
      </c>
      <c r="L407" s="7">
        <v>7</v>
      </c>
      <c r="M407" s="7">
        <f t="shared" si="46"/>
        <v>0</v>
      </c>
      <c r="N407" s="8">
        <f t="shared" si="47"/>
        <v>0</v>
      </c>
      <c r="R407" s="12">
        <v>1</v>
      </c>
    </row>
    <row r="408" spans="1:18" x14ac:dyDescent="0.2">
      <c r="A408" s="1" t="s">
        <v>813</v>
      </c>
      <c r="B408" s="1" t="s">
        <v>344</v>
      </c>
      <c r="C408" s="2" t="s">
        <v>764</v>
      </c>
      <c r="E408" s="4">
        <v>0</v>
      </c>
      <c r="F408" s="4">
        <v>0</v>
      </c>
      <c r="H408" s="6">
        <v>0</v>
      </c>
      <c r="I408" s="7">
        <v>6235995</v>
      </c>
      <c r="J408" s="7">
        <v>6235963</v>
      </c>
      <c r="K408" s="7">
        <v>1</v>
      </c>
      <c r="L408" s="7">
        <v>6</v>
      </c>
      <c r="M408" s="7">
        <f>M409+M410+M411+M412+M413</f>
        <v>0</v>
      </c>
      <c r="N408" s="8">
        <f>N409+N410+N411+N412+N413</f>
        <v>0</v>
      </c>
      <c r="R408" s="12">
        <v>1</v>
      </c>
    </row>
    <row r="409" spans="1:18" x14ac:dyDescent="0.2">
      <c r="A409" s="1" t="s">
        <v>814</v>
      </c>
      <c r="C409" s="2" t="s">
        <v>285</v>
      </c>
      <c r="D409" s="3" t="s">
        <v>36</v>
      </c>
      <c r="E409" s="4">
        <v>0</v>
      </c>
      <c r="F409" s="4">
        <v>0</v>
      </c>
      <c r="H409" s="6">
        <v>0</v>
      </c>
      <c r="I409" s="7">
        <v>6235996</v>
      </c>
      <c r="J409" s="7">
        <v>6235995</v>
      </c>
      <c r="K409" s="7">
        <v>2</v>
      </c>
      <c r="L409" s="7">
        <v>7</v>
      </c>
      <c r="M409" s="7">
        <f t="shared" ref="M409:M413" si="48">ROUND(ROUND(H409,2)*ROUND(E409,2), 2)</f>
        <v>0</v>
      </c>
      <c r="N409" s="8">
        <f>H409*E409*(1+F409/100)</f>
        <v>0</v>
      </c>
      <c r="R409" s="12">
        <v>1</v>
      </c>
    </row>
    <row r="410" spans="1:18" ht="38.25" x14ac:dyDescent="0.2">
      <c r="A410" s="1" t="s">
        <v>815</v>
      </c>
      <c r="C410" s="2" t="s">
        <v>767</v>
      </c>
      <c r="D410" s="3" t="s">
        <v>36</v>
      </c>
      <c r="E410" s="4">
        <v>0</v>
      </c>
      <c r="F410" s="4">
        <v>0</v>
      </c>
      <c r="H410" s="6">
        <v>0</v>
      </c>
      <c r="I410" s="7">
        <v>6235997</v>
      </c>
      <c r="J410" s="7">
        <v>6235995</v>
      </c>
      <c r="K410" s="7">
        <v>2</v>
      </c>
      <c r="L410" s="7">
        <v>7</v>
      </c>
      <c r="M410" s="7">
        <f t="shared" si="48"/>
        <v>0</v>
      </c>
      <c r="N410" s="8">
        <f>H410*E410*(1+F410/100)</f>
        <v>0</v>
      </c>
      <c r="R410" s="12">
        <v>1</v>
      </c>
    </row>
    <row r="411" spans="1:18" x14ac:dyDescent="0.2">
      <c r="A411" s="1" t="s">
        <v>816</v>
      </c>
      <c r="B411" s="1" t="s">
        <v>31</v>
      </c>
      <c r="C411" s="2" t="s">
        <v>769</v>
      </c>
      <c r="D411" s="3" t="s">
        <v>36</v>
      </c>
      <c r="E411" s="4">
        <v>0</v>
      </c>
      <c r="F411" s="4">
        <v>0</v>
      </c>
      <c r="H411" s="6">
        <v>0</v>
      </c>
      <c r="I411" s="7">
        <v>6235998</v>
      </c>
      <c r="J411" s="7">
        <v>6235995</v>
      </c>
      <c r="K411" s="7">
        <v>2</v>
      </c>
      <c r="L411" s="7">
        <v>7</v>
      </c>
      <c r="M411" s="7">
        <f t="shared" si="48"/>
        <v>0</v>
      </c>
      <c r="N411" s="8">
        <f>H411*E411*(1+F411/100)</f>
        <v>0</v>
      </c>
      <c r="R411" s="12">
        <v>1</v>
      </c>
    </row>
    <row r="412" spans="1:18" ht="25.5" x14ac:dyDescent="0.2">
      <c r="A412" s="1" t="s">
        <v>817</v>
      </c>
      <c r="C412" s="2" t="s">
        <v>771</v>
      </c>
      <c r="D412" s="3" t="s">
        <v>237</v>
      </c>
      <c r="E412" s="4">
        <v>1</v>
      </c>
      <c r="F412" s="4">
        <v>0</v>
      </c>
      <c r="H412" s="6">
        <v>0</v>
      </c>
      <c r="I412" s="7">
        <v>6235999</v>
      </c>
      <c r="J412" s="7">
        <v>6235995</v>
      </c>
      <c r="K412" s="7">
        <v>2</v>
      </c>
      <c r="L412" s="7">
        <v>7</v>
      </c>
      <c r="M412" s="7">
        <f t="shared" si="48"/>
        <v>0</v>
      </c>
      <c r="N412" s="8">
        <f>H412*E412*(1+F412/100)</f>
        <v>0</v>
      </c>
      <c r="R412" s="12">
        <v>1</v>
      </c>
    </row>
    <row r="413" spans="1:18" ht="25.5" x14ac:dyDescent="0.2">
      <c r="A413" s="1" t="s">
        <v>818</v>
      </c>
      <c r="B413" s="1" t="s">
        <v>42</v>
      </c>
      <c r="C413" s="2" t="s">
        <v>775</v>
      </c>
      <c r="D413" s="3" t="s">
        <v>244</v>
      </c>
      <c r="E413" s="4">
        <v>25</v>
      </c>
      <c r="F413" s="4">
        <v>0</v>
      </c>
      <c r="H413" s="6">
        <v>0</v>
      </c>
      <c r="I413" s="7">
        <v>6236000</v>
      </c>
      <c r="J413" s="7">
        <v>6235995</v>
      </c>
      <c r="K413" s="7">
        <v>2</v>
      </c>
      <c r="L413" s="7">
        <v>7</v>
      </c>
      <c r="M413" s="7">
        <f t="shared" si="48"/>
        <v>0</v>
      </c>
      <c r="N413" s="8">
        <f>H413*E413*(1+F413/100)</f>
        <v>0</v>
      </c>
      <c r="R413" s="12">
        <v>1</v>
      </c>
    </row>
    <row r="414" spans="1:18" x14ac:dyDescent="0.2">
      <c r="A414" s="1" t="s">
        <v>819</v>
      </c>
      <c r="B414" s="1" t="s">
        <v>202</v>
      </c>
      <c r="C414" s="2" t="s">
        <v>820</v>
      </c>
      <c r="E414" s="4">
        <v>0</v>
      </c>
      <c r="F414" s="4">
        <v>0</v>
      </c>
      <c r="H414" s="6">
        <v>0</v>
      </c>
      <c r="I414" s="7">
        <v>6238446</v>
      </c>
      <c r="J414" s="7">
        <v>6238443</v>
      </c>
      <c r="K414" s="7">
        <v>1</v>
      </c>
      <c r="L414" s="7">
        <v>3</v>
      </c>
      <c r="M414" s="7">
        <f>M415+M501+M694</f>
        <v>0</v>
      </c>
      <c r="N414" s="8">
        <f>N415+N501+N694</f>
        <v>0</v>
      </c>
      <c r="R414" s="12">
        <v>1</v>
      </c>
    </row>
    <row r="415" spans="1:18" x14ac:dyDescent="0.2">
      <c r="A415" s="1" t="s">
        <v>821</v>
      </c>
      <c r="B415" s="1" t="s">
        <v>195</v>
      </c>
      <c r="C415" s="2" t="s">
        <v>203</v>
      </c>
      <c r="E415" s="4">
        <v>0</v>
      </c>
      <c r="F415" s="4">
        <v>0</v>
      </c>
      <c r="H415" s="6">
        <v>0</v>
      </c>
      <c r="I415" s="7">
        <v>6306422</v>
      </c>
      <c r="J415" s="7">
        <v>6238446</v>
      </c>
      <c r="K415" s="7">
        <v>1</v>
      </c>
      <c r="L415" s="7">
        <v>4</v>
      </c>
      <c r="M415" s="7">
        <f>M416+M473</f>
        <v>0</v>
      </c>
      <c r="N415" s="8">
        <f>N416+N473</f>
        <v>0</v>
      </c>
      <c r="R415" s="12">
        <v>1</v>
      </c>
    </row>
    <row r="416" spans="1:18" x14ac:dyDescent="0.2">
      <c r="A416" s="1" t="s">
        <v>822</v>
      </c>
      <c r="B416" s="1" t="s">
        <v>205</v>
      </c>
      <c r="C416" s="2" t="s">
        <v>823</v>
      </c>
      <c r="E416" s="4">
        <v>0</v>
      </c>
      <c r="F416" s="4">
        <v>0</v>
      </c>
      <c r="H416" s="6">
        <v>0</v>
      </c>
      <c r="I416" s="7">
        <v>6236340</v>
      </c>
      <c r="J416" s="7">
        <v>6306422</v>
      </c>
      <c r="K416" s="7">
        <v>1</v>
      </c>
      <c r="L416" s="7">
        <v>5</v>
      </c>
      <c r="M416" s="7">
        <f>M417+M443+M454+M460+M468</f>
        <v>0</v>
      </c>
      <c r="N416" s="8">
        <f>N417+N443+N454+N460+N468</f>
        <v>0</v>
      </c>
      <c r="R416" s="12">
        <v>1</v>
      </c>
    </row>
    <row r="417" spans="1:18" x14ac:dyDescent="0.2">
      <c r="A417" s="1" t="s">
        <v>824</v>
      </c>
      <c r="B417" s="1" t="s">
        <v>208</v>
      </c>
      <c r="C417" s="2" t="s">
        <v>209</v>
      </c>
      <c r="E417" s="4">
        <v>0</v>
      </c>
      <c r="F417" s="4">
        <v>0</v>
      </c>
      <c r="H417" s="6">
        <v>0</v>
      </c>
      <c r="I417" s="7">
        <v>6236341</v>
      </c>
      <c r="J417" s="7">
        <v>6236340</v>
      </c>
      <c r="K417" s="7">
        <v>1</v>
      </c>
      <c r="L417" s="7">
        <v>6</v>
      </c>
      <c r="M417" s="7">
        <f>M418+M419+M420+M421+M422+M423+M424+M425+M426+M427+M428+M429+M430+M431+M432+M433+M434+M435+M436+M437+M438+M439+M440+M441+M442</f>
        <v>0</v>
      </c>
      <c r="N417" s="8">
        <f>N418+N419+N420+N421+N422+N423+N424+N425+N426+N427+N428+N429+N430+N431+N432+N433+N434+N435+N436+N437+N438+N439+N440+N441+N442</f>
        <v>0</v>
      </c>
      <c r="R417" s="12">
        <v>1</v>
      </c>
    </row>
    <row r="418" spans="1:18" x14ac:dyDescent="0.2">
      <c r="A418" s="1" t="s">
        <v>825</v>
      </c>
      <c r="C418" s="2" t="s">
        <v>211</v>
      </c>
      <c r="D418" s="3" t="s">
        <v>36</v>
      </c>
      <c r="E418" s="4">
        <v>0</v>
      </c>
      <c r="F418" s="4">
        <v>0</v>
      </c>
      <c r="H418" s="6">
        <v>0</v>
      </c>
      <c r="I418" s="7">
        <v>6236342</v>
      </c>
      <c r="J418" s="7">
        <v>6236341</v>
      </c>
      <c r="K418" s="7">
        <v>2</v>
      </c>
      <c r="L418" s="7">
        <v>7</v>
      </c>
      <c r="M418" s="7">
        <f t="shared" ref="M418:M442" si="49">ROUND(ROUND(H418,2)*ROUND(E418,2), 2)</f>
        <v>0</v>
      </c>
      <c r="N418" s="8">
        <f t="shared" ref="N418:N442" si="50">H418*E418*(1+F418/100)</f>
        <v>0</v>
      </c>
      <c r="R418" s="12">
        <v>1</v>
      </c>
    </row>
    <row r="419" spans="1:18" ht="25.5" x14ac:dyDescent="0.2">
      <c r="A419" s="1" t="s">
        <v>826</v>
      </c>
      <c r="C419" s="2" t="s">
        <v>213</v>
      </c>
      <c r="D419" s="3" t="s">
        <v>36</v>
      </c>
      <c r="E419" s="4">
        <v>0</v>
      </c>
      <c r="F419" s="4">
        <v>0</v>
      </c>
      <c r="H419" s="6">
        <v>0</v>
      </c>
      <c r="I419" s="7">
        <v>6236343</v>
      </c>
      <c r="J419" s="7">
        <v>6236341</v>
      </c>
      <c r="K419" s="7">
        <v>2</v>
      </c>
      <c r="L419" s="7">
        <v>7</v>
      </c>
      <c r="M419" s="7">
        <f t="shared" si="49"/>
        <v>0</v>
      </c>
      <c r="N419" s="8">
        <f t="shared" si="50"/>
        <v>0</v>
      </c>
      <c r="R419" s="12">
        <v>1</v>
      </c>
    </row>
    <row r="420" spans="1:18" x14ac:dyDescent="0.2">
      <c r="A420" s="1" t="s">
        <v>827</v>
      </c>
      <c r="C420" s="2" t="s">
        <v>215</v>
      </c>
      <c r="D420" s="3" t="s">
        <v>36</v>
      </c>
      <c r="E420" s="4">
        <v>0</v>
      </c>
      <c r="F420" s="4">
        <v>0</v>
      </c>
      <c r="H420" s="6">
        <v>0</v>
      </c>
      <c r="I420" s="7">
        <v>6236344</v>
      </c>
      <c r="J420" s="7">
        <v>6236341</v>
      </c>
      <c r="K420" s="7">
        <v>2</v>
      </c>
      <c r="L420" s="7">
        <v>7</v>
      </c>
      <c r="M420" s="7">
        <f t="shared" si="49"/>
        <v>0</v>
      </c>
      <c r="N420" s="8">
        <f t="shared" si="50"/>
        <v>0</v>
      </c>
      <c r="R420" s="12">
        <v>1</v>
      </c>
    </row>
    <row r="421" spans="1:18" x14ac:dyDescent="0.2">
      <c r="A421" s="1" t="s">
        <v>828</v>
      </c>
      <c r="C421" s="2" t="s">
        <v>829</v>
      </c>
      <c r="D421" s="3" t="s">
        <v>36</v>
      </c>
      <c r="E421" s="4">
        <v>0</v>
      </c>
      <c r="F421" s="4">
        <v>0</v>
      </c>
      <c r="H421" s="6">
        <v>0</v>
      </c>
      <c r="I421" s="7">
        <v>6236345</v>
      </c>
      <c r="J421" s="7">
        <v>6236341</v>
      </c>
      <c r="K421" s="7">
        <v>2</v>
      </c>
      <c r="L421" s="7">
        <v>7</v>
      </c>
      <c r="M421" s="7">
        <f t="shared" si="49"/>
        <v>0</v>
      </c>
      <c r="N421" s="8">
        <f t="shared" si="50"/>
        <v>0</v>
      </c>
      <c r="R421" s="12">
        <v>1</v>
      </c>
    </row>
    <row r="422" spans="1:18" ht="25.5" x14ac:dyDescent="0.2">
      <c r="A422" s="1" t="s">
        <v>830</v>
      </c>
      <c r="C422" s="2" t="s">
        <v>831</v>
      </c>
      <c r="D422" s="3" t="s">
        <v>36</v>
      </c>
      <c r="E422" s="4">
        <v>0</v>
      </c>
      <c r="F422" s="4">
        <v>0</v>
      </c>
      <c r="H422" s="6">
        <v>0</v>
      </c>
      <c r="I422" s="7">
        <v>6236346</v>
      </c>
      <c r="J422" s="7">
        <v>6236341</v>
      </c>
      <c r="K422" s="7">
        <v>2</v>
      </c>
      <c r="L422" s="7">
        <v>7</v>
      </c>
      <c r="M422" s="7">
        <f t="shared" si="49"/>
        <v>0</v>
      </c>
      <c r="N422" s="8">
        <f t="shared" si="50"/>
        <v>0</v>
      </c>
      <c r="R422" s="12">
        <v>1</v>
      </c>
    </row>
    <row r="423" spans="1:18" ht="25.5" x14ac:dyDescent="0.2">
      <c r="A423" s="1" t="s">
        <v>832</v>
      </c>
      <c r="C423" s="2" t="s">
        <v>833</v>
      </c>
      <c r="D423" s="3" t="s">
        <v>36</v>
      </c>
      <c r="E423" s="4">
        <v>0</v>
      </c>
      <c r="F423" s="4">
        <v>0</v>
      </c>
      <c r="H423" s="6">
        <v>0</v>
      </c>
      <c r="I423" s="7">
        <v>6236347</v>
      </c>
      <c r="J423" s="7">
        <v>6236341</v>
      </c>
      <c r="K423" s="7">
        <v>2</v>
      </c>
      <c r="L423" s="7">
        <v>7</v>
      </c>
      <c r="M423" s="7">
        <f t="shared" si="49"/>
        <v>0</v>
      </c>
      <c r="N423" s="8">
        <f t="shared" si="50"/>
        <v>0</v>
      </c>
      <c r="R423" s="12">
        <v>1</v>
      </c>
    </row>
    <row r="424" spans="1:18" x14ac:dyDescent="0.2">
      <c r="A424" s="1" t="s">
        <v>834</v>
      </c>
      <c r="C424" s="2" t="s">
        <v>223</v>
      </c>
      <c r="D424" s="3" t="s">
        <v>36</v>
      </c>
      <c r="E424" s="4">
        <v>0</v>
      </c>
      <c r="F424" s="4">
        <v>0</v>
      </c>
      <c r="H424" s="6">
        <v>0</v>
      </c>
      <c r="I424" s="7">
        <v>6236348</v>
      </c>
      <c r="J424" s="7">
        <v>6236341</v>
      </c>
      <c r="K424" s="7">
        <v>2</v>
      </c>
      <c r="L424" s="7">
        <v>7</v>
      </c>
      <c r="M424" s="7">
        <f t="shared" si="49"/>
        <v>0</v>
      </c>
      <c r="N424" s="8">
        <f t="shared" si="50"/>
        <v>0</v>
      </c>
      <c r="R424" s="12">
        <v>1</v>
      </c>
    </row>
    <row r="425" spans="1:18" ht="25.5" x14ac:dyDescent="0.2">
      <c r="A425" s="1" t="s">
        <v>835</v>
      </c>
      <c r="C425" s="2" t="s">
        <v>836</v>
      </c>
      <c r="D425" s="3" t="s">
        <v>36</v>
      </c>
      <c r="E425" s="4">
        <v>0</v>
      </c>
      <c r="F425" s="4">
        <v>0</v>
      </c>
      <c r="H425" s="6">
        <v>0</v>
      </c>
      <c r="I425" s="7">
        <v>6236349</v>
      </c>
      <c r="J425" s="7">
        <v>6236341</v>
      </c>
      <c r="K425" s="7">
        <v>2</v>
      </c>
      <c r="L425" s="7">
        <v>7</v>
      </c>
      <c r="M425" s="7">
        <f t="shared" si="49"/>
        <v>0</v>
      </c>
      <c r="N425" s="8">
        <f t="shared" si="50"/>
        <v>0</v>
      </c>
      <c r="R425" s="12">
        <v>1</v>
      </c>
    </row>
    <row r="426" spans="1:18" x14ac:dyDescent="0.2">
      <c r="A426" s="1" t="s">
        <v>837</v>
      </c>
      <c r="C426" s="2" t="s">
        <v>838</v>
      </c>
      <c r="D426" s="3" t="s">
        <v>36</v>
      </c>
      <c r="E426" s="4">
        <v>0</v>
      </c>
      <c r="F426" s="4">
        <v>0</v>
      </c>
      <c r="H426" s="6">
        <v>0</v>
      </c>
      <c r="I426" s="7">
        <v>6236350</v>
      </c>
      <c r="J426" s="7">
        <v>6236341</v>
      </c>
      <c r="K426" s="7">
        <v>2</v>
      </c>
      <c r="L426" s="7">
        <v>7</v>
      </c>
      <c r="M426" s="7">
        <f t="shared" si="49"/>
        <v>0</v>
      </c>
      <c r="N426" s="8">
        <f t="shared" si="50"/>
        <v>0</v>
      </c>
      <c r="R426" s="12">
        <v>1</v>
      </c>
    </row>
    <row r="427" spans="1:18" x14ac:dyDescent="0.2">
      <c r="A427" s="1" t="s">
        <v>839</v>
      </c>
      <c r="C427" s="2" t="s">
        <v>840</v>
      </c>
      <c r="D427" s="3" t="s">
        <v>36</v>
      </c>
      <c r="E427" s="4">
        <v>0</v>
      </c>
      <c r="F427" s="4">
        <v>0</v>
      </c>
      <c r="H427" s="6">
        <v>0</v>
      </c>
      <c r="I427" s="7">
        <v>6236351</v>
      </c>
      <c r="J427" s="7">
        <v>6236341</v>
      </c>
      <c r="K427" s="7">
        <v>2</v>
      </c>
      <c r="L427" s="7">
        <v>7</v>
      </c>
      <c r="M427" s="7">
        <f t="shared" si="49"/>
        <v>0</v>
      </c>
      <c r="N427" s="8">
        <f t="shared" si="50"/>
        <v>0</v>
      </c>
      <c r="R427" s="12">
        <v>1</v>
      </c>
    </row>
    <row r="428" spans="1:18" x14ac:dyDescent="0.2">
      <c r="A428" s="1" t="s">
        <v>841</v>
      </c>
      <c r="C428" s="2" t="s">
        <v>842</v>
      </c>
      <c r="D428" s="3" t="s">
        <v>36</v>
      </c>
      <c r="E428" s="4">
        <v>0</v>
      </c>
      <c r="F428" s="4">
        <v>0</v>
      </c>
      <c r="H428" s="6">
        <v>0</v>
      </c>
      <c r="I428" s="7">
        <v>6236352</v>
      </c>
      <c r="J428" s="7">
        <v>6236341</v>
      </c>
      <c r="K428" s="7">
        <v>2</v>
      </c>
      <c r="L428" s="7">
        <v>7</v>
      </c>
      <c r="M428" s="7">
        <f t="shared" si="49"/>
        <v>0</v>
      </c>
      <c r="N428" s="8">
        <f t="shared" si="50"/>
        <v>0</v>
      </c>
      <c r="R428" s="12">
        <v>1</v>
      </c>
    </row>
    <row r="429" spans="1:18" ht="51" x14ac:dyDescent="0.2">
      <c r="A429" s="1" t="s">
        <v>843</v>
      </c>
      <c r="B429" s="1" t="s">
        <v>31</v>
      </c>
      <c r="C429" s="2" t="s">
        <v>844</v>
      </c>
      <c r="D429" s="3" t="s">
        <v>244</v>
      </c>
      <c r="E429" s="4">
        <v>1945</v>
      </c>
      <c r="F429" s="4">
        <v>0</v>
      </c>
      <c r="H429" s="6">
        <v>0</v>
      </c>
      <c r="I429" s="7">
        <v>6236353</v>
      </c>
      <c r="J429" s="7">
        <v>6236341</v>
      </c>
      <c r="K429" s="7">
        <v>2</v>
      </c>
      <c r="L429" s="7">
        <v>7</v>
      </c>
      <c r="M429" s="7">
        <f t="shared" si="49"/>
        <v>0</v>
      </c>
      <c r="N429" s="8">
        <f t="shared" si="50"/>
        <v>0</v>
      </c>
      <c r="R429" s="12">
        <v>1</v>
      </c>
    </row>
    <row r="430" spans="1:18" ht="38.25" x14ac:dyDescent="0.2">
      <c r="A430" s="1" t="s">
        <v>845</v>
      </c>
      <c r="B430" s="1" t="s">
        <v>42</v>
      </c>
      <c r="C430" s="2" t="s">
        <v>846</v>
      </c>
      <c r="D430" s="3" t="s">
        <v>247</v>
      </c>
      <c r="E430" s="4">
        <v>250</v>
      </c>
      <c r="F430" s="4">
        <v>0</v>
      </c>
      <c r="H430" s="6">
        <v>0</v>
      </c>
      <c r="I430" s="7">
        <v>6236354</v>
      </c>
      <c r="J430" s="7">
        <v>6236341</v>
      </c>
      <c r="K430" s="7">
        <v>2</v>
      </c>
      <c r="L430" s="7">
        <v>7</v>
      </c>
      <c r="M430" s="7">
        <f t="shared" si="49"/>
        <v>0</v>
      </c>
      <c r="N430" s="8">
        <f t="shared" si="50"/>
        <v>0</v>
      </c>
      <c r="R430" s="12">
        <v>1</v>
      </c>
    </row>
    <row r="431" spans="1:18" ht="38.25" x14ac:dyDescent="0.2">
      <c r="A431" s="1" t="s">
        <v>847</v>
      </c>
      <c r="B431" s="1" t="s">
        <v>45</v>
      </c>
      <c r="C431" s="2" t="s">
        <v>848</v>
      </c>
      <c r="D431" s="3" t="s">
        <v>247</v>
      </c>
      <c r="E431" s="4">
        <v>120</v>
      </c>
      <c r="F431" s="4">
        <v>0</v>
      </c>
      <c r="H431" s="6">
        <v>0</v>
      </c>
      <c r="I431" s="7">
        <v>6236355</v>
      </c>
      <c r="J431" s="7">
        <v>6236341</v>
      </c>
      <c r="K431" s="7">
        <v>2</v>
      </c>
      <c r="L431" s="7">
        <v>7</v>
      </c>
      <c r="M431" s="7">
        <f t="shared" si="49"/>
        <v>0</v>
      </c>
      <c r="N431" s="8">
        <f t="shared" si="50"/>
        <v>0</v>
      </c>
      <c r="R431" s="12">
        <v>1</v>
      </c>
    </row>
    <row r="432" spans="1:18" ht="63.75" x14ac:dyDescent="0.2">
      <c r="A432" s="1" t="s">
        <v>849</v>
      </c>
      <c r="B432" s="1" t="s">
        <v>48</v>
      </c>
      <c r="C432" s="2" t="s">
        <v>850</v>
      </c>
      <c r="D432" s="3" t="s">
        <v>244</v>
      </c>
      <c r="E432" s="4">
        <v>762</v>
      </c>
      <c r="F432" s="4">
        <v>0</v>
      </c>
      <c r="H432" s="6">
        <v>0</v>
      </c>
      <c r="I432" s="7">
        <v>6236356</v>
      </c>
      <c r="J432" s="7">
        <v>6236341</v>
      </c>
      <c r="K432" s="7">
        <v>2</v>
      </c>
      <c r="L432" s="7">
        <v>7</v>
      </c>
      <c r="M432" s="7">
        <f t="shared" si="49"/>
        <v>0</v>
      </c>
      <c r="N432" s="8">
        <f t="shared" si="50"/>
        <v>0</v>
      </c>
      <c r="R432" s="12">
        <v>1</v>
      </c>
    </row>
    <row r="433" spans="1:18" ht="51" x14ac:dyDescent="0.2">
      <c r="A433" s="1" t="s">
        <v>851</v>
      </c>
      <c r="B433" s="1" t="s">
        <v>51</v>
      </c>
      <c r="C433" s="2" t="s">
        <v>852</v>
      </c>
      <c r="D433" s="3" t="s">
        <v>244</v>
      </c>
      <c r="E433" s="4">
        <v>762</v>
      </c>
      <c r="F433" s="4">
        <v>0</v>
      </c>
      <c r="H433" s="6">
        <v>0</v>
      </c>
      <c r="I433" s="7">
        <v>6236357</v>
      </c>
      <c r="J433" s="7">
        <v>6236341</v>
      </c>
      <c r="K433" s="7">
        <v>2</v>
      </c>
      <c r="L433" s="7">
        <v>7</v>
      </c>
      <c r="M433" s="7">
        <f t="shared" si="49"/>
        <v>0</v>
      </c>
      <c r="N433" s="8">
        <f t="shared" si="50"/>
        <v>0</v>
      </c>
      <c r="R433" s="12">
        <v>1</v>
      </c>
    </row>
    <row r="434" spans="1:18" ht="51" x14ac:dyDescent="0.2">
      <c r="A434" s="1" t="s">
        <v>853</v>
      </c>
      <c r="B434" s="1" t="s">
        <v>54</v>
      </c>
      <c r="C434" s="2" t="s">
        <v>854</v>
      </c>
      <c r="D434" s="3" t="s">
        <v>244</v>
      </c>
      <c r="E434" s="4">
        <v>435</v>
      </c>
      <c r="F434" s="4">
        <v>0</v>
      </c>
      <c r="H434" s="6">
        <v>0</v>
      </c>
      <c r="I434" s="7">
        <v>6236358</v>
      </c>
      <c r="J434" s="7">
        <v>6236341</v>
      </c>
      <c r="K434" s="7">
        <v>2</v>
      </c>
      <c r="L434" s="7">
        <v>7</v>
      </c>
      <c r="M434" s="7">
        <f t="shared" si="49"/>
        <v>0</v>
      </c>
      <c r="N434" s="8">
        <f t="shared" si="50"/>
        <v>0</v>
      </c>
      <c r="R434" s="12">
        <v>1</v>
      </c>
    </row>
    <row r="435" spans="1:18" ht="38.25" x14ac:dyDescent="0.2">
      <c r="A435" s="1" t="s">
        <v>855</v>
      </c>
      <c r="B435" s="1" t="s">
        <v>57</v>
      </c>
      <c r="C435" s="2" t="s">
        <v>856</v>
      </c>
      <c r="D435" s="3" t="s">
        <v>244</v>
      </c>
      <c r="E435" s="4">
        <v>435</v>
      </c>
      <c r="F435" s="4">
        <v>0</v>
      </c>
      <c r="H435" s="6">
        <v>0</v>
      </c>
      <c r="I435" s="7">
        <v>6236359</v>
      </c>
      <c r="J435" s="7">
        <v>6236341</v>
      </c>
      <c r="K435" s="7">
        <v>2</v>
      </c>
      <c r="L435" s="7">
        <v>7</v>
      </c>
      <c r="M435" s="7">
        <f t="shared" si="49"/>
        <v>0</v>
      </c>
      <c r="N435" s="8">
        <f t="shared" si="50"/>
        <v>0</v>
      </c>
      <c r="R435" s="12">
        <v>1</v>
      </c>
    </row>
    <row r="436" spans="1:18" ht="51" x14ac:dyDescent="0.2">
      <c r="A436" s="1" t="s">
        <v>857</v>
      </c>
      <c r="B436" s="1" t="s">
        <v>60</v>
      </c>
      <c r="C436" s="2" t="s">
        <v>858</v>
      </c>
      <c r="D436" s="3" t="s">
        <v>247</v>
      </c>
      <c r="E436" s="4">
        <v>222</v>
      </c>
      <c r="F436" s="4">
        <v>0</v>
      </c>
      <c r="H436" s="6">
        <v>0</v>
      </c>
      <c r="I436" s="7">
        <v>6236360</v>
      </c>
      <c r="J436" s="7">
        <v>6236341</v>
      </c>
      <c r="K436" s="7">
        <v>2</v>
      </c>
      <c r="L436" s="7">
        <v>7</v>
      </c>
      <c r="M436" s="7">
        <f t="shared" si="49"/>
        <v>0</v>
      </c>
      <c r="N436" s="8">
        <f t="shared" si="50"/>
        <v>0</v>
      </c>
      <c r="R436" s="12">
        <v>1</v>
      </c>
    </row>
    <row r="437" spans="1:18" ht="38.25" x14ac:dyDescent="0.2">
      <c r="A437" s="1" t="s">
        <v>859</v>
      </c>
      <c r="B437" s="1" t="s">
        <v>63</v>
      </c>
      <c r="C437" s="2" t="s">
        <v>860</v>
      </c>
      <c r="D437" s="3" t="s">
        <v>247</v>
      </c>
      <c r="E437" s="4">
        <v>130</v>
      </c>
      <c r="F437" s="4">
        <v>0</v>
      </c>
      <c r="H437" s="6">
        <v>0</v>
      </c>
      <c r="I437" s="7">
        <v>6236361</v>
      </c>
      <c r="J437" s="7">
        <v>6236341</v>
      </c>
      <c r="K437" s="7">
        <v>2</v>
      </c>
      <c r="L437" s="7">
        <v>7</v>
      </c>
      <c r="M437" s="7">
        <f t="shared" si="49"/>
        <v>0</v>
      </c>
      <c r="N437" s="8">
        <f t="shared" si="50"/>
        <v>0</v>
      </c>
      <c r="R437" s="12">
        <v>1</v>
      </c>
    </row>
    <row r="438" spans="1:18" ht="51" x14ac:dyDescent="0.2">
      <c r="A438" s="1" t="s">
        <v>861</v>
      </c>
      <c r="B438" s="1" t="s">
        <v>66</v>
      </c>
      <c r="C438" s="2" t="s">
        <v>862</v>
      </c>
      <c r="D438" s="3" t="s">
        <v>247</v>
      </c>
      <c r="E438" s="4">
        <v>45</v>
      </c>
      <c r="F438" s="4">
        <v>0</v>
      </c>
      <c r="H438" s="6">
        <v>0</v>
      </c>
      <c r="I438" s="7">
        <v>6236362</v>
      </c>
      <c r="J438" s="7">
        <v>6236341</v>
      </c>
      <c r="K438" s="7">
        <v>2</v>
      </c>
      <c r="L438" s="7">
        <v>7</v>
      </c>
      <c r="M438" s="7">
        <f t="shared" si="49"/>
        <v>0</v>
      </c>
      <c r="N438" s="8">
        <f t="shared" si="50"/>
        <v>0</v>
      </c>
      <c r="R438" s="12">
        <v>1</v>
      </c>
    </row>
    <row r="439" spans="1:18" ht="38.25" x14ac:dyDescent="0.2">
      <c r="A439" s="1" t="s">
        <v>863</v>
      </c>
      <c r="B439" s="1" t="s">
        <v>69</v>
      </c>
      <c r="C439" s="2" t="s">
        <v>864</v>
      </c>
      <c r="D439" s="3" t="s">
        <v>244</v>
      </c>
      <c r="E439" s="4">
        <v>1150</v>
      </c>
      <c r="F439" s="4">
        <v>0</v>
      </c>
      <c r="H439" s="6">
        <v>0</v>
      </c>
      <c r="I439" s="7">
        <v>6236363</v>
      </c>
      <c r="J439" s="7">
        <v>6236341</v>
      </c>
      <c r="K439" s="7">
        <v>2</v>
      </c>
      <c r="L439" s="7">
        <v>7</v>
      </c>
      <c r="M439" s="7">
        <f t="shared" si="49"/>
        <v>0</v>
      </c>
      <c r="N439" s="8">
        <f t="shared" si="50"/>
        <v>0</v>
      </c>
      <c r="R439" s="12">
        <v>1</v>
      </c>
    </row>
    <row r="440" spans="1:18" ht="51" x14ac:dyDescent="0.2">
      <c r="A440" s="1" t="s">
        <v>865</v>
      </c>
      <c r="B440" s="1" t="s">
        <v>72</v>
      </c>
      <c r="C440" s="2" t="s">
        <v>866</v>
      </c>
      <c r="D440" s="3" t="s">
        <v>234</v>
      </c>
      <c r="E440" s="4">
        <v>1</v>
      </c>
      <c r="F440" s="4">
        <v>0</v>
      </c>
      <c r="H440" s="6">
        <v>0</v>
      </c>
      <c r="I440" s="7">
        <v>6236364</v>
      </c>
      <c r="J440" s="7">
        <v>6236341</v>
      </c>
      <c r="K440" s="7">
        <v>2</v>
      </c>
      <c r="L440" s="7">
        <v>7</v>
      </c>
      <c r="M440" s="7">
        <f t="shared" si="49"/>
        <v>0</v>
      </c>
      <c r="N440" s="8">
        <f t="shared" si="50"/>
        <v>0</v>
      </c>
      <c r="R440" s="12">
        <v>1</v>
      </c>
    </row>
    <row r="441" spans="1:18" ht="51" x14ac:dyDescent="0.2">
      <c r="A441" s="1" t="s">
        <v>867</v>
      </c>
      <c r="B441" s="1" t="s">
        <v>75</v>
      </c>
      <c r="C441" s="2" t="s">
        <v>868</v>
      </c>
      <c r="D441" s="3" t="s">
        <v>234</v>
      </c>
      <c r="E441" s="4">
        <v>1</v>
      </c>
      <c r="F441" s="4">
        <v>0</v>
      </c>
      <c r="H441" s="6">
        <v>0</v>
      </c>
      <c r="I441" s="7">
        <v>6236365</v>
      </c>
      <c r="J441" s="7">
        <v>6236341</v>
      </c>
      <c r="K441" s="7">
        <v>2</v>
      </c>
      <c r="L441" s="7">
        <v>7</v>
      </c>
      <c r="M441" s="7">
        <f t="shared" si="49"/>
        <v>0</v>
      </c>
      <c r="N441" s="8">
        <f t="shared" si="50"/>
        <v>0</v>
      </c>
      <c r="R441" s="12">
        <v>1</v>
      </c>
    </row>
    <row r="442" spans="1:18" ht="51" x14ac:dyDescent="0.2">
      <c r="A442" s="1" t="s">
        <v>869</v>
      </c>
      <c r="B442" s="1" t="s">
        <v>78</v>
      </c>
      <c r="C442" s="2" t="s">
        <v>870</v>
      </c>
      <c r="D442" s="3" t="s">
        <v>247</v>
      </c>
      <c r="E442" s="4">
        <v>180</v>
      </c>
      <c r="F442" s="4">
        <v>0</v>
      </c>
      <c r="H442" s="6">
        <v>0</v>
      </c>
      <c r="I442" s="7">
        <v>6236366</v>
      </c>
      <c r="J442" s="7">
        <v>6236341</v>
      </c>
      <c r="K442" s="7">
        <v>2</v>
      </c>
      <c r="L442" s="7">
        <v>7</v>
      </c>
      <c r="M442" s="7">
        <f t="shared" si="49"/>
        <v>0</v>
      </c>
      <c r="N442" s="8">
        <f t="shared" si="50"/>
        <v>0</v>
      </c>
      <c r="R442" s="12">
        <v>1</v>
      </c>
    </row>
    <row r="443" spans="1:18" x14ac:dyDescent="0.2">
      <c r="A443" s="1" t="s">
        <v>871</v>
      </c>
      <c r="B443" s="1" t="s">
        <v>282</v>
      </c>
      <c r="C443" s="2" t="s">
        <v>345</v>
      </c>
      <c r="E443" s="4">
        <v>0</v>
      </c>
      <c r="F443" s="4">
        <v>0</v>
      </c>
      <c r="H443" s="6">
        <v>0</v>
      </c>
      <c r="I443" s="7">
        <v>6236367</v>
      </c>
      <c r="J443" s="7">
        <v>6236340</v>
      </c>
      <c r="K443" s="7">
        <v>1</v>
      </c>
      <c r="L443" s="7">
        <v>6</v>
      </c>
      <c r="M443" s="7">
        <f>M444+M445+M446+M447+M448+M449+M450+M451+M452+M453</f>
        <v>0</v>
      </c>
      <c r="N443" s="8">
        <f>N444+N445+N446+N447+N448+N449+N450+N451+N452+N453</f>
        <v>0</v>
      </c>
      <c r="R443" s="12">
        <v>1</v>
      </c>
    </row>
    <row r="444" spans="1:18" x14ac:dyDescent="0.2">
      <c r="A444" s="1" t="s">
        <v>872</v>
      </c>
      <c r="C444" s="2" t="s">
        <v>285</v>
      </c>
      <c r="D444" s="3" t="s">
        <v>36</v>
      </c>
      <c r="E444" s="4">
        <v>0</v>
      </c>
      <c r="F444" s="4">
        <v>0</v>
      </c>
      <c r="H444" s="6">
        <v>0</v>
      </c>
      <c r="I444" s="7">
        <v>6236368</v>
      </c>
      <c r="J444" s="7">
        <v>6236367</v>
      </c>
      <c r="K444" s="7">
        <v>2</v>
      </c>
      <c r="L444" s="7">
        <v>7</v>
      </c>
      <c r="M444" s="7">
        <f t="shared" ref="M444:M453" si="51">ROUND(ROUND(H444,2)*ROUND(E444,2), 2)</f>
        <v>0</v>
      </c>
      <c r="N444" s="8">
        <f t="shared" ref="N444:N453" si="52">H444*E444*(1+F444/100)</f>
        <v>0</v>
      </c>
      <c r="R444" s="12">
        <v>1</v>
      </c>
    </row>
    <row r="445" spans="1:18" x14ac:dyDescent="0.2">
      <c r="A445" s="1" t="s">
        <v>873</v>
      </c>
      <c r="C445" s="2" t="s">
        <v>350</v>
      </c>
      <c r="D445" s="3" t="s">
        <v>36</v>
      </c>
      <c r="E445" s="4">
        <v>0</v>
      </c>
      <c r="F445" s="4">
        <v>0</v>
      </c>
      <c r="H445" s="6">
        <v>0</v>
      </c>
      <c r="I445" s="7">
        <v>6236369</v>
      </c>
      <c r="J445" s="7">
        <v>6236367</v>
      </c>
      <c r="K445" s="7">
        <v>2</v>
      </c>
      <c r="L445" s="7">
        <v>7</v>
      </c>
      <c r="M445" s="7">
        <f t="shared" si="51"/>
        <v>0</v>
      </c>
      <c r="N445" s="8">
        <f t="shared" si="52"/>
        <v>0</v>
      </c>
      <c r="R445" s="12">
        <v>1</v>
      </c>
    </row>
    <row r="446" spans="1:18" ht="25.5" x14ac:dyDescent="0.2">
      <c r="A446" s="1" t="s">
        <v>874</v>
      </c>
      <c r="C446" s="2" t="s">
        <v>348</v>
      </c>
      <c r="D446" s="3" t="s">
        <v>36</v>
      </c>
      <c r="E446" s="4">
        <v>0</v>
      </c>
      <c r="F446" s="4">
        <v>0</v>
      </c>
      <c r="H446" s="6">
        <v>0</v>
      </c>
      <c r="I446" s="7">
        <v>6236370</v>
      </c>
      <c r="J446" s="7">
        <v>6236367</v>
      </c>
      <c r="K446" s="7">
        <v>2</v>
      </c>
      <c r="L446" s="7">
        <v>7</v>
      </c>
      <c r="M446" s="7">
        <f t="shared" si="51"/>
        <v>0</v>
      </c>
      <c r="N446" s="8">
        <f t="shared" si="52"/>
        <v>0</v>
      </c>
      <c r="R446" s="12">
        <v>1</v>
      </c>
    </row>
    <row r="447" spans="1:18" x14ac:dyDescent="0.2">
      <c r="A447" s="1" t="s">
        <v>875</v>
      </c>
      <c r="C447" s="2" t="s">
        <v>876</v>
      </c>
      <c r="D447" s="3" t="s">
        <v>36</v>
      </c>
      <c r="E447" s="4">
        <v>0</v>
      </c>
      <c r="F447" s="4">
        <v>0</v>
      </c>
      <c r="H447" s="6">
        <v>0</v>
      </c>
      <c r="I447" s="7">
        <v>6236371</v>
      </c>
      <c r="J447" s="7">
        <v>6236367</v>
      </c>
      <c r="K447" s="7">
        <v>2</v>
      </c>
      <c r="L447" s="7">
        <v>7</v>
      </c>
      <c r="M447" s="7">
        <f t="shared" si="51"/>
        <v>0</v>
      </c>
      <c r="N447" s="8">
        <f t="shared" si="52"/>
        <v>0</v>
      </c>
      <c r="R447" s="12">
        <v>1</v>
      </c>
    </row>
    <row r="448" spans="1:18" x14ac:dyDescent="0.2">
      <c r="A448" s="1" t="s">
        <v>877</v>
      </c>
      <c r="C448" s="2" t="s">
        <v>878</v>
      </c>
      <c r="D448" s="3" t="s">
        <v>36</v>
      </c>
      <c r="E448" s="4">
        <v>0</v>
      </c>
      <c r="F448" s="4">
        <v>0</v>
      </c>
      <c r="H448" s="6">
        <v>0</v>
      </c>
      <c r="I448" s="7">
        <v>6236372</v>
      </c>
      <c r="J448" s="7">
        <v>6236367</v>
      </c>
      <c r="K448" s="7">
        <v>2</v>
      </c>
      <c r="L448" s="7">
        <v>7</v>
      </c>
      <c r="M448" s="7">
        <f t="shared" si="51"/>
        <v>0</v>
      </c>
      <c r="N448" s="8">
        <f t="shared" si="52"/>
        <v>0</v>
      </c>
      <c r="R448" s="12">
        <v>1</v>
      </c>
    </row>
    <row r="449" spans="1:18" ht="25.5" x14ac:dyDescent="0.2">
      <c r="A449" s="1" t="s">
        <v>879</v>
      </c>
      <c r="C449" s="2" t="s">
        <v>880</v>
      </c>
      <c r="D449" s="3" t="s">
        <v>36</v>
      </c>
      <c r="E449" s="4">
        <v>0</v>
      </c>
      <c r="F449" s="4">
        <v>0</v>
      </c>
      <c r="H449" s="6">
        <v>0</v>
      </c>
      <c r="I449" s="7">
        <v>6236373</v>
      </c>
      <c r="J449" s="7">
        <v>6236367</v>
      </c>
      <c r="K449" s="7">
        <v>2</v>
      </c>
      <c r="L449" s="7">
        <v>7</v>
      </c>
      <c r="M449" s="7">
        <f t="shared" si="51"/>
        <v>0</v>
      </c>
      <c r="N449" s="8">
        <f t="shared" si="52"/>
        <v>0</v>
      </c>
      <c r="R449" s="12">
        <v>1</v>
      </c>
    </row>
    <row r="450" spans="1:18" ht="51" x14ac:dyDescent="0.2">
      <c r="A450" s="1" t="s">
        <v>881</v>
      </c>
      <c r="B450" s="1" t="s">
        <v>31</v>
      </c>
      <c r="C450" s="2" t="s">
        <v>882</v>
      </c>
      <c r="D450" s="3" t="s">
        <v>247</v>
      </c>
      <c r="E450" s="4">
        <v>9</v>
      </c>
      <c r="F450" s="4">
        <v>0</v>
      </c>
      <c r="H450" s="6">
        <v>0</v>
      </c>
      <c r="I450" s="7">
        <v>6236374</v>
      </c>
      <c r="J450" s="7">
        <v>6236367</v>
      </c>
      <c r="K450" s="7">
        <v>2</v>
      </c>
      <c r="L450" s="7">
        <v>7</v>
      </c>
      <c r="M450" s="7">
        <f t="shared" si="51"/>
        <v>0</v>
      </c>
      <c r="N450" s="8">
        <f t="shared" si="52"/>
        <v>0</v>
      </c>
      <c r="R450" s="12">
        <v>1</v>
      </c>
    </row>
    <row r="451" spans="1:18" x14ac:dyDescent="0.2">
      <c r="A451" s="1" t="s">
        <v>883</v>
      </c>
      <c r="B451" s="1" t="s">
        <v>42</v>
      </c>
      <c r="C451" s="2" t="s">
        <v>884</v>
      </c>
      <c r="D451" s="3" t="s">
        <v>244</v>
      </c>
      <c r="E451" s="4">
        <v>30</v>
      </c>
      <c r="F451" s="4">
        <v>0</v>
      </c>
      <c r="H451" s="6">
        <v>0</v>
      </c>
      <c r="I451" s="7">
        <v>6236375</v>
      </c>
      <c r="J451" s="7">
        <v>6236367</v>
      </c>
      <c r="K451" s="7">
        <v>2</v>
      </c>
      <c r="L451" s="7">
        <v>7</v>
      </c>
      <c r="M451" s="7">
        <f t="shared" si="51"/>
        <v>0</v>
      </c>
      <c r="N451" s="8">
        <f t="shared" si="52"/>
        <v>0</v>
      </c>
      <c r="R451" s="12">
        <v>1</v>
      </c>
    </row>
    <row r="452" spans="1:18" x14ac:dyDescent="0.2">
      <c r="A452" s="1" t="s">
        <v>885</v>
      </c>
      <c r="C452" s="2" t="s">
        <v>886</v>
      </c>
      <c r="D452" s="3" t="s">
        <v>36</v>
      </c>
      <c r="E452" s="4">
        <v>0</v>
      </c>
      <c r="F452" s="4">
        <v>0</v>
      </c>
      <c r="H452" s="6">
        <v>0</v>
      </c>
      <c r="I452" s="7">
        <v>6236376</v>
      </c>
      <c r="J452" s="7">
        <v>6236367</v>
      </c>
      <c r="K452" s="7">
        <v>2</v>
      </c>
      <c r="L452" s="7">
        <v>7</v>
      </c>
      <c r="M452" s="7">
        <f t="shared" si="51"/>
        <v>0</v>
      </c>
      <c r="N452" s="8">
        <f t="shared" si="52"/>
        <v>0</v>
      </c>
      <c r="R452" s="12">
        <v>1</v>
      </c>
    </row>
    <row r="453" spans="1:18" ht="165.75" x14ac:dyDescent="0.2">
      <c r="A453" s="1" t="s">
        <v>887</v>
      </c>
      <c r="B453" s="1" t="s">
        <v>45</v>
      </c>
      <c r="C453" s="2" t="s">
        <v>888</v>
      </c>
      <c r="D453" s="3" t="s">
        <v>234</v>
      </c>
      <c r="E453" s="4">
        <v>1</v>
      </c>
      <c r="F453" s="4">
        <v>0</v>
      </c>
      <c r="H453" s="6">
        <v>0</v>
      </c>
      <c r="I453" s="7">
        <v>6236377</v>
      </c>
      <c r="J453" s="7">
        <v>6236367</v>
      </c>
      <c r="K453" s="7">
        <v>2</v>
      </c>
      <c r="L453" s="7">
        <v>7</v>
      </c>
      <c r="M453" s="7">
        <f t="shared" si="51"/>
        <v>0</v>
      </c>
      <c r="N453" s="8">
        <f t="shared" si="52"/>
        <v>0</v>
      </c>
      <c r="R453" s="12">
        <v>1</v>
      </c>
    </row>
    <row r="454" spans="1:18" x14ac:dyDescent="0.2">
      <c r="A454" s="1" t="s">
        <v>889</v>
      </c>
      <c r="B454" s="1" t="s">
        <v>307</v>
      </c>
      <c r="C454" s="2" t="s">
        <v>308</v>
      </c>
      <c r="E454" s="4">
        <v>0</v>
      </c>
      <c r="F454" s="4">
        <v>0</v>
      </c>
      <c r="H454" s="6">
        <v>0</v>
      </c>
      <c r="I454" s="7">
        <v>6236378</v>
      </c>
      <c r="J454" s="7">
        <v>6236340</v>
      </c>
      <c r="K454" s="7">
        <v>1</v>
      </c>
      <c r="L454" s="7">
        <v>6</v>
      </c>
      <c r="M454" s="7">
        <f>M455+M456+M457+M458+M459</f>
        <v>0</v>
      </c>
      <c r="N454" s="8">
        <f>N455+N456+N457+N458+N459</f>
        <v>0</v>
      </c>
      <c r="R454" s="12">
        <v>1</v>
      </c>
    </row>
    <row r="455" spans="1:18" x14ac:dyDescent="0.2">
      <c r="A455" s="1" t="s">
        <v>890</v>
      </c>
      <c r="C455" s="2" t="s">
        <v>285</v>
      </c>
      <c r="D455" s="3" t="s">
        <v>36</v>
      </c>
      <c r="E455" s="4">
        <v>0</v>
      </c>
      <c r="F455" s="4">
        <v>0</v>
      </c>
      <c r="H455" s="6">
        <v>0</v>
      </c>
      <c r="I455" s="7">
        <v>6236379</v>
      </c>
      <c r="J455" s="7">
        <v>6236378</v>
      </c>
      <c r="K455" s="7">
        <v>2</v>
      </c>
      <c r="L455" s="7">
        <v>7</v>
      </c>
      <c r="M455" s="7">
        <f t="shared" ref="M455:M459" si="53">ROUND(ROUND(H455,2)*ROUND(E455,2), 2)</f>
        <v>0</v>
      </c>
      <c r="N455" s="8">
        <f>H455*E455*(1+F455/100)</f>
        <v>0</v>
      </c>
      <c r="R455" s="12">
        <v>1</v>
      </c>
    </row>
    <row r="456" spans="1:18" ht="25.5" x14ac:dyDescent="0.2">
      <c r="A456" s="1" t="s">
        <v>891</v>
      </c>
      <c r="C456" s="2" t="s">
        <v>892</v>
      </c>
      <c r="D456" s="3" t="s">
        <v>36</v>
      </c>
      <c r="E456" s="4">
        <v>0</v>
      </c>
      <c r="F456" s="4">
        <v>0</v>
      </c>
      <c r="H456" s="6">
        <v>0</v>
      </c>
      <c r="I456" s="7">
        <v>6236380</v>
      </c>
      <c r="J456" s="7">
        <v>6236378</v>
      </c>
      <c r="K456" s="7">
        <v>2</v>
      </c>
      <c r="L456" s="7">
        <v>7</v>
      </c>
      <c r="M456" s="7">
        <f t="shared" si="53"/>
        <v>0</v>
      </c>
      <c r="N456" s="8">
        <f>H456*E456*(1+F456/100)</f>
        <v>0</v>
      </c>
      <c r="R456" s="12">
        <v>1</v>
      </c>
    </row>
    <row r="457" spans="1:18" ht="25.5" x14ac:dyDescent="0.2">
      <c r="A457" s="1" t="s">
        <v>893</v>
      </c>
      <c r="C457" s="2" t="s">
        <v>894</v>
      </c>
      <c r="D457" s="3" t="s">
        <v>36</v>
      </c>
      <c r="E457" s="4">
        <v>0</v>
      </c>
      <c r="F457" s="4">
        <v>0</v>
      </c>
      <c r="H457" s="6">
        <v>0</v>
      </c>
      <c r="I457" s="7">
        <v>6236381</v>
      </c>
      <c r="J457" s="7">
        <v>6236378</v>
      </c>
      <c r="K457" s="7">
        <v>2</v>
      </c>
      <c r="L457" s="7">
        <v>7</v>
      </c>
      <c r="M457" s="7">
        <f t="shared" si="53"/>
        <v>0</v>
      </c>
      <c r="N457" s="8">
        <f>H457*E457*(1+F457/100)</f>
        <v>0</v>
      </c>
      <c r="R457" s="12">
        <v>1</v>
      </c>
    </row>
    <row r="458" spans="1:18" ht="25.5" x14ac:dyDescent="0.2">
      <c r="A458" s="1" t="s">
        <v>895</v>
      </c>
      <c r="C458" s="2" t="s">
        <v>880</v>
      </c>
      <c r="D458" s="3" t="s">
        <v>36</v>
      </c>
      <c r="E458" s="4">
        <v>0</v>
      </c>
      <c r="F458" s="4">
        <v>0</v>
      </c>
      <c r="H458" s="6">
        <v>0</v>
      </c>
      <c r="I458" s="7">
        <v>6236382</v>
      </c>
      <c r="J458" s="7">
        <v>6236378</v>
      </c>
      <c r="K458" s="7">
        <v>2</v>
      </c>
      <c r="L458" s="7">
        <v>7</v>
      </c>
      <c r="M458" s="7">
        <f t="shared" si="53"/>
        <v>0</v>
      </c>
      <c r="N458" s="8">
        <f>H458*E458*(1+F458/100)</f>
        <v>0</v>
      </c>
      <c r="R458" s="12">
        <v>1</v>
      </c>
    </row>
    <row r="459" spans="1:18" ht="25.5" x14ac:dyDescent="0.2">
      <c r="A459" s="1" t="s">
        <v>896</v>
      </c>
      <c r="B459" s="1" t="s">
        <v>31</v>
      </c>
      <c r="C459" s="2" t="s">
        <v>897</v>
      </c>
      <c r="D459" s="3" t="s">
        <v>268</v>
      </c>
      <c r="E459" s="4">
        <v>2</v>
      </c>
      <c r="F459" s="4">
        <v>0</v>
      </c>
      <c r="H459" s="6">
        <v>0</v>
      </c>
      <c r="I459" s="7">
        <v>6236383</v>
      </c>
      <c r="J459" s="7">
        <v>6236378</v>
      </c>
      <c r="K459" s="7">
        <v>2</v>
      </c>
      <c r="L459" s="7">
        <v>7</v>
      </c>
      <c r="M459" s="7">
        <f t="shared" si="53"/>
        <v>0</v>
      </c>
      <c r="N459" s="8">
        <f>H459*E459*(1+F459/100)</f>
        <v>0</v>
      </c>
      <c r="R459" s="12">
        <v>1</v>
      </c>
    </row>
    <row r="460" spans="1:18" x14ac:dyDescent="0.2">
      <c r="A460" s="1" t="s">
        <v>898</v>
      </c>
      <c r="B460" s="1" t="s">
        <v>344</v>
      </c>
      <c r="C460" s="2" t="s">
        <v>366</v>
      </c>
      <c r="E460" s="4">
        <v>0</v>
      </c>
      <c r="F460" s="4">
        <v>0</v>
      </c>
      <c r="H460" s="6">
        <v>0</v>
      </c>
      <c r="I460" s="7">
        <v>6236384</v>
      </c>
      <c r="J460" s="7">
        <v>6236340</v>
      </c>
      <c r="K460" s="7">
        <v>1</v>
      </c>
      <c r="L460" s="7">
        <v>6</v>
      </c>
      <c r="M460" s="7">
        <f>M461+M462+M463+M464+M465+M466+M467</f>
        <v>0</v>
      </c>
      <c r="N460" s="8">
        <f>N461+N462+N463+N464+N465+N466+N467</f>
        <v>0</v>
      </c>
      <c r="R460" s="12">
        <v>1</v>
      </c>
    </row>
    <row r="461" spans="1:18" x14ac:dyDescent="0.2">
      <c r="A461" s="1" t="s">
        <v>899</v>
      </c>
      <c r="C461" s="2" t="s">
        <v>211</v>
      </c>
      <c r="D461" s="3" t="s">
        <v>36</v>
      </c>
      <c r="E461" s="4">
        <v>0</v>
      </c>
      <c r="F461" s="4">
        <v>0</v>
      </c>
      <c r="H461" s="6">
        <v>0</v>
      </c>
      <c r="I461" s="7">
        <v>6236385</v>
      </c>
      <c r="J461" s="7">
        <v>6236384</v>
      </c>
      <c r="K461" s="7">
        <v>2</v>
      </c>
      <c r="L461" s="7">
        <v>7</v>
      </c>
      <c r="M461" s="7">
        <f t="shared" ref="M461:M467" si="54">ROUND(ROUND(H461,2)*ROUND(E461,2), 2)</f>
        <v>0</v>
      </c>
      <c r="N461" s="8">
        <f t="shared" ref="N461:N467" si="55">H461*E461*(1+F461/100)</f>
        <v>0</v>
      </c>
      <c r="R461" s="12">
        <v>1</v>
      </c>
    </row>
    <row r="462" spans="1:18" ht="25.5" x14ac:dyDescent="0.2">
      <c r="A462" s="1" t="s">
        <v>900</v>
      </c>
      <c r="C462" s="2" t="s">
        <v>901</v>
      </c>
      <c r="D462" s="3" t="s">
        <v>36</v>
      </c>
      <c r="E462" s="4">
        <v>0</v>
      </c>
      <c r="F462" s="4">
        <v>0</v>
      </c>
      <c r="H462" s="6">
        <v>0</v>
      </c>
      <c r="I462" s="7">
        <v>6236386</v>
      </c>
      <c r="J462" s="7">
        <v>6236384</v>
      </c>
      <c r="K462" s="7">
        <v>2</v>
      </c>
      <c r="L462" s="7">
        <v>7</v>
      </c>
      <c r="M462" s="7">
        <f t="shared" si="54"/>
        <v>0</v>
      </c>
      <c r="N462" s="8">
        <f t="shared" si="55"/>
        <v>0</v>
      </c>
      <c r="R462" s="12">
        <v>1</v>
      </c>
    </row>
    <row r="463" spans="1:18" ht="25.5" x14ac:dyDescent="0.2">
      <c r="A463" s="1" t="s">
        <v>902</v>
      </c>
      <c r="C463" s="2" t="s">
        <v>880</v>
      </c>
      <c r="D463" s="3" t="s">
        <v>36</v>
      </c>
      <c r="E463" s="4">
        <v>0</v>
      </c>
      <c r="F463" s="4">
        <v>0</v>
      </c>
      <c r="H463" s="6">
        <v>0</v>
      </c>
      <c r="I463" s="7">
        <v>6236387</v>
      </c>
      <c r="J463" s="7">
        <v>6236384</v>
      </c>
      <c r="K463" s="7">
        <v>2</v>
      </c>
      <c r="L463" s="7">
        <v>7</v>
      </c>
      <c r="M463" s="7">
        <f t="shared" si="54"/>
        <v>0</v>
      </c>
      <c r="N463" s="8">
        <f t="shared" si="55"/>
        <v>0</v>
      </c>
      <c r="R463" s="12">
        <v>1</v>
      </c>
    </row>
    <row r="464" spans="1:18" ht="25.5" x14ac:dyDescent="0.2">
      <c r="A464" s="1" t="s">
        <v>903</v>
      </c>
      <c r="B464" s="1" t="s">
        <v>31</v>
      </c>
      <c r="C464" s="2" t="s">
        <v>904</v>
      </c>
      <c r="D464" s="3" t="s">
        <v>244</v>
      </c>
      <c r="E464" s="4">
        <v>1965</v>
      </c>
      <c r="F464" s="4">
        <v>0</v>
      </c>
      <c r="H464" s="6">
        <v>0</v>
      </c>
      <c r="I464" s="7">
        <v>6236388</v>
      </c>
      <c r="J464" s="7">
        <v>6236384</v>
      </c>
      <c r="K464" s="7">
        <v>2</v>
      </c>
      <c r="L464" s="7">
        <v>7</v>
      </c>
      <c r="M464" s="7">
        <f t="shared" si="54"/>
        <v>0</v>
      </c>
      <c r="N464" s="8">
        <f t="shared" si="55"/>
        <v>0</v>
      </c>
      <c r="R464" s="12">
        <v>1</v>
      </c>
    </row>
    <row r="465" spans="1:18" x14ac:dyDescent="0.2">
      <c r="A465" s="1" t="s">
        <v>905</v>
      </c>
      <c r="B465" s="1" t="s">
        <v>42</v>
      </c>
      <c r="C465" s="2" t="s">
        <v>393</v>
      </c>
      <c r="D465" s="3" t="s">
        <v>36</v>
      </c>
      <c r="E465" s="4">
        <v>0</v>
      </c>
      <c r="F465" s="4">
        <v>0</v>
      </c>
      <c r="H465" s="6">
        <v>0</v>
      </c>
      <c r="I465" s="7">
        <v>6236389</v>
      </c>
      <c r="J465" s="7">
        <v>6236384</v>
      </c>
      <c r="K465" s="7">
        <v>2</v>
      </c>
      <c r="L465" s="7">
        <v>7</v>
      </c>
      <c r="M465" s="7">
        <f t="shared" si="54"/>
        <v>0</v>
      </c>
      <c r="N465" s="8">
        <f t="shared" si="55"/>
        <v>0</v>
      </c>
      <c r="R465" s="12">
        <v>1</v>
      </c>
    </row>
    <row r="466" spans="1:18" ht="25.5" x14ac:dyDescent="0.2">
      <c r="A466" s="1" t="s">
        <v>906</v>
      </c>
      <c r="C466" s="2" t="s">
        <v>395</v>
      </c>
      <c r="D466" s="3" t="s">
        <v>396</v>
      </c>
      <c r="E466" s="4">
        <v>50</v>
      </c>
      <c r="F466" s="4">
        <v>0</v>
      </c>
      <c r="H466" s="6">
        <v>0</v>
      </c>
      <c r="I466" s="7">
        <v>6236390</v>
      </c>
      <c r="J466" s="7">
        <v>6236384</v>
      </c>
      <c r="K466" s="7">
        <v>2</v>
      </c>
      <c r="L466" s="7">
        <v>7</v>
      </c>
      <c r="M466" s="7">
        <f t="shared" si="54"/>
        <v>0</v>
      </c>
      <c r="N466" s="8">
        <f t="shared" si="55"/>
        <v>0</v>
      </c>
      <c r="R466" s="12">
        <v>1</v>
      </c>
    </row>
    <row r="467" spans="1:18" ht="25.5" x14ac:dyDescent="0.2">
      <c r="A467" s="1" t="s">
        <v>907</v>
      </c>
      <c r="C467" s="2" t="s">
        <v>398</v>
      </c>
      <c r="D467" s="3" t="s">
        <v>396</v>
      </c>
      <c r="E467" s="4">
        <v>50</v>
      </c>
      <c r="F467" s="4">
        <v>0</v>
      </c>
      <c r="H467" s="6">
        <v>0</v>
      </c>
      <c r="I467" s="7">
        <v>6236391</v>
      </c>
      <c r="J467" s="7">
        <v>6236384</v>
      </c>
      <c r="K467" s="7">
        <v>2</v>
      </c>
      <c r="L467" s="7">
        <v>7</v>
      </c>
      <c r="M467" s="7">
        <f t="shared" si="54"/>
        <v>0</v>
      </c>
      <c r="N467" s="8">
        <f t="shared" si="55"/>
        <v>0</v>
      </c>
      <c r="R467" s="12">
        <v>1</v>
      </c>
    </row>
    <row r="468" spans="1:18" x14ac:dyDescent="0.2">
      <c r="A468" s="1" t="s">
        <v>908</v>
      </c>
      <c r="B468" s="1" t="s">
        <v>365</v>
      </c>
      <c r="C468" s="2" t="s">
        <v>909</v>
      </c>
      <c r="E468" s="4">
        <v>0</v>
      </c>
      <c r="F468" s="4">
        <v>0</v>
      </c>
      <c r="H468" s="6">
        <v>0</v>
      </c>
      <c r="I468" s="7">
        <v>6236392</v>
      </c>
      <c r="J468" s="7">
        <v>6236340</v>
      </c>
      <c r="K468" s="7">
        <v>1</v>
      </c>
      <c r="L468" s="7">
        <v>6</v>
      </c>
      <c r="M468" s="7">
        <f>M469+M470+M471+M472</f>
        <v>0</v>
      </c>
      <c r="N468" s="8">
        <f>N469+N470+N471+N472</f>
        <v>0</v>
      </c>
      <c r="R468" s="12">
        <v>1</v>
      </c>
    </row>
    <row r="469" spans="1:18" x14ac:dyDescent="0.2">
      <c r="A469" s="1" t="s">
        <v>910</v>
      </c>
      <c r="C469" s="2" t="s">
        <v>211</v>
      </c>
      <c r="D469" s="3" t="s">
        <v>36</v>
      </c>
      <c r="E469" s="4">
        <v>0</v>
      </c>
      <c r="F469" s="4">
        <v>0</v>
      </c>
      <c r="H469" s="6">
        <v>0</v>
      </c>
      <c r="I469" s="7">
        <v>6236393</v>
      </c>
      <c r="J469" s="7">
        <v>6236392</v>
      </c>
      <c r="K469" s="7">
        <v>2</v>
      </c>
      <c r="L469" s="7">
        <v>7</v>
      </c>
      <c r="M469" s="7">
        <f t="shared" ref="M469:M472" si="56">ROUND(ROUND(H469,2)*ROUND(E469,2), 2)</f>
        <v>0</v>
      </c>
      <c r="N469" s="8">
        <f>H469*E469*(1+F469/100)</f>
        <v>0</v>
      </c>
      <c r="R469" s="12">
        <v>1</v>
      </c>
    </row>
    <row r="470" spans="1:18" x14ac:dyDescent="0.2">
      <c r="A470" s="1" t="s">
        <v>911</v>
      </c>
      <c r="C470" s="2" t="s">
        <v>350</v>
      </c>
      <c r="D470" s="3" t="s">
        <v>36</v>
      </c>
      <c r="E470" s="4">
        <v>0</v>
      </c>
      <c r="F470" s="4">
        <v>0</v>
      </c>
      <c r="H470" s="6">
        <v>0</v>
      </c>
      <c r="I470" s="7">
        <v>6236394</v>
      </c>
      <c r="J470" s="7">
        <v>6236392</v>
      </c>
      <c r="K470" s="7">
        <v>2</v>
      </c>
      <c r="L470" s="7">
        <v>7</v>
      </c>
      <c r="M470" s="7">
        <f t="shared" si="56"/>
        <v>0</v>
      </c>
      <c r="N470" s="8">
        <f>H470*E470*(1+F470/100)</f>
        <v>0</v>
      </c>
      <c r="R470" s="12">
        <v>1</v>
      </c>
    </row>
    <row r="471" spans="1:18" ht="25.5" x14ac:dyDescent="0.2">
      <c r="A471" s="1" t="s">
        <v>912</v>
      </c>
      <c r="C471" s="2" t="s">
        <v>880</v>
      </c>
      <c r="D471" s="3" t="s">
        <v>36</v>
      </c>
      <c r="E471" s="4">
        <v>0</v>
      </c>
      <c r="F471" s="4">
        <v>0</v>
      </c>
      <c r="H471" s="6">
        <v>0</v>
      </c>
      <c r="I471" s="7">
        <v>6236395</v>
      </c>
      <c r="J471" s="7">
        <v>6236392</v>
      </c>
      <c r="K471" s="7">
        <v>2</v>
      </c>
      <c r="L471" s="7">
        <v>7</v>
      </c>
      <c r="M471" s="7">
        <f t="shared" si="56"/>
        <v>0</v>
      </c>
      <c r="N471" s="8">
        <f>H471*E471*(1+F471/100)</f>
        <v>0</v>
      </c>
      <c r="R471" s="12">
        <v>1</v>
      </c>
    </row>
    <row r="472" spans="1:18" ht="38.25" x14ac:dyDescent="0.2">
      <c r="A472" s="1" t="s">
        <v>913</v>
      </c>
      <c r="B472" s="1" t="s">
        <v>31</v>
      </c>
      <c r="C472" s="2" t="s">
        <v>914</v>
      </c>
      <c r="D472" s="3" t="s">
        <v>244</v>
      </c>
      <c r="E472" s="4">
        <v>2712</v>
      </c>
      <c r="F472" s="4">
        <v>0</v>
      </c>
      <c r="H472" s="6">
        <v>0</v>
      </c>
      <c r="I472" s="7">
        <v>6236396</v>
      </c>
      <c r="J472" s="7">
        <v>6236392</v>
      </c>
      <c r="K472" s="7">
        <v>2</v>
      </c>
      <c r="L472" s="7">
        <v>7</v>
      </c>
      <c r="M472" s="7">
        <f t="shared" si="56"/>
        <v>0</v>
      </c>
      <c r="N472" s="8">
        <f>H472*E472*(1+F472/100)</f>
        <v>0</v>
      </c>
      <c r="R472" s="12">
        <v>1</v>
      </c>
    </row>
    <row r="473" spans="1:18" x14ac:dyDescent="0.2">
      <c r="A473" s="1" t="s">
        <v>915</v>
      </c>
      <c r="B473" s="1" t="s">
        <v>205</v>
      </c>
      <c r="C473" s="2" t="s">
        <v>916</v>
      </c>
      <c r="E473" s="4">
        <v>0</v>
      </c>
      <c r="F473" s="4">
        <v>0</v>
      </c>
      <c r="H473" s="6">
        <v>0</v>
      </c>
      <c r="I473" s="7">
        <v>6236524</v>
      </c>
      <c r="J473" s="7">
        <v>6306422</v>
      </c>
      <c r="K473" s="7">
        <v>1</v>
      </c>
      <c r="L473" s="7">
        <v>5</v>
      </c>
      <c r="M473" s="7">
        <f>M474+M493</f>
        <v>0</v>
      </c>
      <c r="N473" s="8">
        <f>N474+N493</f>
        <v>0</v>
      </c>
      <c r="R473" s="12">
        <v>1</v>
      </c>
    </row>
    <row r="474" spans="1:18" x14ac:dyDescent="0.2">
      <c r="A474" s="1" t="s">
        <v>917</v>
      </c>
      <c r="B474" s="1" t="s">
        <v>208</v>
      </c>
      <c r="C474" s="2" t="s">
        <v>209</v>
      </c>
      <c r="E474" s="4">
        <v>0</v>
      </c>
      <c r="F474" s="4">
        <v>0</v>
      </c>
      <c r="H474" s="6">
        <v>0</v>
      </c>
      <c r="I474" s="7">
        <v>6236525</v>
      </c>
      <c r="J474" s="7">
        <v>6236524</v>
      </c>
      <c r="K474" s="7">
        <v>1</v>
      </c>
      <c r="L474" s="7">
        <v>6</v>
      </c>
      <c r="M474" s="7">
        <f>M475+M476+M477+M478+M479+M480+M481+M482+M483+M484+M485+M486+M487+M488+M489+M490+M491+M492</f>
        <v>0</v>
      </c>
      <c r="N474" s="8">
        <f>N475+N476+N477+N478+N479+N480+N481+N482+N483+N484+N485+N486+N487+N488+N489+N490+N491+N492</f>
        <v>0</v>
      </c>
      <c r="R474" s="12">
        <v>1</v>
      </c>
    </row>
    <row r="475" spans="1:18" x14ac:dyDescent="0.2">
      <c r="A475" s="1" t="s">
        <v>918</v>
      </c>
      <c r="C475" s="2" t="s">
        <v>211</v>
      </c>
      <c r="D475" s="3" t="s">
        <v>36</v>
      </c>
      <c r="E475" s="4">
        <v>0</v>
      </c>
      <c r="F475" s="4">
        <v>0</v>
      </c>
      <c r="H475" s="6">
        <v>0</v>
      </c>
      <c r="I475" s="7">
        <v>6236526</v>
      </c>
      <c r="J475" s="7">
        <v>6236525</v>
      </c>
      <c r="K475" s="7">
        <v>2</v>
      </c>
      <c r="L475" s="7">
        <v>7</v>
      </c>
      <c r="M475" s="7">
        <f t="shared" ref="M475:M492" si="57">ROUND(ROUND(H475,2)*ROUND(E475,2), 2)</f>
        <v>0</v>
      </c>
      <c r="N475" s="8">
        <f t="shared" ref="N475:N492" si="58">H475*E475*(1+F475/100)</f>
        <v>0</v>
      </c>
      <c r="R475" s="12">
        <v>1</v>
      </c>
    </row>
    <row r="476" spans="1:18" ht="25.5" x14ac:dyDescent="0.2">
      <c r="A476" s="1" t="s">
        <v>919</v>
      </c>
      <c r="C476" s="2" t="s">
        <v>213</v>
      </c>
      <c r="D476" s="3" t="s">
        <v>36</v>
      </c>
      <c r="E476" s="4">
        <v>0</v>
      </c>
      <c r="F476" s="4">
        <v>0</v>
      </c>
      <c r="H476" s="6">
        <v>0</v>
      </c>
      <c r="I476" s="7">
        <v>6236527</v>
      </c>
      <c r="J476" s="7">
        <v>6236525</v>
      </c>
      <c r="K476" s="7">
        <v>2</v>
      </c>
      <c r="L476" s="7">
        <v>7</v>
      </c>
      <c r="M476" s="7">
        <f t="shared" si="57"/>
        <v>0</v>
      </c>
      <c r="N476" s="8">
        <f t="shared" si="58"/>
        <v>0</v>
      </c>
      <c r="R476" s="12">
        <v>1</v>
      </c>
    </row>
    <row r="477" spans="1:18" x14ac:dyDescent="0.2">
      <c r="A477" s="1" t="s">
        <v>920</v>
      </c>
      <c r="C477" s="2" t="s">
        <v>215</v>
      </c>
      <c r="D477" s="3" t="s">
        <v>36</v>
      </c>
      <c r="E477" s="4">
        <v>0</v>
      </c>
      <c r="F477" s="4">
        <v>0</v>
      </c>
      <c r="H477" s="6">
        <v>0</v>
      </c>
      <c r="I477" s="7">
        <v>6236528</v>
      </c>
      <c r="J477" s="7">
        <v>6236525</v>
      </c>
      <c r="K477" s="7">
        <v>2</v>
      </c>
      <c r="L477" s="7">
        <v>7</v>
      </c>
      <c r="M477" s="7">
        <f t="shared" si="57"/>
        <v>0</v>
      </c>
      <c r="N477" s="8">
        <f t="shared" si="58"/>
        <v>0</v>
      </c>
      <c r="R477" s="12">
        <v>1</v>
      </c>
    </row>
    <row r="478" spans="1:18" x14ac:dyDescent="0.2">
      <c r="A478" s="1" t="s">
        <v>921</v>
      </c>
      <c r="C478" s="2" t="s">
        <v>829</v>
      </c>
      <c r="D478" s="3" t="s">
        <v>36</v>
      </c>
      <c r="E478" s="4">
        <v>0</v>
      </c>
      <c r="F478" s="4">
        <v>0</v>
      </c>
      <c r="H478" s="6">
        <v>0</v>
      </c>
      <c r="I478" s="7">
        <v>6236529</v>
      </c>
      <c r="J478" s="7">
        <v>6236525</v>
      </c>
      <c r="K478" s="7">
        <v>2</v>
      </c>
      <c r="L478" s="7">
        <v>7</v>
      </c>
      <c r="M478" s="7">
        <f t="shared" si="57"/>
        <v>0</v>
      </c>
      <c r="N478" s="8">
        <f t="shared" si="58"/>
        <v>0</v>
      </c>
      <c r="R478" s="12">
        <v>1</v>
      </c>
    </row>
    <row r="479" spans="1:18" ht="25.5" x14ac:dyDescent="0.2">
      <c r="A479" s="1" t="s">
        <v>922</v>
      </c>
      <c r="C479" s="2" t="s">
        <v>923</v>
      </c>
      <c r="D479" s="3" t="s">
        <v>36</v>
      </c>
      <c r="E479" s="4">
        <v>0</v>
      </c>
      <c r="F479" s="4">
        <v>0</v>
      </c>
      <c r="H479" s="6">
        <v>0</v>
      </c>
      <c r="I479" s="7">
        <v>6236530</v>
      </c>
      <c r="J479" s="7">
        <v>6236525</v>
      </c>
      <c r="K479" s="7">
        <v>2</v>
      </c>
      <c r="L479" s="7">
        <v>7</v>
      </c>
      <c r="M479" s="7">
        <f t="shared" si="57"/>
        <v>0</v>
      </c>
      <c r="N479" s="8">
        <f t="shared" si="58"/>
        <v>0</v>
      </c>
      <c r="R479" s="12">
        <v>1</v>
      </c>
    </row>
    <row r="480" spans="1:18" ht="25.5" x14ac:dyDescent="0.2">
      <c r="A480" s="1" t="s">
        <v>924</v>
      </c>
      <c r="C480" s="2" t="s">
        <v>833</v>
      </c>
      <c r="D480" s="3" t="s">
        <v>36</v>
      </c>
      <c r="E480" s="4">
        <v>0</v>
      </c>
      <c r="F480" s="4">
        <v>0</v>
      </c>
      <c r="H480" s="6">
        <v>0</v>
      </c>
      <c r="I480" s="7">
        <v>6236531</v>
      </c>
      <c r="J480" s="7">
        <v>6236525</v>
      </c>
      <c r="K480" s="7">
        <v>2</v>
      </c>
      <c r="L480" s="7">
        <v>7</v>
      </c>
      <c r="M480" s="7">
        <f t="shared" si="57"/>
        <v>0</v>
      </c>
      <c r="N480" s="8">
        <f t="shared" si="58"/>
        <v>0</v>
      </c>
      <c r="R480" s="12">
        <v>1</v>
      </c>
    </row>
    <row r="481" spans="1:18" ht="25.5" x14ac:dyDescent="0.2">
      <c r="A481" s="1" t="s">
        <v>925</v>
      </c>
      <c r="C481" s="2" t="s">
        <v>836</v>
      </c>
      <c r="D481" s="3" t="s">
        <v>36</v>
      </c>
      <c r="E481" s="4">
        <v>0</v>
      </c>
      <c r="F481" s="4">
        <v>0</v>
      </c>
      <c r="H481" s="6">
        <v>0</v>
      </c>
      <c r="I481" s="7">
        <v>6236532</v>
      </c>
      <c r="J481" s="7">
        <v>6236525</v>
      </c>
      <c r="K481" s="7">
        <v>2</v>
      </c>
      <c r="L481" s="7">
        <v>7</v>
      </c>
      <c r="M481" s="7">
        <f t="shared" si="57"/>
        <v>0</v>
      </c>
      <c r="N481" s="8">
        <f t="shared" si="58"/>
        <v>0</v>
      </c>
      <c r="R481" s="12">
        <v>1</v>
      </c>
    </row>
    <row r="482" spans="1:18" x14ac:dyDescent="0.2">
      <c r="A482" s="1" t="s">
        <v>926</v>
      </c>
      <c r="C482" s="2" t="s">
        <v>838</v>
      </c>
      <c r="D482" s="3" t="s">
        <v>36</v>
      </c>
      <c r="E482" s="4">
        <v>0</v>
      </c>
      <c r="F482" s="4">
        <v>0</v>
      </c>
      <c r="H482" s="6">
        <v>0</v>
      </c>
      <c r="I482" s="7">
        <v>6236533</v>
      </c>
      <c r="J482" s="7">
        <v>6236525</v>
      </c>
      <c r="K482" s="7">
        <v>2</v>
      </c>
      <c r="L482" s="7">
        <v>7</v>
      </c>
      <c r="M482" s="7">
        <f t="shared" si="57"/>
        <v>0</v>
      </c>
      <c r="N482" s="8">
        <f t="shared" si="58"/>
        <v>0</v>
      </c>
      <c r="R482" s="12">
        <v>1</v>
      </c>
    </row>
    <row r="483" spans="1:18" x14ac:dyDescent="0.2">
      <c r="A483" s="1" t="s">
        <v>927</v>
      </c>
      <c r="C483" s="2" t="s">
        <v>840</v>
      </c>
      <c r="D483" s="3" t="s">
        <v>36</v>
      </c>
      <c r="E483" s="4">
        <v>0</v>
      </c>
      <c r="F483" s="4">
        <v>0</v>
      </c>
      <c r="H483" s="6">
        <v>0</v>
      </c>
      <c r="I483" s="7">
        <v>6236534</v>
      </c>
      <c r="J483" s="7">
        <v>6236525</v>
      </c>
      <c r="K483" s="7">
        <v>2</v>
      </c>
      <c r="L483" s="7">
        <v>7</v>
      </c>
      <c r="M483" s="7">
        <f t="shared" si="57"/>
        <v>0</v>
      </c>
      <c r="N483" s="8">
        <f t="shared" si="58"/>
        <v>0</v>
      </c>
      <c r="R483" s="12">
        <v>1</v>
      </c>
    </row>
    <row r="484" spans="1:18" x14ac:dyDescent="0.2">
      <c r="A484" s="1" t="s">
        <v>928</v>
      </c>
      <c r="C484" s="2" t="s">
        <v>842</v>
      </c>
      <c r="D484" s="3" t="s">
        <v>36</v>
      </c>
      <c r="E484" s="4">
        <v>0</v>
      </c>
      <c r="F484" s="4">
        <v>0</v>
      </c>
      <c r="H484" s="6">
        <v>0</v>
      </c>
      <c r="I484" s="7">
        <v>6236535</v>
      </c>
      <c r="J484" s="7">
        <v>6236525</v>
      </c>
      <c r="K484" s="7">
        <v>2</v>
      </c>
      <c r="L484" s="7">
        <v>7</v>
      </c>
      <c r="M484" s="7">
        <f t="shared" si="57"/>
        <v>0</v>
      </c>
      <c r="N484" s="8">
        <f t="shared" si="58"/>
        <v>0</v>
      </c>
      <c r="R484" s="12">
        <v>1</v>
      </c>
    </row>
    <row r="485" spans="1:18" ht="51" x14ac:dyDescent="0.2">
      <c r="A485" s="1" t="s">
        <v>929</v>
      </c>
      <c r="B485" s="1" t="s">
        <v>31</v>
      </c>
      <c r="C485" s="2" t="s">
        <v>930</v>
      </c>
      <c r="D485" s="3" t="s">
        <v>237</v>
      </c>
      <c r="E485" s="4">
        <v>4</v>
      </c>
      <c r="F485" s="4">
        <v>0</v>
      </c>
      <c r="H485" s="6">
        <v>0</v>
      </c>
      <c r="I485" s="7">
        <v>6236536</v>
      </c>
      <c r="J485" s="7">
        <v>6236525</v>
      </c>
      <c r="K485" s="7">
        <v>2</v>
      </c>
      <c r="L485" s="7">
        <v>7</v>
      </c>
      <c r="M485" s="7">
        <f t="shared" si="57"/>
        <v>0</v>
      </c>
      <c r="N485" s="8">
        <f t="shared" si="58"/>
        <v>0</v>
      </c>
      <c r="R485" s="12">
        <v>1</v>
      </c>
    </row>
    <row r="486" spans="1:18" ht="51" x14ac:dyDescent="0.2">
      <c r="A486" s="1" t="s">
        <v>931</v>
      </c>
      <c r="B486" s="1" t="s">
        <v>42</v>
      </c>
      <c r="C486" s="2" t="s">
        <v>932</v>
      </c>
      <c r="D486" s="3" t="s">
        <v>237</v>
      </c>
      <c r="E486" s="4">
        <v>25</v>
      </c>
      <c r="F486" s="4">
        <v>0</v>
      </c>
      <c r="H486" s="6">
        <v>0</v>
      </c>
      <c r="I486" s="7">
        <v>6236537</v>
      </c>
      <c r="J486" s="7">
        <v>6236525</v>
      </c>
      <c r="K486" s="7">
        <v>2</v>
      </c>
      <c r="L486" s="7">
        <v>7</v>
      </c>
      <c r="M486" s="7">
        <f t="shared" si="57"/>
        <v>0</v>
      </c>
      <c r="N486" s="8">
        <f t="shared" si="58"/>
        <v>0</v>
      </c>
      <c r="R486" s="12">
        <v>1</v>
      </c>
    </row>
    <row r="487" spans="1:18" ht="51" x14ac:dyDescent="0.2">
      <c r="A487" s="1" t="s">
        <v>933</v>
      </c>
      <c r="B487" s="1" t="s">
        <v>45</v>
      </c>
      <c r="C487" s="2" t="s">
        <v>934</v>
      </c>
      <c r="D487" s="3" t="s">
        <v>237</v>
      </c>
      <c r="E487" s="4">
        <v>1</v>
      </c>
      <c r="F487" s="4">
        <v>0</v>
      </c>
      <c r="H487" s="6">
        <v>0</v>
      </c>
      <c r="I487" s="7">
        <v>6236538</v>
      </c>
      <c r="J487" s="7">
        <v>6236525</v>
      </c>
      <c r="K487" s="7">
        <v>2</v>
      </c>
      <c r="L487" s="7">
        <v>7</v>
      </c>
      <c r="M487" s="7">
        <f t="shared" si="57"/>
        <v>0</v>
      </c>
      <c r="N487" s="8">
        <f t="shared" si="58"/>
        <v>0</v>
      </c>
      <c r="R487" s="12">
        <v>1</v>
      </c>
    </row>
    <row r="488" spans="1:18" ht="51" x14ac:dyDescent="0.2">
      <c r="A488" s="1" t="s">
        <v>935</v>
      </c>
      <c r="B488" s="1" t="s">
        <v>48</v>
      </c>
      <c r="C488" s="2" t="s">
        <v>936</v>
      </c>
      <c r="D488" s="3" t="s">
        <v>237</v>
      </c>
      <c r="E488" s="4">
        <v>1</v>
      </c>
      <c r="F488" s="4">
        <v>0</v>
      </c>
      <c r="H488" s="6">
        <v>0</v>
      </c>
      <c r="I488" s="7">
        <v>6236539</v>
      </c>
      <c r="J488" s="7">
        <v>6236525</v>
      </c>
      <c r="K488" s="7">
        <v>2</v>
      </c>
      <c r="L488" s="7">
        <v>7</v>
      </c>
      <c r="M488" s="7">
        <f t="shared" si="57"/>
        <v>0</v>
      </c>
      <c r="N488" s="8">
        <f t="shared" si="58"/>
        <v>0</v>
      </c>
      <c r="R488" s="12">
        <v>1</v>
      </c>
    </row>
    <row r="489" spans="1:18" ht="51" x14ac:dyDescent="0.2">
      <c r="A489" s="1" t="s">
        <v>937</v>
      </c>
      <c r="B489" s="1" t="s">
        <v>51</v>
      </c>
      <c r="C489" s="2" t="s">
        <v>938</v>
      </c>
      <c r="D489" s="3" t="s">
        <v>237</v>
      </c>
      <c r="E489" s="4">
        <v>10</v>
      </c>
      <c r="F489" s="4">
        <v>0</v>
      </c>
      <c r="H489" s="6">
        <v>0</v>
      </c>
      <c r="I489" s="7">
        <v>6236540</v>
      </c>
      <c r="J489" s="7">
        <v>6236525</v>
      </c>
      <c r="K489" s="7">
        <v>2</v>
      </c>
      <c r="L489" s="7">
        <v>7</v>
      </c>
      <c r="M489" s="7">
        <f t="shared" si="57"/>
        <v>0</v>
      </c>
      <c r="N489" s="8">
        <f t="shared" si="58"/>
        <v>0</v>
      </c>
      <c r="R489" s="12">
        <v>1</v>
      </c>
    </row>
    <row r="490" spans="1:18" ht="51" x14ac:dyDescent="0.2">
      <c r="A490" s="1" t="s">
        <v>939</v>
      </c>
      <c r="B490" s="1" t="s">
        <v>54</v>
      </c>
      <c r="C490" s="2" t="s">
        <v>940</v>
      </c>
      <c r="D490" s="3" t="s">
        <v>237</v>
      </c>
      <c r="E490" s="4">
        <v>4</v>
      </c>
      <c r="F490" s="4">
        <v>0</v>
      </c>
      <c r="H490" s="6">
        <v>0</v>
      </c>
      <c r="I490" s="7">
        <v>6236541</v>
      </c>
      <c r="J490" s="7">
        <v>6236525</v>
      </c>
      <c r="K490" s="7">
        <v>2</v>
      </c>
      <c r="L490" s="7">
        <v>7</v>
      </c>
      <c r="M490" s="7">
        <f t="shared" si="57"/>
        <v>0</v>
      </c>
      <c r="N490" s="8">
        <f t="shared" si="58"/>
        <v>0</v>
      </c>
      <c r="R490" s="12">
        <v>1</v>
      </c>
    </row>
    <row r="491" spans="1:18" ht="51" x14ac:dyDescent="0.2">
      <c r="A491" s="1" t="s">
        <v>941</v>
      </c>
      <c r="B491" s="1" t="s">
        <v>57</v>
      </c>
      <c r="C491" s="2" t="s">
        <v>942</v>
      </c>
      <c r="D491" s="3" t="s">
        <v>247</v>
      </c>
      <c r="E491" s="4">
        <v>140</v>
      </c>
      <c r="F491" s="4">
        <v>0</v>
      </c>
      <c r="H491" s="6">
        <v>0</v>
      </c>
      <c r="I491" s="7">
        <v>6236542</v>
      </c>
      <c r="J491" s="7">
        <v>6236525</v>
      </c>
      <c r="K491" s="7">
        <v>2</v>
      </c>
      <c r="L491" s="7">
        <v>7</v>
      </c>
      <c r="M491" s="7">
        <f t="shared" si="57"/>
        <v>0</v>
      </c>
      <c r="N491" s="8">
        <f t="shared" si="58"/>
        <v>0</v>
      </c>
      <c r="R491" s="12">
        <v>1</v>
      </c>
    </row>
    <row r="492" spans="1:18" ht="51" x14ac:dyDescent="0.2">
      <c r="A492" s="1" t="s">
        <v>943</v>
      </c>
      <c r="B492" s="1" t="s">
        <v>60</v>
      </c>
      <c r="C492" s="2" t="s">
        <v>944</v>
      </c>
      <c r="D492" s="3" t="s">
        <v>268</v>
      </c>
      <c r="E492" s="4">
        <v>3</v>
      </c>
      <c r="F492" s="4">
        <v>0</v>
      </c>
      <c r="H492" s="6">
        <v>0</v>
      </c>
      <c r="I492" s="7">
        <v>6236543</v>
      </c>
      <c r="J492" s="7">
        <v>6236525</v>
      </c>
      <c r="K492" s="7">
        <v>2</v>
      </c>
      <c r="L492" s="7">
        <v>7</v>
      </c>
      <c r="M492" s="7">
        <f t="shared" si="57"/>
        <v>0</v>
      </c>
      <c r="N492" s="8">
        <f t="shared" si="58"/>
        <v>0</v>
      </c>
      <c r="R492" s="12">
        <v>1</v>
      </c>
    </row>
    <row r="493" spans="1:18" x14ac:dyDescent="0.2">
      <c r="A493" s="1" t="s">
        <v>945</v>
      </c>
      <c r="B493" s="1" t="s">
        <v>282</v>
      </c>
      <c r="C493" s="2" t="s">
        <v>366</v>
      </c>
      <c r="E493" s="4">
        <v>0</v>
      </c>
      <c r="F493" s="4">
        <v>0</v>
      </c>
      <c r="H493" s="6">
        <v>0</v>
      </c>
      <c r="I493" s="7">
        <v>6236544</v>
      </c>
      <c r="J493" s="7">
        <v>6236524</v>
      </c>
      <c r="K493" s="7">
        <v>1</v>
      </c>
      <c r="L493" s="7">
        <v>6</v>
      </c>
      <c r="M493" s="7">
        <f>M494+M495+M496+M497+M498+M499+M500</f>
        <v>0</v>
      </c>
      <c r="N493" s="8">
        <f>N494+N495+N496+N497+N498+N499+N500</f>
        <v>0</v>
      </c>
      <c r="R493" s="12">
        <v>1</v>
      </c>
    </row>
    <row r="494" spans="1:18" x14ac:dyDescent="0.2">
      <c r="A494" s="1" t="s">
        <v>946</v>
      </c>
      <c r="C494" s="2" t="s">
        <v>211</v>
      </c>
      <c r="D494" s="3" t="s">
        <v>36</v>
      </c>
      <c r="E494" s="4">
        <v>0</v>
      </c>
      <c r="F494" s="4">
        <v>0</v>
      </c>
      <c r="H494" s="6">
        <v>0</v>
      </c>
      <c r="I494" s="7">
        <v>6236545</v>
      </c>
      <c r="J494" s="7">
        <v>6236544</v>
      </c>
      <c r="K494" s="7">
        <v>2</v>
      </c>
      <c r="L494" s="7">
        <v>7</v>
      </c>
      <c r="M494" s="7">
        <f t="shared" ref="M494:M500" si="59">ROUND(ROUND(H494,2)*ROUND(E494,2), 2)</f>
        <v>0</v>
      </c>
      <c r="N494" s="8">
        <f t="shared" ref="N494:N500" si="60">H494*E494*(1+F494/100)</f>
        <v>0</v>
      </c>
      <c r="R494" s="12">
        <v>1</v>
      </c>
    </row>
    <row r="495" spans="1:18" ht="25.5" x14ac:dyDescent="0.2">
      <c r="A495" s="1" t="s">
        <v>947</v>
      </c>
      <c r="C495" s="2" t="s">
        <v>901</v>
      </c>
      <c r="D495" s="3" t="s">
        <v>36</v>
      </c>
      <c r="E495" s="4">
        <v>0</v>
      </c>
      <c r="F495" s="4">
        <v>0</v>
      </c>
      <c r="H495" s="6">
        <v>0</v>
      </c>
      <c r="I495" s="7">
        <v>6236546</v>
      </c>
      <c r="J495" s="7">
        <v>6236544</v>
      </c>
      <c r="K495" s="7">
        <v>2</v>
      </c>
      <c r="L495" s="7">
        <v>7</v>
      </c>
      <c r="M495" s="7">
        <f t="shared" si="59"/>
        <v>0</v>
      </c>
      <c r="N495" s="8">
        <f t="shared" si="60"/>
        <v>0</v>
      </c>
      <c r="R495" s="12">
        <v>1</v>
      </c>
    </row>
    <row r="496" spans="1:18" ht="25.5" x14ac:dyDescent="0.2">
      <c r="A496" s="1" t="s">
        <v>948</v>
      </c>
      <c r="C496" s="2" t="s">
        <v>880</v>
      </c>
      <c r="D496" s="3" t="s">
        <v>36</v>
      </c>
      <c r="E496" s="4">
        <v>0</v>
      </c>
      <c r="F496" s="4">
        <v>0</v>
      </c>
      <c r="H496" s="6">
        <v>0</v>
      </c>
      <c r="I496" s="7">
        <v>6236547</v>
      </c>
      <c r="J496" s="7">
        <v>6236544</v>
      </c>
      <c r="K496" s="7">
        <v>2</v>
      </c>
      <c r="L496" s="7">
        <v>7</v>
      </c>
      <c r="M496" s="7">
        <f t="shared" si="59"/>
        <v>0</v>
      </c>
      <c r="N496" s="8">
        <f t="shared" si="60"/>
        <v>0</v>
      </c>
      <c r="R496" s="12">
        <v>1</v>
      </c>
    </row>
    <row r="497" spans="1:18" ht="25.5" x14ac:dyDescent="0.2">
      <c r="A497" s="1" t="s">
        <v>949</v>
      </c>
      <c r="B497" s="1" t="s">
        <v>31</v>
      </c>
      <c r="C497" s="2" t="s">
        <v>950</v>
      </c>
      <c r="D497" s="3" t="s">
        <v>247</v>
      </c>
      <c r="E497" s="4">
        <v>354</v>
      </c>
      <c r="F497" s="4">
        <v>0</v>
      </c>
      <c r="H497" s="6">
        <v>0</v>
      </c>
      <c r="I497" s="7">
        <v>6236548</v>
      </c>
      <c r="J497" s="7">
        <v>6236544</v>
      </c>
      <c r="K497" s="7">
        <v>2</v>
      </c>
      <c r="L497" s="7">
        <v>7</v>
      </c>
      <c r="M497" s="7">
        <f t="shared" si="59"/>
        <v>0</v>
      </c>
      <c r="N497" s="8">
        <f t="shared" si="60"/>
        <v>0</v>
      </c>
      <c r="R497" s="12">
        <v>1</v>
      </c>
    </row>
    <row r="498" spans="1:18" x14ac:dyDescent="0.2">
      <c r="A498" s="1" t="s">
        <v>951</v>
      </c>
      <c r="B498" s="1" t="s">
        <v>42</v>
      </c>
      <c r="C498" s="2" t="s">
        <v>393</v>
      </c>
      <c r="D498" s="3" t="s">
        <v>36</v>
      </c>
      <c r="E498" s="4">
        <v>0</v>
      </c>
      <c r="F498" s="4">
        <v>0</v>
      </c>
      <c r="H498" s="6">
        <v>0</v>
      </c>
      <c r="I498" s="7">
        <v>6236549</v>
      </c>
      <c r="J498" s="7">
        <v>6236544</v>
      </c>
      <c r="K498" s="7">
        <v>2</v>
      </c>
      <c r="L498" s="7">
        <v>7</v>
      </c>
      <c r="M498" s="7">
        <f t="shared" si="59"/>
        <v>0</v>
      </c>
      <c r="N498" s="8">
        <f t="shared" si="60"/>
        <v>0</v>
      </c>
      <c r="R498" s="12">
        <v>1</v>
      </c>
    </row>
    <row r="499" spans="1:18" ht="25.5" x14ac:dyDescent="0.2">
      <c r="A499" s="1" t="s">
        <v>952</v>
      </c>
      <c r="C499" s="2" t="s">
        <v>395</v>
      </c>
      <c r="D499" s="3" t="s">
        <v>396</v>
      </c>
      <c r="E499" s="4">
        <v>50</v>
      </c>
      <c r="F499" s="4">
        <v>0</v>
      </c>
      <c r="H499" s="6">
        <v>0</v>
      </c>
      <c r="I499" s="7">
        <v>6236550</v>
      </c>
      <c r="J499" s="7">
        <v>6236544</v>
      </c>
      <c r="K499" s="7">
        <v>2</v>
      </c>
      <c r="L499" s="7">
        <v>7</v>
      </c>
      <c r="M499" s="7">
        <f t="shared" si="59"/>
        <v>0</v>
      </c>
      <c r="N499" s="8">
        <f t="shared" si="60"/>
        <v>0</v>
      </c>
      <c r="R499" s="12">
        <v>1</v>
      </c>
    </row>
    <row r="500" spans="1:18" ht="25.5" x14ac:dyDescent="0.2">
      <c r="A500" s="1" t="s">
        <v>953</v>
      </c>
      <c r="C500" s="2" t="s">
        <v>398</v>
      </c>
      <c r="D500" s="3" t="s">
        <v>396</v>
      </c>
      <c r="E500" s="4">
        <v>50</v>
      </c>
      <c r="F500" s="4">
        <v>0</v>
      </c>
      <c r="H500" s="6">
        <v>0</v>
      </c>
      <c r="I500" s="7">
        <v>6236551</v>
      </c>
      <c r="J500" s="7">
        <v>6236544</v>
      </c>
      <c r="K500" s="7">
        <v>2</v>
      </c>
      <c r="L500" s="7">
        <v>7</v>
      </c>
      <c r="M500" s="7">
        <f t="shared" si="59"/>
        <v>0</v>
      </c>
      <c r="N500" s="8">
        <f t="shared" si="60"/>
        <v>0</v>
      </c>
      <c r="R500" s="12">
        <v>1</v>
      </c>
    </row>
    <row r="501" spans="1:18" x14ac:dyDescent="0.2">
      <c r="A501" s="1" t="s">
        <v>954</v>
      </c>
      <c r="B501" s="1" t="s">
        <v>202</v>
      </c>
      <c r="C501" s="2" t="s">
        <v>483</v>
      </c>
      <c r="E501" s="4">
        <v>0</v>
      </c>
      <c r="F501" s="4">
        <v>0</v>
      </c>
      <c r="H501" s="6">
        <v>0</v>
      </c>
      <c r="I501" s="7">
        <v>6306423</v>
      </c>
      <c r="J501" s="7">
        <v>6238446</v>
      </c>
      <c r="K501" s="7">
        <v>1</v>
      </c>
      <c r="L501" s="7">
        <v>4</v>
      </c>
      <c r="M501" s="7">
        <f>M502+M628</f>
        <v>0</v>
      </c>
      <c r="N501" s="8">
        <f>N502+N628</f>
        <v>0</v>
      </c>
      <c r="R501" s="12">
        <v>1</v>
      </c>
    </row>
    <row r="502" spans="1:18" x14ac:dyDescent="0.2">
      <c r="A502" s="1" t="s">
        <v>955</v>
      </c>
      <c r="B502" s="1" t="s">
        <v>485</v>
      </c>
      <c r="C502" s="2" t="s">
        <v>956</v>
      </c>
      <c r="E502" s="4">
        <v>0</v>
      </c>
      <c r="F502" s="4">
        <v>0</v>
      </c>
      <c r="H502" s="6">
        <v>0</v>
      </c>
      <c r="I502" s="7">
        <v>6236397</v>
      </c>
      <c r="J502" s="7">
        <v>6306423</v>
      </c>
      <c r="K502" s="7">
        <v>1</v>
      </c>
      <c r="L502" s="7">
        <v>5</v>
      </c>
      <c r="M502" s="7">
        <f>M503+M547+M560+M574+M581+M595+M607</f>
        <v>0</v>
      </c>
      <c r="N502" s="8">
        <f>N503+N547+N560+N574+N581+N595+N607</f>
        <v>0</v>
      </c>
      <c r="R502" s="12">
        <v>1</v>
      </c>
    </row>
    <row r="503" spans="1:18" x14ac:dyDescent="0.2">
      <c r="A503" s="1" t="s">
        <v>957</v>
      </c>
      <c r="B503" s="1" t="s">
        <v>208</v>
      </c>
      <c r="C503" s="2" t="s">
        <v>958</v>
      </c>
      <c r="E503" s="4">
        <v>0</v>
      </c>
      <c r="F503" s="4">
        <v>0</v>
      </c>
      <c r="H503" s="6">
        <v>0</v>
      </c>
      <c r="I503" s="7">
        <v>6236398</v>
      </c>
      <c r="J503" s="7">
        <v>6236397</v>
      </c>
      <c r="K503" s="7">
        <v>1</v>
      </c>
      <c r="L503" s="7">
        <v>6</v>
      </c>
      <c r="M503" s="7">
        <f>M504+M511+M518+M526</f>
        <v>0</v>
      </c>
      <c r="N503" s="8">
        <f>N504+N511+N518+N526</f>
        <v>0</v>
      </c>
      <c r="R503" s="12">
        <v>1</v>
      </c>
    </row>
    <row r="504" spans="1:18" x14ac:dyDescent="0.2">
      <c r="A504" s="1" t="s">
        <v>959</v>
      </c>
      <c r="C504" s="2" t="s">
        <v>211</v>
      </c>
      <c r="E504" s="4">
        <v>0</v>
      </c>
      <c r="F504" s="4">
        <v>0</v>
      </c>
      <c r="H504" s="6">
        <v>0</v>
      </c>
      <c r="I504" s="7">
        <v>6236399</v>
      </c>
      <c r="J504" s="7">
        <v>6236398</v>
      </c>
      <c r="K504" s="7">
        <v>1</v>
      </c>
      <c r="L504" s="7">
        <v>7</v>
      </c>
      <c r="M504" s="7">
        <f>M505+M506+M507+M508+M509+M510</f>
        <v>0</v>
      </c>
      <c r="N504" s="8">
        <f>N505+N506+N507+N508+N509+N510</f>
        <v>0</v>
      </c>
      <c r="R504" s="12">
        <v>1</v>
      </c>
    </row>
    <row r="505" spans="1:18" x14ac:dyDescent="0.2">
      <c r="A505" s="1" t="s">
        <v>960</v>
      </c>
      <c r="C505" s="2" t="s">
        <v>350</v>
      </c>
      <c r="D505" s="3" t="s">
        <v>36</v>
      </c>
      <c r="E505" s="4">
        <v>0</v>
      </c>
      <c r="F505" s="4">
        <v>0</v>
      </c>
      <c r="H505" s="6">
        <v>0</v>
      </c>
      <c r="I505" s="7">
        <v>6236400</v>
      </c>
      <c r="J505" s="7">
        <v>6236399</v>
      </c>
      <c r="K505" s="7">
        <v>2</v>
      </c>
      <c r="L505" s="7">
        <v>8</v>
      </c>
      <c r="M505" s="7">
        <f t="shared" ref="M505:M510" si="61">ROUND(ROUND(H505,2)*ROUND(E505,2), 2)</f>
        <v>0</v>
      </c>
      <c r="N505" s="8">
        <f t="shared" ref="N505:N510" si="62">H505*E505*(1+F505/100)</f>
        <v>0</v>
      </c>
      <c r="R505" s="12">
        <v>1</v>
      </c>
    </row>
    <row r="506" spans="1:18" ht="25.5" x14ac:dyDescent="0.2">
      <c r="A506" s="1" t="s">
        <v>961</v>
      </c>
      <c r="C506" s="2" t="s">
        <v>962</v>
      </c>
      <c r="D506" s="3" t="s">
        <v>36</v>
      </c>
      <c r="E506" s="4">
        <v>0</v>
      </c>
      <c r="F506" s="4">
        <v>0</v>
      </c>
      <c r="H506" s="6">
        <v>0</v>
      </c>
      <c r="I506" s="7">
        <v>6236401</v>
      </c>
      <c r="J506" s="7">
        <v>6236399</v>
      </c>
      <c r="K506" s="7">
        <v>2</v>
      </c>
      <c r="L506" s="7">
        <v>8</v>
      </c>
      <c r="M506" s="7">
        <f t="shared" si="61"/>
        <v>0</v>
      </c>
      <c r="N506" s="8">
        <f t="shared" si="62"/>
        <v>0</v>
      </c>
      <c r="R506" s="12">
        <v>1</v>
      </c>
    </row>
    <row r="507" spans="1:18" x14ac:dyDescent="0.2">
      <c r="A507" s="1" t="s">
        <v>963</v>
      </c>
      <c r="C507" s="2" t="s">
        <v>964</v>
      </c>
      <c r="D507" s="3" t="s">
        <v>36</v>
      </c>
      <c r="E507" s="4">
        <v>0</v>
      </c>
      <c r="F507" s="4">
        <v>0</v>
      </c>
      <c r="H507" s="6">
        <v>0</v>
      </c>
      <c r="I507" s="7">
        <v>6236402</v>
      </c>
      <c r="J507" s="7">
        <v>6236399</v>
      </c>
      <c r="K507" s="7">
        <v>2</v>
      </c>
      <c r="L507" s="7">
        <v>8</v>
      </c>
      <c r="M507" s="7">
        <f t="shared" si="61"/>
        <v>0</v>
      </c>
      <c r="N507" s="8">
        <f t="shared" si="62"/>
        <v>0</v>
      </c>
      <c r="R507" s="12">
        <v>1</v>
      </c>
    </row>
    <row r="508" spans="1:18" ht="25.5" x14ac:dyDescent="0.2">
      <c r="A508" s="1" t="s">
        <v>965</v>
      </c>
      <c r="C508" s="2" t="s">
        <v>966</v>
      </c>
      <c r="D508" s="3" t="s">
        <v>36</v>
      </c>
      <c r="E508" s="4">
        <v>0</v>
      </c>
      <c r="F508" s="4">
        <v>0</v>
      </c>
      <c r="H508" s="6">
        <v>0</v>
      </c>
      <c r="I508" s="7">
        <v>6236403</v>
      </c>
      <c r="J508" s="7">
        <v>6236399</v>
      </c>
      <c r="K508" s="7">
        <v>2</v>
      </c>
      <c r="L508" s="7">
        <v>8</v>
      </c>
      <c r="M508" s="7">
        <f t="shared" si="61"/>
        <v>0</v>
      </c>
      <c r="N508" s="8">
        <f t="shared" si="62"/>
        <v>0</v>
      </c>
      <c r="R508" s="12">
        <v>1</v>
      </c>
    </row>
    <row r="509" spans="1:18" x14ac:dyDescent="0.2">
      <c r="A509" s="1" t="s">
        <v>967</v>
      </c>
      <c r="C509" s="2" t="s">
        <v>968</v>
      </c>
      <c r="D509" s="3" t="s">
        <v>36</v>
      </c>
      <c r="E509" s="4">
        <v>0</v>
      </c>
      <c r="F509" s="4">
        <v>0</v>
      </c>
      <c r="H509" s="6">
        <v>0</v>
      </c>
      <c r="I509" s="7">
        <v>6236404</v>
      </c>
      <c r="J509" s="7">
        <v>6236399</v>
      </c>
      <c r="K509" s="7">
        <v>2</v>
      </c>
      <c r="L509" s="7">
        <v>8</v>
      </c>
      <c r="M509" s="7">
        <f t="shared" si="61"/>
        <v>0</v>
      </c>
      <c r="N509" s="8">
        <f t="shared" si="62"/>
        <v>0</v>
      </c>
      <c r="R509" s="12">
        <v>1</v>
      </c>
    </row>
    <row r="510" spans="1:18" x14ac:dyDescent="0.2">
      <c r="A510" s="1" t="s">
        <v>969</v>
      </c>
      <c r="C510" s="2" t="s">
        <v>970</v>
      </c>
      <c r="D510" s="3" t="s">
        <v>36</v>
      </c>
      <c r="E510" s="4">
        <v>0</v>
      </c>
      <c r="F510" s="4">
        <v>0</v>
      </c>
      <c r="H510" s="6">
        <v>0</v>
      </c>
      <c r="I510" s="7">
        <v>6236405</v>
      </c>
      <c r="J510" s="7">
        <v>6236399</v>
      </c>
      <c r="K510" s="7">
        <v>2</v>
      </c>
      <c r="L510" s="7">
        <v>8</v>
      </c>
      <c r="M510" s="7">
        <f t="shared" si="61"/>
        <v>0</v>
      </c>
      <c r="N510" s="8">
        <f t="shared" si="62"/>
        <v>0</v>
      </c>
      <c r="R510" s="12">
        <v>1</v>
      </c>
    </row>
    <row r="511" spans="1:18" x14ac:dyDescent="0.2">
      <c r="A511" s="1" t="s">
        <v>971</v>
      </c>
      <c r="B511" s="1" t="s">
        <v>972</v>
      </c>
      <c r="C511" s="2" t="s">
        <v>973</v>
      </c>
      <c r="E511" s="4">
        <v>0</v>
      </c>
      <c r="F511" s="4">
        <v>0</v>
      </c>
      <c r="H511" s="6">
        <v>0</v>
      </c>
      <c r="I511" s="7">
        <v>6236406</v>
      </c>
      <c r="J511" s="7">
        <v>6236398</v>
      </c>
      <c r="K511" s="7">
        <v>1</v>
      </c>
      <c r="L511" s="7">
        <v>7</v>
      </c>
      <c r="M511" s="7">
        <f>M512+M513+M514+M515+M516+M517</f>
        <v>0</v>
      </c>
      <c r="N511" s="8">
        <f>N512+N513+N514+N515+N516+N517</f>
        <v>0</v>
      </c>
      <c r="R511" s="12">
        <v>1</v>
      </c>
    </row>
    <row r="512" spans="1:18" ht="38.25" x14ac:dyDescent="0.2">
      <c r="A512" s="1" t="s">
        <v>974</v>
      </c>
      <c r="B512" s="1" t="s">
        <v>31</v>
      </c>
      <c r="C512" s="2" t="s">
        <v>975</v>
      </c>
      <c r="D512" s="3" t="s">
        <v>244</v>
      </c>
      <c r="E512" s="4">
        <v>1150</v>
      </c>
      <c r="F512" s="4">
        <v>0</v>
      </c>
      <c r="H512" s="6">
        <v>0</v>
      </c>
      <c r="I512" s="7">
        <v>6236407</v>
      </c>
      <c r="J512" s="7">
        <v>6236406</v>
      </c>
      <c r="K512" s="7">
        <v>2</v>
      </c>
      <c r="L512" s="7">
        <v>8</v>
      </c>
      <c r="M512" s="7">
        <f t="shared" ref="M512:M517" si="63">ROUND(ROUND(H512,2)*ROUND(E512,2), 2)</f>
        <v>0</v>
      </c>
      <c r="N512" s="8">
        <f t="shared" ref="N512:N517" si="64">H512*E512*(1+F512/100)</f>
        <v>0</v>
      </c>
      <c r="R512" s="12">
        <v>1</v>
      </c>
    </row>
    <row r="513" spans="1:18" ht="25.5" x14ac:dyDescent="0.2">
      <c r="A513" s="1" t="s">
        <v>976</v>
      </c>
      <c r="B513" s="1" t="s">
        <v>42</v>
      </c>
      <c r="C513" s="2" t="s">
        <v>977</v>
      </c>
      <c r="D513" s="3" t="s">
        <v>247</v>
      </c>
      <c r="E513" s="4">
        <v>42</v>
      </c>
      <c r="F513" s="4">
        <v>0</v>
      </c>
      <c r="H513" s="6">
        <v>0</v>
      </c>
      <c r="I513" s="7">
        <v>6236408</v>
      </c>
      <c r="J513" s="7">
        <v>6236406</v>
      </c>
      <c r="K513" s="7">
        <v>2</v>
      </c>
      <c r="L513" s="7">
        <v>8</v>
      </c>
      <c r="M513" s="7">
        <f t="shared" si="63"/>
        <v>0</v>
      </c>
      <c r="N513" s="8">
        <f t="shared" si="64"/>
        <v>0</v>
      </c>
      <c r="R513" s="12">
        <v>1</v>
      </c>
    </row>
    <row r="514" spans="1:18" ht="25.5" x14ac:dyDescent="0.2">
      <c r="A514" s="1" t="s">
        <v>978</v>
      </c>
      <c r="B514" s="1" t="s">
        <v>45</v>
      </c>
      <c r="C514" s="2" t="s">
        <v>979</v>
      </c>
      <c r="D514" s="3" t="s">
        <v>244</v>
      </c>
      <c r="E514" s="4">
        <v>435</v>
      </c>
      <c r="F514" s="4">
        <v>0</v>
      </c>
      <c r="H514" s="6">
        <v>0</v>
      </c>
      <c r="I514" s="7">
        <v>6236409</v>
      </c>
      <c r="J514" s="7">
        <v>6236406</v>
      </c>
      <c r="K514" s="7">
        <v>2</v>
      </c>
      <c r="L514" s="7">
        <v>8</v>
      </c>
      <c r="M514" s="7">
        <f t="shared" si="63"/>
        <v>0</v>
      </c>
      <c r="N514" s="8">
        <f t="shared" si="64"/>
        <v>0</v>
      </c>
      <c r="R514" s="12">
        <v>1</v>
      </c>
    </row>
    <row r="515" spans="1:18" ht="25.5" x14ac:dyDescent="0.2">
      <c r="A515" s="1" t="s">
        <v>980</v>
      </c>
      <c r="B515" s="1" t="s">
        <v>48</v>
      </c>
      <c r="C515" s="2" t="s">
        <v>981</v>
      </c>
      <c r="D515" s="3" t="s">
        <v>244</v>
      </c>
      <c r="E515" s="4">
        <v>1178</v>
      </c>
      <c r="F515" s="4">
        <v>0</v>
      </c>
      <c r="H515" s="6">
        <v>0</v>
      </c>
      <c r="I515" s="7">
        <v>6236410</v>
      </c>
      <c r="J515" s="7">
        <v>6236406</v>
      </c>
      <c r="K515" s="7">
        <v>2</v>
      </c>
      <c r="L515" s="7">
        <v>8</v>
      </c>
      <c r="M515" s="7">
        <f t="shared" si="63"/>
        <v>0</v>
      </c>
      <c r="N515" s="8">
        <f t="shared" si="64"/>
        <v>0</v>
      </c>
      <c r="R515" s="12">
        <v>1</v>
      </c>
    </row>
    <row r="516" spans="1:18" ht="25.5" x14ac:dyDescent="0.2">
      <c r="A516" s="1" t="s">
        <v>982</v>
      </c>
      <c r="B516" s="1" t="s">
        <v>51</v>
      </c>
      <c r="C516" s="2" t="s">
        <v>983</v>
      </c>
      <c r="D516" s="3" t="s">
        <v>244</v>
      </c>
      <c r="E516" s="4">
        <v>1178</v>
      </c>
      <c r="F516" s="4">
        <v>0</v>
      </c>
      <c r="H516" s="6">
        <v>0</v>
      </c>
      <c r="I516" s="7">
        <v>6236411</v>
      </c>
      <c r="J516" s="7">
        <v>6236406</v>
      </c>
      <c r="K516" s="7">
        <v>2</v>
      </c>
      <c r="L516" s="7">
        <v>8</v>
      </c>
      <c r="M516" s="7">
        <f t="shared" si="63"/>
        <v>0</v>
      </c>
      <c r="N516" s="8">
        <f t="shared" si="64"/>
        <v>0</v>
      </c>
      <c r="R516" s="12">
        <v>1</v>
      </c>
    </row>
    <row r="517" spans="1:18" ht="25.5" x14ac:dyDescent="0.2">
      <c r="A517" s="1" t="s">
        <v>984</v>
      </c>
      <c r="B517" s="1" t="s">
        <v>54</v>
      </c>
      <c r="C517" s="2" t="s">
        <v>985</v>
      </c>
      <c r="D517" s="3" t="s">
        <v>244</v>
      </c>
      <c r="E517" s="4">
        <v>762</v>
      </c>
      <c r="F517" s="4">
        <v>0</v>
      </c>
      <c r="H517" s="6">
        <v>0</v>
      </c>
      <c r="I517" s="7">
        <v>6236412</v>
      </c>
      <c r="J517" s="7">
        <v>6236406</v>
      </c>
      <c r="K517" s="7">
        <v>2</v>
      </c>
      <c r="L517" s="7">
        <v>8</v>
      </c>
      <c r="M517" s="7">
        <f t="shared" si="63"/>
        <v>0</v>
      </c>
      <c r="N517" s="8">
        <f t="shared" si="64"/>
        <v>0</v>
      </c>
      <c r="R517" s="12">
        <v>1</v>
      </c>
    </row>
    <row r="518" spans="1:18" x14ac:dyDescent="0.2">
      <c r="A518" s="1" t="s">
        <v>986</v>
      </c>
      <c r="B518" s="1" t="s">
        <v>987</v>
      </c>
      <c r="C518" s="2" t="s">
        <v>988</v>
      </c>
      <c r="E518" s="4">
        <v>0</v>
      </c>
      <c r="F518" s="4">
        <v>0</v>
      </c>
      <c r="H518" s="6">
        <v>0</v>
      </c>
      <c r="I518" s="7">
        <v>6236413</v>
      </c>
      <c r="J518" s="7">
        <v>6236398</v>
      </c>
      <c r="K518" s="7">
        <v>1</v>
      </c>
      <c r="L518" s="7">
        <v>7</v>
      </c>
      <c r="M518" s="7">
        <f>M519+M520+M521+M522+M523+M524+M525</f>
        <v>0</v>
      </c>
      <c r="N518" s="8">
        <f>N519+N520+N521+N522+N523+N524+N525</f>
        <v>0</v>
      </c>
      <c r="R518" s="12">
        <v>1</v>
      </c>
    </row>
    <row r="519" spans="1:18" ht="51" x14ac:dyDescent="0.2">
      <c r="A519" s="1" t="s">
        <v>989</v>
      </c>
      <c r="B519" s="1" t="s">
        <v>31</v>
      </c>
      <c r="C519" s="2" t="s">
        <v>990</v>
      </c>
      <c r="D519" s="3" t="s">
        <v>244</v>
      </c>
      <c r="E519" s="4">
        <v>762</v>
      </c>
      <c r="F519" s="4">
        <v>0</v>
      </c>
      <c r="H519" s="6">
        <v>0</v>
      </c>
      <c r="I519" s="7">
        <v>6236414</v>
      </c>
      <c r="J519" s="7">
        <v>6236413</v>
      </c>
      <c r="K519" s="7">
        <v>2</v>
      </c>
      <c r="L519" s="7">
        <v>8</v>
      </c>
      <c r="M519" s="7">
        <f t="shared" ref="M519:M525" si="65">ROUND(ROUND(H519,2)*ROUND(E519,2), 2)</f>
        <v>0</v>
      </c>
      <c r="N519" s="8">
        <f t="shared" ref="N519:N525" si="66">H519*E519*(1+F519/100)</f>
        <v>0</v>
      </c>
      <c r="R519" s="12">
        <v>1</v>
      </c>
    </row>
    <row r="520" spans="1:18" ht="25.5" x14ac:dyDescent="0.2">
      <c r="A520" s="1" t="s">
        <v>991</v>
      </c>
      <c r="B520" s="1" t="s">
        <v>42</v>
      </c>
      <c r="C520" s="2" t="s">
        <v>992</v>
      </c>
      <c r="D520" s="3" t="s">
        <v>247</v>
      </c>
      <c r="E520" s="4">
        <v>41</v>
      </c>
      <c r="F520" s="4">
        <v>0</v>
      </c>
      <c r="H520" s="6">
        <v>0</v>
      </c>
      <c r="I520" s="7">
        <v>6236415</v>
      </c>
      <c r="J520" s="7">
        <v>6236413</v>
      </c>
      <c r="K520" s="7">
        <v>2</v>
      </c>
      <c r="L520" s="7">
        <v>8</v>
      </c>
      <c r="M520" s="7">
        <f t="shared" si="65"/>
        <v>0</v>
      </c>
      <c r="N520" s="8">
        <f t="shared" si="66"/>
        <v>0</v>
      </c>
      <c r="R520" s="12">
        <v>1</v>
      </c>
    </row>
    <row r="521" spans="1:18" ht="38.25" x14ac:dyDescent="0.2">
      <c r="A521" s="1" t="s">
        <v>993</v>
      </c>
      <c r="B521" s="1" t="s">
        <v>45</v>
      </c>
      <c r="C521" s="2" t="s">
        <v>994</v>
      </c>
      <c r="D521" s="3" t="s">
        <v>247</v>
      </c>
      <c r="E521" s="4">
        <v>91</v>
      </c>
      <c r="F521" s="4">
        <v>0</v>
      </c>
      <c r="H521" s="6">
        <v>0</v>
      </c>
      <c r="I521" s="7">
        <v>6236416</v>
      </c>
      <c r="J521" s="7">
        <v>6236413</v>
      </c>
      <c r="K521" s="7">
        <v>2</v>
      </c>
      <c r="L521" s="7">
        <v>8</v>
      </c>
      <c r="M521" s="7">
        <f t="shared" si="65"/>
        <v>0</v>
      </c>
      <c r="N521" s="8">
        <f t="shared" si="66"/>
        <v>0</v>
      </c>
      <c r="R521" s="12">
        <v>1</v>
      </c>
    </row>
    <row r="522" spans="1:18" ht="38.25" x14ac:dyDescent="0.2">
      <c r="A522" s="1" t="s">
        <v>995</v>
      </c>
      <c r="B522" s="1" t="s">
        <v>48</v>
      </c>
      <c r="C522" s="2" t="s">
        <v>996</v>
      </c>
      <c r="D522" s="3" t="s">
        <v>237</v>
      </c>
      <c r="E522" s="4">
        <v>5</v>
      </c>
      <c r="F522" s="4">
        <v>0</v>
      </c>
      <c r="H522" s="6">
        <v>0</v>
      </c>
      <c r="I522" s="7">
        <v>6236417</v>
      </c>
      <c r="J522" s="7">
        <v>6236413</v>
      </c>
      <c r="K522" s="7">
        <v>2</v>
      </c>
      <c r="L522" s="7">
        <v>8</v>
      </c>
      <c r="M522" s="7">
        <f t="shared" si="65"/>
        <v>0</v>
      </c>
      <c r="N522" s="8">
        <f t="shared" si="66"/>
        <v>0</v>
      </c>
      <c r="R522" s="12">
        <v>1</v>
      </c>
    </row>
    <row r="523" spans="1:18" ht="25.5" x14ac:dyDescent="0.2">
      <c r="A523" s="1" t="s">
        <v>997</v>
      </c>
      <c r="B523" s="1" t="s">
        <v>51</v>
      </c>
      <c r="C523" s="2" t="s">
        <v>998</v>
      </c>
      <c r="D523" s="3" t="s">
        <v>36</v>
      </c>
      <c r="E523" s="4">
        <v>0</v>
      </c>
      <c r="F523" s="4">
        <v>0</v>
      </c>
      <c r="H523" s="6">
        <v>0</v>
      </c>
      <c r="I523" s="7">
        <v>6236418</v>
      </c>
      <c r="J523" s="7">
        <v>6236413</v>
      </c>
      <c r="K523" s="7">
        <v>2</v>
      </c>
      <c r="L523" s="7">
        <v>8</v>
      </c>
      <c r="M523" s="7">
        <f t="shared" si="65"/>
        <v>0</v>
      </c>
      <c r="N523" s="8">
        <f t="shared" si="66"/>
        <v>0</v>
      </c>
      <c r="R523" s="12">
        <v>1</v>
      </c>
    </row>
    <row r="524" spans="1:18" ht="114.75" x14ac:dyDescent="0.2">
      <c r="A524" s="1" t="s">
        <v>999</v>
      </c>
      <c r="C524" s="2" t="s">
        <v>1000</v>
      </c>
      <c r="D524" s="3" t="s">
        <v>244</v>
      </c>
      <c r="E524" s="4">
        <v>18</v>
      </c>
      <c r="F524" s="4">
        <v>0</v>
      </c>
      <c r="H524" s="6">
        <v>0</v>
      </c>
      <c r="I524" s="7">
        <v>6236419</v>
      </c>
      <c r="J524" s="7">
        <v>6236413</v>
      </c>
      <c r="K524" s="7">
        <v>2</v>
      </c>
      <c r="L524" s="7">
        <v>8</v>
      </c>
      <c r="M524" s="7">
        <f t="shared" si="65"/>
        <v>0</v>
      </c>
      <c r="N524" s="8">
        <f t="shared" si="66"/>
        <v>0</v>
      </c>
      <c r="R524" s="12">
        <v>1</v>
      </c>
    </row>
    <row r="525" spans="1:18" ht="114.75" x14ac:dyDescent="0.2">
      <c r="A525" s="1" t="s">
        <v>1001</v>
      </c>
      <c r="C525" s="2" t="s">
        <v>1002</v>
      </c>
      <c r="D525" s="3" t="s">
        <v>244</v>
      </c>
      <c r="E525" s="4">
        <v>1063</v>
      </c>
      <c r="F525" s="4">
        <v>0</v>
      </c>
      <c r="H525" s="6">
        <v>0</v>
      </c>
      <c r="I525" s="7">
        <v>6236420</v>
      </c>
      <c r="J525" s="7">
        <v>6236413</v>
      </c>
      <c r="K525" s="7">
        <v>2</v>
      </c>
      <c r="L525" s="7">
        <v>8</v>
      </c>
      <c r="M525" s="7">
        <f t="shared" si="65"/>
        <v>0</v>
      </c>
      <c r="N525" s="8">
        <f t="shared" si="66"/>
        <v>0</v>
      </c>
      <c r="R525" s="12">
        <v>1</v>
      </c>
    </row>
    <row r="526" spans="1:18" x14ac:dyDescent="0.2">
      <c r="A526" s="1" t="s">
        <v>1003</v>
      </c>
      <c r="B526" s="1" t="s">
        <v>1004</v>
      </c>
      <c r="C526" s="2" t="s">
        <v>1005</v>
      </c>
      <c r="E526" s="4">
        <v>0</v>
      </c>
      <c r="F526" s="4">
        <v>0</v>
      </c>
      <c r="H526" s="6">
        <v>0</v>
      </c>
      <c r="I526" s="7">
        <v>6236421</v>
      </c>
      <c r="J526" s="7">
        <v>6236398</v>
      </c>
      <c r="K526" s="7">
        <v>1</v>
      </c>
      <c r="L526" s="7">
        <v>7</v>
      </c>
      <c r="M526" s="7">
        <f>M527+M528+M529+M530+M531+M532+M533+M534+M535+M536+M537+M538+M539+M540+M541+M542+M543+M544+M545+M546</f>
        <v>0</v>
      </c>
      <c r="N526" s="8">
        <f>N527+N528+N529+N530+N531+N532+N533+N534+N535+N536+N537+N538+N539+N540+N541+N542+N543+N544+N545+N546</f>
        <v>0</v>
      </c>
      <c r="R526" s="12">
        <v>1</v>
      </c>
    </row>
    <row r="527" spans="1:18" ht="51" x14ac:dyDescent="0.2">
      <c r="A527" s="1" t="s">
        <v>1006</v>
      </c>
      <c r="B527" s="1" t="s">
        <v>31</v>
      </c>
      <c r="C527" s="2" t="s">
        <v>1007</v>
      </c>
      <c r="D527" s="3" t="s">
        <v>237</v>
      </c>
      <c r="E527" s="4">
        <v>1</v>
      </c>
      <c r="F527" s="4">
        <v>0</v>
      </c>
      <c r="H527" s="6">
        <v>0</v>
      </c>
      <c r="I527" s="7">
        <v>6236422</v>
      </c>
      <c r="J527" s="7">
        <v>6236421</v>
      </c>
      <c r="K527" s="7">
        <v>2</v>
      </c>
      <c r="L527" s="7">
        <v>8</v>
      </c>
      <c r="M527" s="7">
        <f t="shared" ref="M527:M546" si="67">ROUND(ROUND(H527,2)*ROUND(E527,2), 2)</f>
        <v>0</v>
      </c>
      <c r="N527" s="8">
        <f t="shared" ref="N527:N546" si="68">H527*E527*(1+F527/100)</f>
        <v>0</v>
      </c>
      <c r="R527" s="12">
        <v>1</v>
      </c>
    </row>
    <row r="528" spans="1:18" ht="38.25" x14ac:dyDescent="0.2">
      <c r="A528" s="1" t="s">
        <v>1008</v>
      </c>
      <c r="B528" s="1" t="s">
        <v>42</v>
      </c>
      <c r="C528" s="2" t="s">
        <v>1009</v>
      </c>
      <c r="D528" s="3" t="s">
        <v>244</v>
      </c>
      <c r="E528" s="4">
        <v>435</v>
      </c>
      <c r="F528" s="4">
        <v>0</v>
      </c>
      <c r="H528" s="6">
        <v>0</v>
      </c>
      <c r="I528" s="7">
        <v>6236423</v>
      </c>
      <c r="J528" s="7">
        <v>6236421</v>
      </c>
      <c r="K528" s="7">
        <v>2</v>
      </c>
      <c r="L528" s="7">
        <v>8</v>
      </c>
      <c r="M528" s="7">
        <f t="shared" si="67"/>
        <v>0</v>
      </c>
      <c r="N528" s="8">
        <f t="shared" si="68"/>
        <v>0</v>
      </c>
      <c r="R528" s="12">
        <v>1</v>
      </c>
    </row>
    <row r="529" spans="1:18" ht="25.5" x14ac:dyDescent="0.2">
      <c r="A529" s="1" t="s">
        <v>1010</v>
      </c>
      <c r="B529" s="1" t="s">
        <v>45</v>
      </c>
      <c r="C529" s="2" t="s">
        <v>1011</v>
      </c>
      <c r="D529" s="3" t="s">
        <v>247</v>
      </c>
      <c r="E529" s="4">
        <v>22</v>
      </c>
      <c r="F529" s="4">
        <v>0</v>
      </c>
      <c r="H529" s="6">
        <v>0</v>
      </c>
      <c r="I529" s="7">
        <v>6236424</v>
      </c>
      <c r="J529" s="7">
        <v>6236421</v>
      </c>
      <c r="K529" s="7">
        <v>2</v>
      </c>
      <c r="L529" s="7">
        <v>8</v>
      </c>
      <c r="M529" s="7">
        <f t="shared" si="67"/>
        <v>0</v>
      </c>
      <c r="N529" s="8">
        <f t="shared" si="68"/>
        <v>0</v>
      </c>
      <c r="R529" s="12">
        <v>1</v>
      </c>
    </row>
    <row r="530" spans="1:18" ht="25.5" x14ac:dyDescent="0.2">
      <c r="A530" s="1" t="s">
        <v>1012</v>
      </c>
      <c r="B530" s="1" t="s">
        <v>48</v>
      </c>
      <c r="C530" s="2" t="s">
        <v>1013</v>
      </c>
      <c r="D530" s="3" t="s">
        <v>247</v>
      </c>
      <c r="E530" s="4">
        <v>222</v>
      </c>
      <c r="F530" s="4">
        <v>0</v>
      </c>
      <c r="H530" s="6">
        <v>0</v>
      </c>
      <c r="I530" s="7">
        <v>6236425</v>
      </c>
      <c r="J530" s="7">
        <v>6236421</v>
      </c>
      <c r="K530" s="7">
        <v>2</v>
      </c>
      <c r="L530" s="7">
        <v>8</v>
      </c>
      <c r="M530" s="7">
        <f t="shared" si="67"/>
        <v>0</v>
      </c>
      <c r="N530" s="8">
        <f t="shared" si="68"/>
        <v>0</v>
      </c>
      <c r="R530" s="12">
        <v>1</v>
      </c>
    </row>
    <row r="531" spans="1:18" ht="38.25" x14ac:dyDescent="0.2">
      <c r="A531" s="1" t="s">
        <v>1014</v>
      </c>
      <c r="B531" s="1" t="s">
        <v>51</v>
      </c>
      <c r="C531" s="2" t="s">
        <v>1015</v>
      </c>
      <c r="D531" s="3" t="s">
        <v>247</v>
      </c>
      <c r="E531" s="4">
        <v>19</v>
      </c>
      <c r="F531" s="4">
        <v>0</v>
      </c>
      <c r="H531" s="6">
        <v>0</v>
      </c>
      <c r="I531" s="7">
        <v>6236426</v>
      </c>
      <c r="J531" s="7">
        <v>6236421</v>
      </c>
      <c r="K531" s="7">
        <v>2</v>
      </c>
      <c r="L531" s="7">
        <v>8</v>
      </c>
      <c r="M531" s="7">
        <f t="shared" si="67"/>
        <v>0</v>
      </c>
      <c r="N531" s="8">
        <f t="shared" si="68"/>
        <v>0</v>
      </c>
      <c r="R531" s="12">
        <v>1</v>
      </c>
    </row>
    <row r="532" spans="1:18" x14ac:dyDescent="0.2">
      <c r="A532" s="1" t="s">
        <v>1016</v>
      </c>
      <c r="B532" s="1" t="s">
        <v>54</v>
      </c>
      <c r="C532" s="2" t="s">
        <v>1017</v>
      </c>
      <c r="D532" s="3" t="s">
        <v>247</v>
      </c>
      <c r="E532" s="4">
        <v>222</v>
      </c>
      <c r="F532" s="4">
        <v>0</v>
      </c>
      <c r="H532" s="6">
        <v>0</v>
      </c>
      <c r="I532" s="7">
        <v>6236427</v>
      </c>
      <c r="J532" s="7">
        <v>6236421</v>
      </c>
      <c r="K532" s="7">
        <v>2</v>
      </c>
      <c r="L532" s="7">
        <v>8</v>
      </c>
      <c r="M532" s="7">
        <f t="shared" si="67"/>
        <v>0</v>
      </c>
      <c r="N532" s="8">
        <f t="shared" si="68"/>
        <v>0</v>
      </c>
      <c r="R532" s="12">
        <v>1</v>
      </c>
    </row>
    <row r="533" spans="1:18" x14ac:dyDescent="0.2">
      <c r="A533" s="1" t="s">
        <v>1018</v>
      </c>
      <c r="B533" s="1" t="s">
        <v>57</v>
      </c>
      <c r="C533" s="2" t="s">
        <v>1019</v>
      </c>
      <c r="D533" s="3" t="s">
        <v>247</v>
      </c>
      <c r="E533" s="4">
        <v>429</v>
      </c>
      <c r="F533" s="4">
        <v>0</v>
      </c>
      <c r="H533" s="6">
        <v>0</v>
      </c>
      <c r="I533" s="7">
        <v>6236428</v>
      </c>
      <c r="J533" s="7">
        <v>6236421</v>
      </c>
      <c r="K533" s="7">
        <v>2</v>
      </c>
      <c r="L533" s="7">
        <v>8</v>
      </c>
      <c r="M533" s="7">
        <f t="shared" si="67"/>
        <v>0</v>
      </c>
      <c r="N533" s="8">
        <f t="shared" si="68"/>
        <v>0</v>
      </c>
      <c r="R533" s="12">
        <v>1</v>
      </c>
    </row>
    <row r="534" spans="1:18" ht="25.5" x14ac:dyDescent="0.2">
      <c r="A534" s="1" t="s">
        <v>1020</v>
      </c>
      <c r="B534" s="1" t="s">
        <v>60</v>
      </c>
      <c r="C534" s="2" t="s">
        <v>1021</v>
      </c>
      <c r="D534" s="3" t="s">
        <v>36</v>
      </c>
      <c r="E534" s="4">
        <v>0</v>
      </c>
      <c r="F534" s="4">
        <v>0</v>
      </c>
      <c r="H534" s="6">
        <v>0</v>
      </c>
      <c r="I534" s="7">
        <v>6236429</v>
      </c>
      <c r="J534" s="7">
        <v>6236421</v>
      </c>
      <c r="K534" s="7">
        <v>2</v>
      </c>
      <c r="L534" s="7">
        <v>8</v>
      </c>
      <c r="M534" s="7">
        <f t="shared" si="67"/>
        <v>0</v>
      </c>
      <c r="N534" s="8">
        <f t="shared" si="68"/>
        <v>0</v>
      </c>
      <c r="R534" s="12">
        <v>1</v>
      </c>
    </row>
    <row r="535" spans="1:18" ht="38.25" x14ac:dyDescent="0.2">
      <c r="A535" s="1" t="s">
        <v>1022</v>
      </c>
      <c r="C535" s="2" t="s">
        <v>1023</v>
      </c>
      <c r="D535" s="3" t="s">
        <v>247</v>
      </c>
      <c r="E535" s="4">
        <v>222</v>
      </c>
      <c r="F535" s="4">
        <v>0</v>
      </c>
      <c r="H535" s="6">
        <v>0</v>
      </c>
      <c r="I535" s="7">
        <v>6236430</v>
      </c>
      <c r="J535" s="7">
        <v>6236421</v>
      </c>
      <c r="K535" s="7">
        <v>2</v>
      </c>
      <c r="L535" s="7">
        <v>8</v>
      </c>
      <c r="M535" s="7">
        <f t="shared" si="67"/>
        <v>0</v>
      </c>
      <c r="N535" s="8">
        <f t="shared" si="68"/>
        <v>0</v>
      </c>
      <c r="R535" s="12">
        <v>1</v>
      </c>
    </row>
    <row r="536" spans="1:18" ht="51" x14ac:dyDescent="0.2">
      <c r="A536" s="1" t="s">
        <v>1024</v>
      </c>
      <c r="C536" s="2" t="s">
        <v>1025</v>
      </c>
      <c r="D536" s="3" t="s">
        <v>247</v>
      </c>
      <c r="E536" s="4">
        <v>222</v>
      </c>
      <c r="F536" s="4">
        <v>0</v>
      </c>
      <c r="H536" s="6">
        <v>0</v>
      </c>
      <c r="I536" s="7">
        <v>6236431</v>
      </c>
      <c r="J536" s="7">
        <v>6236421</v>
      </c>
      <c r="K536" s="7">
        <v>2</v>
      </c>
      <c r="L536" s="7">
        <v>8</v>
      </c>
      <c r="M536" s="7">
        <f t="shared" si="67"/>
        <v>0</v>
      </c>
      <c r="N536" s="8">
        <f t="shared" si="68"/>
        <v>0</v>
      </c>
      <c r="R536" s="12">
        <v>1</v>
      </c>
    </row>
    <row r="537" spans="1:18" ht="63.75" x14ac:dyDescent="0.2">
      <c r="A537" s="1" t="s">
        <v>1026</v>
      </c>
      <c r="B537" s="1" t="s">
        <v>63</v>
      </c>
      <c r="C537" s="2" t="s">
        <v>1027</v>
      </c>
      <c r="D537" s="3" t="s">
        <v>247</v>
      </c>
      <c r="E537" s="4">
        <v>224</v>
      </c>
      <c r="F537" s="4">
        <v>0</v>
      </c>
      <c r="H537" s="6">
        <v>0</v>
      </c>
      <c r="I537" s="7">
        <v>6236432</v>
      </c>
      <c r="J537" s="7">
        <v>6236421</v>
      </c>
      <c r="K537" s="7">
        <v>2</v>
      </c>
      <c r="L537" s="7">
        <v>8</v>
      </c>
      <c r="M537" s="7">
        <f t="shared" si="67"/>
        <v>0</v>
      </c>
      <c r="N537" s="8">
        <f t="shared" si="68"/>
        <v>0</v>
      </c>
      <c r="R537" s="12">
        <v>1</v>
      </c>
    </row>
    <row r="538" spans="1:18" ht="38.25" x14ac:dyDescent="0.2">
      <c r="A538" s="1" t="s">
        <v>1028</v>
      </c>
      <c r="B538" s="1" t="s">
        <v>66</v>
      </c>
      <c r="C538" s="2" t="s">
        <v>1029</v>
      </c>
      <c r="D538" s="3" t="s">
        <v>237</v>
      </c>
      <c r="E538" s="4">
        <v>8</v>
      </c>
      <c r="F538" s="4">
        <v>0</v>
      </c>
      <c r="H538" s="6">
        <v>0</v>
      </c>
      <c r="I538" s="7">
        <v>6236433</v>
      </c>
      <c r="J538" s="7">
        <v>6236421</v>
      </c>
      <c r="K538" s="7">
        <v>2</v>
      </c>
      <c r="L538" s="7">
        <v>8</v>
      </c>
      <c r="M538" s="7">
        <f t="shared" si="67"/>
        <v>0</v>
      </c>
      <c r="N538" s="8">
        <f t="shared" si="68"/>
        <v>0</v>
      </c>
      <c r="R538" s="12">
        <v>1</v>
      </c>
    </row>
    <row r="539" spans="1:18" ht="25.5" x14ac:dyDescent="0.2">
      <c r="A539" s="1" t="s">
        <v>1030</v>
      </c>
      <c r="B539" s="1" t="s">
        <v>69</v>
      </c>
      <c r="C539" s="2" t="s">
        <v>1031</v>
      </c>
      <c r="D539" s="3" t="s">
        <v>237</v>
      </c>
      <c r="E539" s="4">
        <v>8</v>
      </c>
      <c r="F539" s="4">
        <v>0</v>
      </c>
      <c r="H539" s="6">
        <v>0</v>
      </c>
      <c r="I539" s="7">
        <v>6236434</v>
      </c>
      <c r="J539" s="7">
        <v>6236421</v>
      </c>
      <c r="K539" s="7">
        <v>2</v>
      </c>
      <c r="L539" s="7">
        <v>8</v>
      </c>
      <c r="M539" s="7">
        <f t="shared" si="67"/>
        <v>0</v>
      </c>
      <c r="N539" s="8">
        <f t="shared" si="68"/>
        <v>0</v>
      </c>
      <c r="R539" s="12">
        <v>1</v>
      </c>
    </row>
    <row r="540" spans="1:18" ht="25.5" x14ac:dyDescent="0.2">
      <c r="A540" s="1" t="s">
        <v>1032</v>
      </c>
      <c r="B540" s="1" t="s">
        <v>72</v>
      </c>
      <c r="C540" s="2" t="s">
        <v>1033</v>
      </c>
      <c r="D540" s="3" t="s">
        <v>247</v>
      </c>
      <c r="E540" s="4">
        <v>96</v>
      </c>
      <c r="F540" s="4">
        <v>0</v>
      </c>
      <c r="H540" s="6">
        <v>0</v>
      </c>
      <c r="I540" s="7">
        <v>6236435</v>
      </c>
      <c r="J540" s="7">
        <v>6236421</v>
      </c>
      <c r="K540" s="7">
        <v>2</v>
      </c>
      <c r="L540" s="7">
        <v>8</v>
      </c>
      <c r="M540" s="7">
        <f t="shared" si="67"/>
        <v>0</v>
      </c>
      <c r="N540" s="8">
        <f t="shared" si="68"/>
        <v>0</v>
      </c>
      <c r="R540" s="12">
        <v>1</v>
      </c>
    </row>
    <row r="541" spans="1:18" ht="51" x14ac:dyDescent="0.2">
      <c r="A541" s="1" t="s">
        <v>1034</v>
      </c>
      <c r="B541" s="1" t="s">
        <v>75</v>
      </c>
      <c r="C541" s="2" t="s">
        <v>1035</v>
      </c>
      <c r="D541" s="3" t="s">
        <v>237</v>
      </c>
      <c r="E541" s="4">
        <v>8</v>
      </c>
      <c r="F541" s="4">
        <v>0</v>
      </c>
      <c r="H541" s="6">
        <v>0</v>
      </c>
      <c r="I541" s="7">
        <v>6236436</v>
      </c>
      <c r="J541" s="7">
        <v>6236421</v>
      </c>
      <c r="K541" s="7">
        <v>2</v>
      </c>
      <c r="L541" s="7">
        <v>8</v>
      </c>
      <c r="M541" s="7">
        <f t="shared" si="67"/>
        <v>0</v>
      </c>
      <c r="N541" s="8">
        <f t="shared" si="68"/>
        <v>0</v>
      </c>
      <c r="R541" s="12">
        <v>1</v>
      </c>
    </row>
    <row r="542" spans="1:18" ht="25.5" x14ac:dyDescent="0.2">
      <c r="A542" s="1" t="s">
        <v>1036</v>
      </c>
      <c r="B542" s="1" t="s">
        <v>78</v>
      </c>
      <c r="C542" s="2" t="s">
        <v>1037</v>
      </c>
      <c r="D542" s="3" t="s">
        <v>237</v>
      </c>
      <c r="E542" s="4">
        <v>2</v>
      </c>
      <c r="F542" s="4">
        <v>0</v>
      </c>
      <c r="H542" s="6">
        <v>0</v>
      </c>
      <c r="I542" s="7">
        <v>6236437</v>
      </c>
      <c r="J542" s="7">
        <v>6236421</v>
      </c>
      <c r="K542" s="7">
        <v>2</v>
      </c>
      <c r="L542" s="7">
        <v>8</v>
      </c>
      <c r="M542" s="7">
        <f t="shared" si="67"/>
        <v>0</v>
      </c>
      <c r="N542" s="8">
        <f t="shared" si="68"/>
        <v>0</v>
      </c>
      <c r="R542" s="12">
        <v>1</v>
      </c>
    </row>
    <row r="543" spans="1:18" ht="38.25" x14ac:dyDescent="0.2">
      <c r="A543" s="1" t="s">
        <v>1038</v>
      </c>
      <c r="B543" s="1" t="s">
        <v>81</v>
      </c>
      <c r="C543" s="2" t="s">
        <v>1039</v>
      </c>
      <c r="D543" s="3" t="s">
        <v>36</v>
      </c>
      <c r="E543" s="4">
        <v>0</v>
      </c>
      <c r="F543" s="4">
        <v>0</v>
      </c>
      <c r="H543" s="6">
        <v>0</v>
      </c>
      <c r="I543" s="7">
        <v>6236438</v>
      </c>
      <c r="J543" s="7">
        <v>6236421</v>
      </c>
      <c r="K543" s="7">
        <v>2</v>
      </c>
      <c r="L543" s="7">
        <v>8</v>
      </c>
      <c r="M543" s="7">
        <f t="shared" si="67"/>
        <v>0</v>
      </c>
      <c r="N543" s="8">
        <f t="shared" si="68"/>
        <v>0</v>
      </c>
      <c r="R543" s="12">
        <v>1</v>
      </c>
    </row>
    <row r="544" spans="1:18" ht="38.25" x14ac:dyDescent="0.2">
      <c r="A544" s="1" t="s">
        <v>1040</v>
      </c>
      <c r="C544" s="2" t="s">
        <v>1041</v>
      </c>
      <c r="D544" s="3" t="s">
        <v>237</v>
      </c>
      <c r="E544" s="4">
        <v>1</v>
      </c>
      <c r="F544" s="4">
        <v>0</v>
      </c>
      <c r="H544" s="6">
        <v>0</v>
      </c>
      <c r="I544" s="7">
        <v>6236439</v>
      </c>
      <c r="J544" s="7">
        <v>6236421</v>
      </c>
      <c r="K544" s="7">
        <v>2</v>
      </c>
      <c r="L544" s="7">
        <v>8</v>
      </c>
      <c r="M544" s="7">
        <f t="shared" si="67"/>
        <v>0</v>
      </c>
      <c r="N544" s="8">
        <f t="shared" si="68"/>
        <v>0</v>
      </c>
      <c r="R544" s="12">
        <v>1</v>
      </c>
    </row>
    <row r="545" spans="1:18" ht="38.25" x14ac:dyDescent="0.2">
      <c r="A545" s="1" t="s">
        <v>1042</v>
      </c>
      <c r="C545" s="2" t="s">
        <v>1043</v>
      </c>
      <c r="D545" s="3" t="s">
        <v>237</v>
      </c>
      <c r="E545" s="4">
        <v>7</v>
      </c>
      <c r="F545" s="4">
        <v>0</v>
      </c>
      <c r="H545" s="6">
        <v>0</v>
      </c>
      <c r="I545" s="7">
        <v>6236440</v>
      </c>
      <c r="J545" s="7">
        <v>6236421</v>
      </c>
      <c r="K545" s="7">
        <v>2</v>
      </c>
      <c r="L545" s="7">
        <v>8</v>
      </c>
      <c r="M545" s="7">
        <f t="shared" si="67"/>
        <v>0</v>
      </c>
      <c r="N545" s="8">
        <f t="shared" si="68"/>
        <v>0</v>
      </c>
      <c r="R545" s="12">
        <v>1</v>
      </c>
    </row>
    <row r="546" spans="1:18" ht="38.25" x14ac:dyDescent="0.2">
      <c r="A546" s="1" t="s">
        <v>1044</v>
      </c>
      <c r="C546" s="2" t="s">
        <v>1045</v>
      </c>
      <c r="D546" s="3" t="s">
        <v>237</v>
      </c>
      <c r="E546" s="4">
        <v>3</v>
      </c>
      <c r="F546" s="4">
        <v>0</v>
      </c>
      <c r="H546" s="6">
        <v>0</v>
      </c>
      <c r="I546" s="7">
        <v>6236441</v>
      </c>
      <c r="J546" s="7">
        <v>6236421</v>
      </c>
      <c r="K546" s="7">
        <v>2</v>
      </c>
      <c r="L546" s="7">
        <v>8</v>
      </c>
      <c r="M546" s="7">
        <f t="shared" si="67"/>
        <v>0</v>
      </c>
      <c r="N546" s="8">
        <f t="shared" si="68"/>
        <v>0</v>
      </c>
      <c r="R546" s="12">
        <v>1</v>
      </c>
    </row>
    <row r="547" spans="1:18" x14ac:dyDescent="0.2">
      <c r="A547" s="1" t="s">
        <v>1046</v>
      </c>
      <c r="B547" s="1" t="s">
        <v>282</v>
      </c>
      <c r="C547" s="2" t="s">
        <v>1047</v>
      </c>
      <c r="E547" s="4">
        <v>0</v>
      </c>
      <c r="F547" s="4">
        <v>0</v>
      </c>
      <c r="H547" s="6">
        <v>0</v>
      </c>
      <c r="I547" s="7">
        <v>6236442</v>
      </c>
      <c r="J547" s="7">
        <v>6236397</v>
      </c>
      <c r="K547" s="7">
        <v>1</v>
      </c>
      <c r="L547" s="7">
        <v>6</v>
      </c>
      <c r="M547" s="7">
        <f>M548+M549+M550+M551+M552+M553+M554+M555+M556+M557+M558+M559</f>
        <v>0</v>
      </c>
      <c r="N547" s="8">
        <f>N548+N549+N550+N551+N552+N553+N554+N555+N556+N557+N558+N559</f>
        <v>0</v>
      </c>
      <c r="R547" s="12">
        <v>1</v>
      </c>
    </row>
    <row r="548" spans="1:18" x14ac:dyDescent="0.2">
      <c r="A548" s="1" t="s">
        <v>1048</v>
      </c>
      <c r="C548" s="2" t="s">
        <v>211</v>
      </c>
      <c r="D548" s="3" t="s">
        <v>36</v>
      </c>
      <c r="E548" s="4">
        <v>0</v>
      </c>
      <c r="F548" s="4">
        <v>0</v>
      </c>
      <c r="H548" s="6">
        <v>0</v>
      </c>
      <c r="I548" s="7">
        <v>6236443</v>
      </c>
      <c r="J548" s="7">
        <v>6236442</v>
      </c>
      <c r="K548" s="7">
        <v>2</v>
      </c>
      <c r="L548" s="7">
        <v>7</v>
      </c>
      <c r="M548" s="7">
        <f t="shared" ref="M548:M559" si="69">ROUND(ROUND(H548,2)*ROUND(E548,2), 2)</f>
        <v>0</v>
      </c>
      <c r="N548" s="8">
        <f t="shared" ref="N548:N559" si="70">H548*E548*(1+F548/100)</f>
        <v>0</v>
      </c>
      <c r="R548" s="12">
        <v>1</v>
      </c>
    </row>
    <row r="549" spans="1:18" x14ac:dyDescent="0.2">
      <c r="A549" s="1" t="s">
        <v>1049</v>
      </c>
      <c r="C549" s="2" t="s">
        <v>1050</v>
      </c>
      <c r="D549" s="3" t="s">
        <v>36</v>
      </c>
      <c r="E549" s="4">
        <v>0</v>
      </c>
      <c r="F549" s="4">
        <v>0</v>
      </c>
      <c r="H549" s="6">
        <v>0</v>
      </c>
      <c r="I549" s="7">
        <v>6236444</v>
      </c>
      <c r="J549" s="7">
        <v>6236442</v>
      </c>
      <c r="K549" s="7">
        <v>2</v>
      </c>
      <c r="L549" s="7">
        <v>7</v>
      </c>
      <c r="M549" s="7">
        <f t="shared" si="69"/>
        <v>0</v>
      </c>
      <c r="N549" s="8">
        <f t="shared" si="70"/>
        <v>0</v>
      </c>
      <c r="R549" s="12">
        <v>1</v>
      </c>
    </row>
    <row r="550" spans="1:18" x14ac:dyDescent="0.2">
      <c r="A550" s="1" t="s">
        <v>1051</v>
      </c>
      <c r="C550" s="2" t="s">
        <v>1052</v>
      </c>
      <c r="D550" s="3" t="s">
        <v>36</v>
      </c>
      <c r="E550" s="4">
        <v>0</v>
      </c>
      <c r="F550" s="4">
        <v>0</v>
      </c>
      <c r="H550" s="6">
        <v>0</v>
      </c>
      <c r="I550" s="7">
        <v>6236445</v>
      </c>
      <c r="J550" s="7">
        <v>6236442</v>
      </c>
      <c r="K550" s="7">
        <v>2</v>
      </c>
      <c r="L550" s="7">
        <v>7</v>
      </c>
      <c r="M550" s="7">
        <f t="shared" si="69"/>
        <v>0</v>
      </c>
      <c r="N550" s="8">
        <f t="shared" si="70"/>
        <v>0</v>
      </c>
      <c r="R550" s="12">
        <v>1</v>
      </c>
    </row>
    <row r="551" spans="1:18" ht="25.5" x14ac:dyDescent="0.2">
      <c r="A551" s="1" t="s">
        <v>1053</v>
      </c>
      <c r="C551" s="2" t="s">
        <v>966</v>
      </c>
      <c r="D551" s="3" t="s">
        <v>36</v>
      </c>
      <c r="E551" s="4">
        <v>0</v>
      </c>
      <c r="F551" s="4">
        <v>0</v>
      </c>
      <c r="H551" s="6">
        <v>0</v>
      </c>
      <c r="I551" s="7">
        <v>6236446</v>
      </c>
      <c r="J551" s="7">
        <v>6236442</v>
      </c>
      <c r="K551" s="7">
        <v>2</v>
      </c>
      <c r="L551" s="7">
        <v>7</v>
      </c>
      <c r="M551" s="7">
        <f t="shared" si="69"/>
        <v>0</v>
      </c>
      <c r="N551" s="8">
        <f t="shared" si="70"/>
        <v>0</v>
      </c>
      <c r="R551" s="12">
        <v>1</v>
      </c>
    </row>
    <row r="552" spans="1:18" ht="127.5" x14ac:dyDescent="0.2">
      <c r="A552" s="1" t="s">
        <v>1054</v>
      </c>
      <c r="B552" s="1" t="s">
        <v>31</v>
      </c>
      <c r="C552" s="2" t="s">
        <v>1055</v>
      </c>
      <c r="D552" s="3" t="s">
        <v>244</v>
      </c>
      <c r="E552" s="4">
        <v>26</v>
      </c>
      <c r="F552" s="4">
        <v>0</v>
      </c>
      <c r="H552" s="6">
        <v>0</v>
      </c>
      <c r="I552" s="7">
        <v>6236447</v>
      </c>
      <c r="J552" s="7">
        <v>6236442</v>
      </c>
      <c r="K552" s="7">
        <v>2</v>
      </c>
      <c r="L552" s="7">
        <v>7</v>
      </c>
      <c r="M552" s="7">
        <f t="shared" si="69"/>
        <v>0</v>
      </c>
      <c r="N552" s="8">
        <f t="shared" si="70"/>
        <v>0</v>
      </c>
      <c r="R552" s="12">
        <v>1</v>
      </c>
    </row>
    <row r="553" spans="1:18" ht="38.25" x14ac:dyDescent="0.2">
      <c r="A553" s="1" t="s">
        <v>1056</v>
      </c>
      <c r="B553" s="1" t="s">
        <v>42</v>
      </c>
      <c r="C553" s="2" t="s">
        <v>1057</v>
      </c>
      <c r="D553" s="3" t="s">
        <v>237</v>
      </c>
      <c r="E553" s="4">
        <v>2</v>
      </c>
      <c r="F553" s="4">
        <v>0</v>
      </c>
      <c r="H553" s="6">
        <v>0</v>
      </c>
      <c r="I553" s="7">
        <v>6236448</v>
      </c>
      <c r="J553" s="7">
        <v>6236442</v>
      </c>
      <c r="K553" s="7">
        <v>2</v>
      </c>
      <c r="L553" s="7">
        <v>7</v>
      </c>
      <c r="M553" s="7">
        <f t="shared" si="69"/>
        <v>0</v>
      </c>
      <c r="N553" s="8">
        <f t="shared" si="70"/>
        <v>0</v>
      </c>
      <c r="R553" s="12">
        <v>1</v>
      </c>
    </row>
    <row r="554" spans="1:18" ht="38.25" x14ac:dyDescent="0.2">
      <c r="A554" s="1" t="s">
        <v>1058</v>
      </c>
      <c r="B554" s="1" t="s">
        <v>45</v>
      </c>
      <c r="C554" s="2" t="s">
        <v>1059</v>
      </c>
      <c r="D554" s="3" t="s">
        <v>247</v>
      </c>
      <c r="E554" s="4">
        <v>8</v>
      </c>
      <c r="F554" s="4">
        <v>0</v>
      </c>
      <c r="H554" s="6">
        <v>0</v>
      </c>
      <c r="I554" s="7">
        <v>6236449</v>
      </c>
      <c r="J554" s="7">
        <v>6236442</v>
      </c>
      <c r="K554" s="7">
        <v>2</v>
      </c>
      <c r="L554" s="7">
        <v>7</v>
      </c>
      <c r="M554" s="7">
        <f t="shared" si="69"/>
        <v>0</v>
      </c>
      <c r="N554" s="8">
        <f t="shared" si="70"/>
        <v>0</v>
      </c>
      <c r="R554" s="12">
        <v>1</v>
      </c>
    </row>
    <row r="555" spans="1:18" ht="38.25" x14ac:dyDescent="0.2">
      <c r="A555" s="1" t="s">
        <v>1060</v>
      </c>
      <c r="B555" s="1" t="s">
        <v>48</v>
      </c>
      <c r="C555" s="2" t="s">
        <v>1061</v>
      </c>
      <c r="D555" s="3" t="s">
        <v>247</v>
      </c>
      <c r="E555" s="4">
        <v>8</v>
      </c>
      <c r="F555" s="4">
        <v>0</v>
      </c>
      <c r="H555" s="6">
        <v>0</v>
      </c>
      <c r="I555" s="7">
        <v>6236450</v>
      </c>
      <c r="J555" s="7">
        <v>6236442</v>
      </c>
      <c r="K555" s="7">
        <v>2</v>
      </c>
      <c r="L555" s="7">
        <v>7</v>
      </c>
      <c r="M555" s="7">
        <f t="shared" si="69"/>
        <v>0</v>
      </c>
      <c r="N555" s="8">
        <f t="shared" si="70"/>
        <v>0</v>
      </c>
      <c r="R555" s="12">
        <v>1</v>
      </c>
    </row>
    <row r="556" spans="1:18" ht="51" x14ac:dyDescent="0.2">
      <c r="A556" s="1" t="s">
        <v>1062</v>
      </c>
      <c r="B556" s="1" t="s">
        <v>51</v>
      </c>
      <c r="C556" s="2" t="s">
        <v>1063</v>
      </c>
      <c r="D556" s="3" t="s">
        <v>247</v>
      </c>
      <c r="E556" s="4">
        <v>6</v>
      </c>
      <c r="F556" s="4">
        <v>0</v>
      </c>
      <c r="H556" s="6">
        <v>0</v>
      </c>
      <c r="I556" s="7">
        <v>6236451</v>
      </c>
      <c r="J556" s="7">
        <v>6236442</v>
      </c>
      <c r="K556" s="7">
        <v>2</v>
      </c>
      <c r="L556" s="7">
        <v>7</v>
      </c>
      <c r="M556" s="7">
        <f t="shared" si="69"/>
        <v>0</v>
      </c>
      <c r="N556" s="8">
        <f t="shared" si="70"/>
        <v>0</v>
      </c>
      <c r="R556" s="12">
        <v>1</v>
      </c>
    </row>
    <row r="557" spans="1:18" ht="38.25" x14ac:dyDescent="0.2">
      <c r="A557" s="1" t="s">
        <v>1064</v>
      </c>
      <c r="B557" s="1" t="s">
        <v>54</v>
      </c>
      <c r="C557" s="2" t="s">
        <v>1065</v>
      </c>
      <c r="D557" s="3" t="s">
        <v>247</v>
      </c>
      <c r="E557" s="4">
        <v>6</v>
      </c>
      <c r="F557" s="4">
        <v>0</v>
      </c>
      <c r="H557" s="6">
        <v>0</v>
      </c>
      <c r="I557" s="7">
        <v>6236452</v>
      </c>
      <c r="J557" s="7">
        <v>6236442</v>
      </c>
      <c r="K557" s="7">
        <v>2</v>
      </c>
      <c r="L557" s="7">
        <v>7</v>
      </c>
      <c r="M557" s="7">
        <f t="shared" si="69"/>
        <v>0</v>
      </c>
      <c r="N557" s="8">
        <f t="shared" si="70"/>
        <v>0</v>
      </c>
      <c r="R557" s="12">
        <v>1</v>
      </c>
    </row>
    <row r="558" spans="1:18" ht="38.25" x14ac:dyDescent="0.2">
      <c r="A558" s="1" t="s">
        <v>1066</v>
      </c>
      <c r="B558" s="1" t="s">
        <v>57</v>
      </c>
      <c r="C558" s="2" t="s">
        <v>1067</v>
      </c>
      <c r="D558" s="3" t="s">
        <v>247</v>
      </c>
      <c r="E558" s="4">
        <v>6</v>
      </c>
      <c r="F558" s="4">
        <v>0</v>
      </c>
      <c r="H558" s="6">
        <v>0</v>
      </c>
      <c r="I558" s="7">
        <v>6236453</v>
      </c>
      <c r="J558" s="7">
        <v>6236442</v>
      </c>
      <c r="K558" s="7">
        <v>2</v>
      </c>
      <c r="L558" s="7">
        <v>7</v>
      </c>
      <c r="M558" s="7">
        <f t="shared" si="69"/>
        <v>0</v>
      </c>
      <c r="N558" s="8">
        <f t="shared" si="70"/>
        <v>0</v>
      </c>
      <c r="R558" s="12">
        <v>1</v>
      </c>
    </row>
    <row r="559" spans="1:18" ht="25.5" x14ac:dyDescent="0.2">
      <c r="A559" s="1" t="s">
        <v>1068</v>
      </c>
      <c r="B559" s="1" t="s">
        <v>60</v>
      </c>
      <c r="C559" s="2" t="s">
        <v>1069</v>
      </c>
      <c r="D559" s="3" t="s">
        <v>247</v>
      </c>
      <c r="E559" s="4">
        <v>5</v>
      </c>
      <c r="F559" s="4">
        <v>0</v>
      </c>
      <c r="H559" s="6">
        <v>0</v>
      </c>
      <c r="I559" s="7">
        <v>6236454</v>
      </c>
      <c r="J559" s="7">
        <v>6236442</v>
      </c>
      <c r="K559" s="7">
        <v>2</v>
      </c>
      <c r="L559" s="7">
        <v>7</v>
      </c>
      <c r="M559" s="7">
        <f t="shared" si="69"/>
        <v>0</v>
      </c>
      <c r="N559" s="8">
        <f t="shared" si="70"/>
        <v>0</v>
      </c>
      <c r="R559" s="12">
        <v>1</v>
      </c>
    </row>
    <row r="560" spans="1:18" x14ac:dyDescent="0.2">
      <c r="A560" s="1" t="s">
        <v>1070</v>
      </c>
      <c r="B560" s="1" t="s">
        <v>307</v>
      </c>
      <c r="C560" s="2" t="s">
        <v>1071</v>
      </c>
      <c r="E560" s="4">
        <v>0</v>
      </c>
      <c r="F560" s="4">
        <v>0</v>
      </c>
      <c r="H560" s="6">
        <v>0</v>
      </c>
      <c r="I560" s="7">
        <v>6236455</v>
      </c>
      <c r="J560" s="7">
        <v>6236397</v>
      </c>
      <c r="K560" s="7">
        <v>1</v>
      </c>
      <c r="L560" s="7">
        <v>6</v>
      </c>
      <c r="M560" s="7">
        <f>M561+M562+M563+M564+M565+M566+M567+M568+M569+M570+M571+M572+M573</f>
        <v>0</v>
      </c>
      <c r="N560" s="8">
        <f>N561+N562+N563+N564+N565+N566+N567+N568+N569+N570+N571+N572+N573</f>
        <v>0</v>
      </c>
      <c r="R560" s="12">
        <v>1</v>
      </c>
    </row>
    <row r="561" spans="1:18" x14ac:dyDescent="0.2">
      <c r="A561" s="1" t="s">
        <v>1072</v>
      </c>
      <c r="C561" s="2" t="s">
        <v>634</v>
      </c>
      <c r="D561" s="3" t="s">
        <v>36</v>
      </c>
      <c r="E561" s="4">
        <v>0</v>
      </c>
      <c r="F561" s="4">
        <v>0</v>
      </c>
      <c r="H561" s="6">
        <v>0</v>
      </c>
      <c r="I561" s="7">
        <v>6236456</v>
      </c>
      <c r="J561" s="7">
        <v>6236455</v>
      </c>
      <c r="K561" s="7">
        <v>2</v>
      </c>
      <c r="L561" s="7">
        <v>7</v>
      </c>
      <c r="M561" s="7">
        <f t="shared" ref="M561:M573" si="71">ROUND(ROUND(H561,2)*ROUND(E561,2), 2)</f>
        <v>0</v>
      </c>
      <c r="N561" s="8">
        <f t="shared" ref="N561:N573" si="72">H561*E561*(1+F561/100)</f>
        <v>0</v>
      </c>
      <c r="R561" s="12">
        <v>1</v>
      </c>
    </row>
    <row r="562" spans="1:18" x14ac:dyDescent="0.2">
      <c r="A562" s="1" t="s">
        <v>1073</v>
      </c>
      <c r="C562" s="2" t="s">
        <v>1074</v>
      </c>
      <c r="D562" s="3" t="s">
        <v>36</v>
      </c>
      <c r="E562" s="4">
        <v>0</v>
      </c>
      <c r="F562" s="4">
        <v>0</v>
      </c>
      <c r="H562" s="6">
        <v>0</v>
      </c>
      <c r="I562" s="7">
        <v>6236457</v>
      </c>
      <c r="J562" s="7">
        <v>6236455</v>
      </c>
      <c r="K562" s="7">
        <v>2</v>
      </c>
      <c r="L562" s="7">
        <v>7</v>
      </c>
      <c r="M562" s="7">
        <f t="shared" si="71"/>
        <v>0</v>
      </c>
      <c r="N562" s="8">
        <f t="shared" si="72"/>
        <v>0</v>
      </c>
      <c r="R562" s="12">
        <v>1</v>
      </c>
    </row>
    <row r="563" spans="1:18" ht="25.5" x14ac:dyDescent="0.2">
      <c r="A563" s="1" t="s">
        <v>1075</v>
      </c>
      <c r="C563" s="2" t="s">
        <v>1076</v>
      </c>
      <c r="D563" s="3" t="s">
        <v>36</v>
      </c>
      <c r="E563" s="4">
        <v>0</v>
      </c>
      <c r="F563" s="4">
        <v>0</v>
      </c>
      <c r="H563" s="6">
        <v>0</v>
      </c>
      <c r="I563" s="7">
        <v>6236458</v>
      </c>
      <c r="J563" s="7">
        <v>6236455</v>
      </c>
      <c r="K563" s="7">
        <v>2</v>
      </c>
      <c r="L563" s="7">
        <v>7</v>
      </c>
      <c r="M563" s="7">
        <f t="shared" si="71"/>
        <v>0</v>
      </c>
      <c r="N563" s="8">
        <f t="shared" si="72"/>
        <v>0</v>
      </c>
      <c r="R563" s="12">
        <v>1</v>
      </c>
    </row>
    <row r="564" spans="1:18" ht="25.5" x14ac:dyDescent="0.2">
      <c r="A564" s="1" t="s">
        <v>1077</v>
      </c>
      <c r="C564" s="2" t="s">
        <v>966</v>
      </c>
      <c r="D564" s="3" t="s">
        <v>36</v>
      </c>
      <c r="E564" s="4">
        <v>0</v>
      </c>
      <c r="F564" s="4">
        <v>0</v>
      </c>
      <c r="H564" s="6">
        <v>0</v>
      </c>
      <c r="I564" s="7">
        <v>6236459</v>
      </c>
      <c r="J564" s="7">
        <v>6236455</v>
      </c>
      <c r="K564" s="7">
        <v>2</v>
      </c>
      <c r="L564" s="7">
        <v>7</v>
      </c>
      <c r="M564" s="7">
        <f t="shared" si="71"/>
        <v>0</v>
      </c>
      <c r="N564" s="8">
        <f t="shared" si="72"/>
        <v>0</v>
      </c>
      <c r="R564" s="12">
        <v>1</v>
      </c>
    </row>
    <row r="565" spans="1:18" x14ac:dyDescent="0.2">
      <c r="A565" s="1" t="s">
        <v>1078</v>
      </c>
      <c r="C565" s="2" t="s">
        <v>970</v>
      </c>
      <c r="D565" s="3" t="s">
        <v>36</v>
      </c>
      <c r="E565" s="4">
        <v>0</v>
      </c>
      <c r="F565" s="4">
        <v>0</v>
      </c>
      <c r="H565" s="6">
        <v>0</v>
      </c>
      <c r="I565" s="7">
        <v>6236460</v>
      </c>
      <c r="J565" s="7">
        <v>6236455</v>
      </c>
      <c r="K565" s="7">
        <v>2</v>
      </c>
      <c r="L565" s="7">
        <v>7</v>
      </c>
      <c r="M565" s="7">
        <f t="shared" si="71"/>
        <v>0</v>
      </c>
      <c r="N565" s="8">
        <f t="shared" si="72"/>
        <v>0</v>
      </c>
      <c r="R565" s="12">
        <v>1</v>
      </c>
    </row>
    <row r="566" spans="1:18" x14ac:dyDescent="0.2">
      <c r="A566" s="1" t="s">
        <v>1079</v>
      </c>
      <c r="C566" s="2" t="s">
        <v>1080</v>
      </c>
      <c r="D566" s="3" t="s">
        <v>36</v>
      </c>
      <c r="E566" s="4">
        <v>0</v>
      </c>
      <c r="F566" s="4">
        <v>0</v>
      </c>
      <c r="H566" s="6">
        <v>0</v>
      </c>
      <c r="I566" s="7">
        <v>6236461</v>
      </c>
      <c r="J566" s="7">
        <v>6236455</v>
      </c>
      <c r="K566" s="7">
        <v>2</v>
      </c>
      <c r="L566" s="7">
        <v>7</v>
      </c>
      <c r="M566" s="7">
        <f t="shared" si="71"/>
        <v>0</v>
      </c>
      <c r="N566" s="8">
        <f t="shared" si="72"/>
        <v>0</v>
      </c>
      <c r="R566" s="12">
        <v>1</v>
      </c>
    </row>
    <row r="567" spans="1:18" ht="51" x14ac:dyDescent="0.2">
      <c r="A567" s="1" t="s">
        <v>1081</v>
      </c>
      <c r="B567" s="1" t="s">
        <v>31</v>
      </c>
      <c r="C567" s="2" t="s">
        <v>1082</v>
      </c>
      <c r="D567" s="3" t="s">
        <v>237</v>
      </c>
      <c r="E567" s="4">
        <v>155</v>
      </c>
      <c r="F567" s="4">
        <v>0</v>
      </c>
      <c r="H567" s="6">
        <v>0</v>
      </c>
      <c r="I567" s="7">
        <v>6236462</v>
      </c>
      <c r="J567" s="7">
        <v>6236455</v>
      </c>
      <c r="K567" s="7">
        <v>2</v>
      </c>
      <c r="L567" s="7">
        <v>7</v>
      </c>
      <c r="M567" s="7">
        <f t="shared" si="71"/>
        <v>0</v>
      </c>
      <c r="N567" s="8">
        <f t="shared" si="72"/>
        <v>0</v>
      </c>
      <c r="R567" s="12">
        <v>1</v>
      </c>
    </row>
    <row r="568" spans="1:18" ht="114.75" x14ac:dyDescent="0.2">
      <c r="A568" s="1" t="s">
        <v>1083</v>
      </c>
      <c r="B568" s="1" t="s">
        <v>42</v>
      </c>
      <c r="C568" s="2" t="s">
        <v>1084</v>
      </c>
      <c r="D568" s="3" t="s">
        <v>244</v>
      </c>
      <c r="E568" s="4">
        <v>1965</v>
      </c>
      <c r="F568" s="4">
        <v>0</v>
      </c>
      <c r="H568" s="6">
        <v>0</v>
      </c>
      <c r="I568" s="7">
        <v>6236463</v>
      </c>
      <c r="J568" s="7">
        <v>6236455</v>
      </c>
      <c r="K568" s="7">
        <v>2</v>
      </c>
      <c r="L568" s="7">
        <v>7</v>
      </c>
      <c r="M568" s="7">
        <f t="shared" si="71"/>
        <v>0</v>
      </c>
      <c r="N568" s="8">
        <f t="shared" si="72"/>
        <v>0</v>
      </c>
      <c r="R568" s="12">
        <v>1</v>
      </c>
    </row>
    <row r="569" spans="1:18" ht="114.75" x14ac:dyDescent="0.2">
      <c r="A569" s="1" t="s">
        <v>1085</v>
      </c>
      <c r="B569" s="1" t="s">
        <v>45</v>
      </c>
      <c r="C569" s="2" t="s">
        <v>1086</v>
      </c>
      <c r="D569" s="3" t="s">
        <v>244</v>
      </c>
      <c r="E569" s="4">
        <v>142</v>
      </c>
      <c r="F569" s="4">
        <v>0</v>
      </c>
      <c r="H569" s="6">
        <v>0</v>
      </c>
      <c r="I569" s="7">
        <v>6236464</v>
      </c>
      <c r="J569" s="7">
        <v>6236455</v>
      </c>
      <c r="K569" s="7">
        <v>2</v>
      </c>
      <c r="L569" s="7">
        <v>7</v>
      </c>
      <c r="M569" s="7">
        <f t="shared" si="71"/>
        <v>0</v>
      </c>
      <c r="N569" s="8">
        <f t="shared" si="72"/>
        <v>0</v>
      </c>
      <c r="R569" s="12">
        <v>1</v>
      </c>
    </row>
    <row r="570" spans="1:18" ht="102" x14ac:dyDescent="0.2">
      <c r="A570" s="1" t="s">
        <v>1087</v>
      </c>
      <c r="B570" s="1" t="s">
        <v>48</v>
      </c>
      <c r="C570" s="2" t="s">
        <v>1088</v>
      </c>
      <c r="D570" s="3" t="s">
        <v>244</v>
      </c>
      <c r="E570" s="4">
        <v>6</v>
      </c>
      <c r="F570" s="4">
        <v>0</v>
      </c>
      <c r="H570" s="6">
        <v>0</v>
      </c>
      <c r="I570" s="7">
        <v>6236465</v>
      </c>
      <c r="J570" s="7">
        <v>6236455</v>
      </c>
      <c r="K570" s="7">
        <v>2</v>
      </c>
      <c r="L570" s="7">
        <v>7</v>
      </c>
      <c r="M570" s="7">
        <f t="shared" si="71"/>
        <v>0</v>
      </c>
      <c r="N570" s="8">
        <f t="shared" si="72"/>
        <v>0</v>
      </c>
      <c r="R570" s="12">
        <v>1</v>
      </c>
    </row>
    <row r="571" spans="1:18" ht="89.25" x14ac:dyDescent="0.2">
      <c r="A571" s="1" t="s">
        <v>1089</v>
      </c>
      <c r="B571" s="1" t="s">
        <v>51</v>
      </c>
      <c r="C571" s="2" t="s">
        <v>1090</v>
      </c>
      <c r="D571" s="3" t="s">
        <v>244</v>
      </c>
      <c r="E571" s="4">
        <v>17</v>
      </c>
      <c r="F571" s="4">
        <v>0</v>
      </c>
      <c r="H571" s="6">
        <v>0</v>
      </c>
      <c r="I571" s="7">
        <v>6236466</v>
      </c>
      <c r="J571" s="7">
        <v>6236455</v>
      </c>
      <c r="K571" s="7">
        <v>2</v>
      </c>
      <c r="L571" s="7">
        <v>7</v>
      </c>
      <c r="M571" s="7">
        <f t="shared" si="71"/>
        <v>0</v>
      </c>
      <c r="N571" s="8">
        <f t="shared" si="72"/>
        <v>0</v>
      </c>
      <c r="R571" s="12">
        <v>1</v>
      </c>
    </row>
    <row r="572" spans="1:18" ht="51" x14ac:dyDescent="0.2">
      <c r="A572" s="1" t="s">
        <v>1091</v>
      </c>
      <c r="B572" s="1" t="s">
        <v>54</v>
      </c>
      <c r="C572" s="2" t="s">
        <v>1092</v>
      </c>
      <c r="D572" s="3" t="s">
        <v>244</v>
      </c>
      <c r="E572" s="4">
        <v>13</v>
      </c>
      <c r="F572" s="4">
        <v>0</v>
      </c>
      <c r="H572" s="6">
        <v>0</v>
      </c>
      <c r="I572" s="7">
        <v>6236467</v>
      </c>
      <c r="J572" s="7">
        <v>6236455</v>
      </c>
      <c r="K572" s="7">
        <v>2</v>
      </c>
      <c r="L572" s="7">
        <v>7</v>
      </c>
      <c r="M572" s="7">
        <f t="shared" si="71"/>
        <v>0</v>
      </c>
      <c r="N572" s="8">
        <f t="shared" si="72"/>
        <v>0</v>
      </c>
      <c r="R572" s="12">
        <v>1</v>
      </c>
    </row>
    <row r="573" spans="1:18" ht="51" x14ac:dyDescent="0.2">
      <c r="A573" s="1" t="s">
        <v>1093</v>
      </c>
      <c r="B573" s="1" t="s">
        <v>57</v>
      </c>
      <c r="C573" s="2" t="s">
        <v>1094</v>
      </c>
      <c r="D573" s="3" t="s">
        <v>244</v>
      </c>
      <c r="E573" s="4">
        <v>6</v>
      </c>
      <c r="F573" s="4">
        <v>0</v>
      </c>
      <c r="H573" s="6">
        <v>0</v>
      </c>
      <c r="I573" s="7">
        <v>6236468</v>
      </c>
      <c r="J573" s="7">
        <v>6236455</v>
      </c>
      <c r="K573" s="7">
        <v>2</v>
      </c>
      <c r="L573" s="7">
        <v>7</v>
      </c>
      <c r="M573" s="7">
        <f t="shared" si="71"/>
        <v>0</v>
      </c>
      <c r="N573" s="8">
        <f t="shared" si="72"/>
        <v>0</v>
      </c>
      <c r="R573" s="12">
        <v>1</v>
      </c>
    </row>
    <row r="574" spans="1:18" x14ac:dyDescent="0.2">
      <c r="A574" s="1" t="s">
        <v>1095</v>
      </c>
      <c r="B574" s="1" t="s">
        <v>344</v>
      </c>
      <c r="C574" s="2" t="s">
        <v>1096</v>
      </c>
      <c r="E574" s="4">
        <v>0</v>
      </c>
      <c r="F574" s="4">
        <v>0</v>
      </c>
      <c r="H574" s="6">
        <v>0</v>
      </c>
      <c r="I574" s="7">
        <v>6236469</v>
      </c>
      <c r="J574" s="7">
        <v>6236397</v>
      </c>
      <c r="K574" s="7">
        <v>1</v>
      </c>
      <c r="L574" s="7">
        <v>6</v>
      </c>
      <c r="M574" s="7">
        <f>M575+M576+M577+M578+M579+M580</f>
        <v>0</v>
      </c>
      <c r="N574" s="8">
        <f>N575+N576+N577+N578+N579+N580</f>
        <v>0</v>
      </c>
      <c r="R574" s="12">
        <v>1</v>
      </c>
    </row>
    <row r="575" spans="1:18" x14ac:dyDescent="0.2">
      <c r="A575" s="1" t="s">
        <v>1097</v>
      </c>
      <c r="C575" s="2" t="s">
        <v>634</v>
      </c>
      <c r="D575" s="3" t="s">
        <v>36</v>
      </c>
      <c r="E575" s="4">
        <v>0</v>
      </c>
      <c r="F575" s="4">
        <v>0</v>
      </c>
      <c r="H575" s="6">
        <v>0</v>
      </c>
      <c r="I575" s="7">
        <v>6236470</v>
      </c>
      <c r="J575" s="7">
        <v>6236469</v>
      </c>
      <c r="K575" s="7">
        <v>2</v>
      </c>
      <c r="L575" s="7">
        <v>7</v>
      </c>
      <c r="M575" s="7">
        <f t="shared" ref="M575:M580" si="73">ROUND(ROUND(H575,2)*ROUND(E575,2), 2)</f>
        <v>0</v>
      </c>
      <c r="N575" s="8">
        <f t="shared" ref="N575:N580" si="74">H575*E575*(1+F575/100)</f>
        <v>0</v>
      </c>
      <c r="R575" s="12">
        <v>1</v>
      </c>
    </row>
    <row r="576" spans="1:18" x14ac:dyDescent="0.2">
      <c r="A576" s="1" t="s">
        <v>1098</v>
      </c>
      <c r="C576" s="2" t="s">
        <v>1099</v>
      </c>
      <c r="D576" s="3" t="s">
        <v>36</v>
      </c>
      <c r="E576" s="4">
        <v>0</v>
      </c>
      <c r="F576" s="4">
        <v>0</v>
      </c>
      <c r="H576" s="6">
        <v>0</v>
      </c>
      <c r="I576" s="7">
        <v>6236471</v>
      </c>
      <c r="J576" s="7">
        <v>6236469</v>
      </c>
      <c r="K576" s="7">
        <v>2</v>
      </c>
      <c r="L576" s="7">
        <v>7</v>
      </c>
      <c r="M576" s="7">
        <f t="shared" si="73"/>
        <v>0</v>
      </c>
      <c r="N576" s="8">
        <f t="shared" si="74"/>
        <v>0</v>
      </c>
      <c r="R576" s="12">
        <v>1</v>
      </c>
    </row>
    <row r="577" spans="1:18" ht="25.5" x14ac:dyDescent="0.2">
      <c r="A577" s="1" t="s">
        <v>1100</v>
      </c>
      <c r="C577" s="2" t="s">
        <v>966</v>
      </c>
      <c r="D577" s="3" t="s">
        <v>36</v>
      </c>
      <c r="E577" s="4">
        <v>0</v>
      </c>
      <c r="F577" s="4">
        <v>0</v>
      </c>
      <c r="H577" s="6">
        <v>0</v>
      </c>
      <c r="I577" s="7">
        <v>6236472</v>
      </c>
      <c r="J577" s="7">
        <v>6236469</v>
      </c>
      <c r="K577" s="7">
        <v>2</v>
      </c>
      <c r="L577" s="7">
        <v>7</v>
      </c>
      <c r="M577" s="7">
        <f t="shared" si="73"/>
        <v>0</v>
      </c>
      <c r="N577" s="8">
        <f t="shared" si="74"/>
        <v>0</v>
      </c>
      <c r="R577" s="12">
        <v>1</v>
      </c>
    </row>
    <row r="578" spans="1:18" ht="25.5" x14ac:dyDescent="0.2">
      <c r="A578" s="1" t="s">
        <v>1101</v>
      </c>
      <c r="C578" s="2" t="s">
        <v>1102</v>
      </c>
      <c r="D578" s="3" t="s">
        <v>36</v>
      </c>
      <c r="E578" s="4">
        <v>0</v>
      </c>
      <c r="F578" s="4">
        <v>0</v>
      </c>
      <c r="H578" s="6">
        <v>0</v>
      </c>
      <c r="I578" s="7">
        <v>6236473</v>
      </c>
      <c r="J578" s="7">
        <v>6236469</v>
      </c>
      <c r="K578" s="7">
        <v>2</v>
      </c>
      <c r="L578" s="7">
        <v>7</v>
      </c>
      <c r="M578" s="7">
        <f t="shared" si="73"/>
        <v>0</v>
      </c>
      <c r="N578" s="8">
        <f t="shared" si="74"/>
        <v>0</v>
      </c>
      <c r="R578" s="12">
        <v>1</v>
      </c>
    </row>
    <row r="579" spans="1:18" x14ac:dyDescent="0.2">
      <c r="A579" s="1" t="s">
        <v>1103</v>
      </c>
      <c r="C579" s="2" t="s">
        <v>1104</v>
      </c>
      <c r="D579" s="3" t="s">
        <v>36</v>
      </c>
      <c r="E579" s="4">
        <v>0</v>
      </c>
      <c r="F579" s="4">
        <v>0</v>
      </c>
      <c r="H579" s="6">
        <v>0</v>
      </c>
      <c r="I579" s="7">
        <v>6236474</v>
      </c>
      <c r="J579" s="7">
        <v>6236469</v>
      </c>
      <c r="K579" s="7">
        <v>2</v>
      </c>
      <c r="L579" s="7">
        <v>7</v>
      </c>
      <c r="M579" s="7">
        <f t="shared" si="73"/>
        <v>0</v>
      </c>
      <c r="N579" s="8">
        <f t="shared" si="74"/>
        <v>0</v>
      </c>
      <c r="R579" s="12">
        <v>1</v>
      </c>
    </row>
    <row r="580" spans="1:18" ht="127.5" x14ac:dyDescent="0.2">
      <c r="A580" s="1" t="s">
        <v>1105</v>
      </c>
      <c r="B580" s="1" t="s">
        <v>31</v>
      </c>
      <c r="C580" s="2" t="s">
        <v>1106</v>
      </c>
      <c r="D580" s="3" t="s">
        <v>244</v>
      </c>
      <c r="E580" s="4">
        <v>12</v>
      </c>
      <c r="F580" s="4">
        <v>0</v>
      </c>
      <c r="H580" s="6">
        <v>0</v>
      </c>
      <c r="I580" s="7">
        <v>6236475</v>
      </c>
      <c r="J580" s="7">
        <v>6236469</v>
      </c>
      <c r="K580" s="7">
        <v>2</v>
      </c>
      <c r="L580" s="7">
        <v>7</v>
      </c>
      <c r="M580" s="7">
        <f t="shared" si="73"/>
        <v>0</v>
      </c>
      <c r="N580" s="8">
        <f t="shared" si="74"/>
        <v>0</v>
      </c>
      <c r="R580" s="12">
        <v>1</v>
      </c>
    </row>
    <row r="581" spans="1:18" x14ac:dyDescent="0.2">
      <c r="A581" s="1" t="s">
        <v>1107</v>
      </c>
      <c r="B581" s="1" t="s">
        <v>365</v>
      </c>
      <c r="C581" s="2" t="s">
        <v>499</v>
      </c>
      <c r="E581" s="4">
        <v>0</v>
      </c>
      <c r="F581" s="4">
        <v>0</v>
      </c>
      <c r="H581" s="6">
        <v>0</v>
      </c>
      <c r="I581" s="7">
        <v>6236476</v>
      </c>
      <c r="J581" s="7">
        <v>6236397</v>
      </c>
      <c r="K581" s="7">
        <v>1</v>
      </c>
      <c r="L581" s="7">
        <v>6</v>
      </c>
      <c r="M581" s="7">
        <f>M582+M583+M584+M585+M586+M587+M588+M589+M590+M591+M592+M593+M594</f>
        <v>0</v>
      </c>
      <c r="N581" s="8">
        <f>N582+N583+N584+N585+N586+N587+N588+N589+N590+N591+N592+N593+N594</f>
        <v>0</v>
      </c>
      <c r="R581" s="12">
        <v>1</v>
      </c>
    </row>
    <row r="582" spans="1:18" x14ac:dyDescent="0.2">
      <c r="A582" s="1" t="s">
        <v>1108</v>
      </c>
      <c r="C582" s="2" t="s">
        <v>285</v>
      </c>
      <c r="D582" s="3" t="s">
        <v>36</v>
      </c>
      <c r="E582" s="4">
        <v>0</v>
      </c>
      <c r="F582" s="4">
        <v>0</v>
      </c>
      <c r="H582" s="6">
        <v>0</v>
      </c>
      <c r="I582" s="7">
        <v>6236477</v>
      </c>
      <c r="J582" s="7">
        <v>6236476</v>
      </c>
      <c r="K582" s="7">
        <v>2</v>
      </c>
      <c r="L582" s="7">
        <v>7</v>
      </c>
      <c r="M582" s="7">
        <f t="shared" ref="M582:M594" si="75">ROUND(ROUND(H582,2)*ROUND(E582,2), 2)</f>
        <v>0</v>
      </c>
      <c r="N582" s="8">
        <f t="shared" ref="N582:N594" si="76">H582*E582*(1+F582/100)</f>
        <v>0</v>
      </c>
      <c r="R582" s="12">
        <v>1</v>
      </c>
    </row>
    <row r="583" spans="1:18" ht="25.5" x14ac:dyDescent="0.2">
      <c r="A583" s="1" t="s">
        <v>1109</v>
      </c>
      <c r="C583" s="2" t="s">
        <v>1110</v>
      </c>
      <c r="D583" s="3" t="s">
        <v>36</v>
      </c>
      <c r="E583" s="4">
        <v>0</v>
      </c>
      <c r="F583" s="4">
        <v>0</v>
      </c>
      <c r="H583" s="6">
        <v>0</v>
      </c>
      <c r="I583" s="7">
        <v>6236478</v>
      </c>
      <c r="J583" s="7">
        <v>6236476</v>
      </c>
      <c r="K583" s="7">
        <v>2</v>
      </c>
      <c r="L583" s="7">
        <v>7</v>
      </c>
      <c r="M583" s="7">
        <f t="shared" si="75"/>
        <v>0</v>
      </c>
      <c r="N583" s="8">
        <f t="shared" si="76"/>
        <v>0</v>
      </c>
      <c r="R583" s="12">
        <v>1</v>
      </c>
    </row>
    <row r="584" spans="1:18" x14ac:dyDescent="0.2">
      <c r="A584" s="1" t="s">
        <v>1111</v>
      </c>
      <c r="C584" s="2" t="s">
        <v>634</v>
      </c>
      <c r="D584" s="3" t="s">
        <v>36</v>
      </c>
      <c r="E584" s="4">
        <v>0</v>
      </c>
      <c r="F584" s="4">
        <v>0</v>
      </c>
      <c r="H584" s="6">
        <v>0</v>
      </c>
      <c r="I584" s="7">
        <v>6236479</v>
      </c>
      <c r="J584" s="7">
        <v>6236476</v>
      </c>
      <c r="K584" s="7">
        <v>2</v>
      </c>
      <c r="L584" s="7">
        <v>7</v>
      </c>
      <c r="M584" s="7">
        <f t="shared" si="75"/>
        <v>0</v>
      </c>
      <c r="N584" s="8">
        <f t="shared" si="76"/>
        <v>0</v>
      </c>
      <c r="R584" s="12">
        <v>1</v>
      </c>
    </row>
    <row r="585" spans="1:18" ht="25.5" x14ac:dyDescent="0.2">
      <c r="A585" s="1" t="s">
        <v>1112</v>
      </c>
      <c r="C585" s="2" t="s">
        <v>1113</v>
      </c>
      <c r="D585" s="3" t="s">
        <v>36</v>
      </c>
      <c r="E585" s="4">
        <v>0</v>
      </c>
      <c r="F585" s="4">
        <v>0</v>
      </c>
      <c r="H585" s="6">
        <v>0</v>
      </c>
      <c r="I585" s="7">
        <v>6236480</v>
      </c>
      <c r="J585" s="7">
        <v>6236476</v>
      </c>
      <c r="K585" s="7">
        <v>2</v>
      </c>
      <c r="L585" s="7">
        <v>7</v>
      </c>
      <c r="M585" s="7">
        <f t="shared" si="75"/>
        <v>0</v>
      </c>
      <c r="N585" s="8">
        <f t="shared" si="76"/>
        <v>0</v>
      </c>
      <c r="R585" s="12">
        <v>1</v>
      </c>
    </row>
    <row r="586" spans="1:18" x14ac:dyDescent="0.2">
      <c r="A586" s="1" t="s">
        <v>1114</v>
      </c>
      <c r="C586" s="2" t="s">
        <v>1115</v>
      </c>
      <c r="D586" s="3" t="s">
        <v>36</v>
      </c>
      <c r="E586" s="4">
        <v>0</v>
      </c>
      <c r="F586" s="4">
        <v>0</v>
      </c>
      <c r="H586" s="6">
        <v>0</v>
      </c>
      <c r="I586" s="7">
        <v>6236481</v>
      </c>
      <c r="J586" s="7">
        <v>6236476</v>
      </c>
      <c r="K586" s="7">
        <v>2</v>
      </c>
      <c r="L586" s="7">
        <v>7</v>
      </c>
      <c r="M586" s="7">
        <f t="shared" si="75"/>
        <v>0</v>
      </c>
      <c r="N586" s="8">
        <f t="shared" si="76"/>
        <v>0</v>
      </c>
      <c r="R586" s="12">
        <v>1</v>
      </c>
    </row>
    <row r="587" spans="1:18" ht="25.5" x14ac:dyDescent="0.2">
      <c r="A587" s="1" t="s">
        <v>1116</v>
      </c>
      <c r="C587" s="2" t="s">
        <v>966</v>
      </c>
      <c r="D587" s="3" t="s">
        <v>36</v>
      </c>
      <c r="E587" s="4">
        <v>0</v>
      </c>
      <c r="F587" s="4">
        <v>0</v>
      </c>
      <c r="H587" s="6">
        <v>0</v>
      </c>
      <c r="I587" s="7">
        <v>6236482</v>
      </c>
      <c r="J587" s="7">
        <v>6236476</v>
      </c>
      <c r="K587" s="7">
        <v>2</v>
      </c>
      <c r="L587" s="7">
        <v>7</v>
      </c>
      <c r="M587" s="7">
        <f t="shared" si="75"/>
        <v>0</v>
      </c>
      <c r="N587" s="8">
        <f t="shared" si="76"/>
        <v>0</v>
      </c>
      <c r="R587" s="12">
        <v>1</v>
      </c>
    </row>
    <row r="588" spans="1:18" x14ac:dyDescent="0.2">
      <c r="A588" s="1" t="s">
        <v>1117</v>
      </c>
      <c r="C588" s="2" t="s">
        <v>1118</v>
      </c>
      <c r="D588" s="3" t="s">
        <v>36</v>
      </c>
      <c r="E588" s="4">
        <v>0</v>
      </c>
      <c r="F588" s="4">
        <v>0</v>
      </c>
      <c r="H588" s="6">
        <v>0</v>
      </c>
      <c r="I588" s="7">
        <v>6236483</v>
      </c>
      <c r="J588" s="7">
        <v>6236476</v>
      </c>
      <c r="K588" s="7">
        <v>2</v>
      </c>
      <c r="L588" s="7">
        <v>7</v>
      </c>
      <c r="M588" s="7">
        <f t="shared" si="75"/>
        <v>0</v>
      </c>
      <c r="N588" s="8">
        <f t="shared" si="76"/>
        <v>0</v>
      </c>
      <c r="R588" s="12">
        <v>1</v>
      </c>
    </row>
    <row r="589" spans="1:18" x14ac:dyDescent="0.2">
      <c r="A589" s="1" t="s">
        <v>1119</v>
      </c>
      <c r="C589" s="2" t="s">
        <v>1120</v>
      </c>
      <c r="D589" s="3" t="s">
        <v>36</v>
      </c>
      <c r="E589" s="4">
        <v>0</v>
      </c>
      <c r="F589" s="4">
        <v>0</v>
      </c>
      <c r="H589" s="6">
        <v>0</v>
      </c>
      <c r="I589" s="7">
        <v>6236484</v>
      </c>
      <c r="J589" s="7">
        <v>6236476</v>
      </c>
      <c r="K589" s="7">
        <v>2</v>
      </c>
      <c r="L589" s="7">
        <v>7</v>
      </c>
      <c r="M589" s="7">
        <f t="shared" si="75"/>
        <v>0</v>
      </c>
      <c r="N589" s="8">
        <f t="shared" si="76"/>
        <v>0</v>
      </c>
      <c r="R589" s="12">
        <v>1</v>
      </c>
    </row>
    <row r="590" spans="1:18" ht="51" x14ac:dyDescent="0.2">
      <c r="A590" s="1" t="s">
        <v>1121</v>
      </c>
      <c r="B590" s="1" t="s">
        <v>31</v>
      </c>
      <c r="C590" s="2" t="s">
        <v>1122</v>
      </c>
      <c r="D590" s="3" t="s">
        <v>342</v>
      </c>
      <c r="E590" s="4">
        <v>475</v>
      </c>
      <c r="F590" s="4">
        <v>0</v>
      </c>
      <c r="H590" s="6">
        <v>0</v>
      </c>
      <c r="I590" s="7">
        <v>6236485</v>
      </c>
      <c r="J590" s="7">
        <v>6236476</v>
      </c>
      <c r="K590" s="7">
        <v>2</v>
      </c>
      <c r="L590" s="7">
        <v>7</v>
      </c>
      <c r="M590" s="7">
        <f t="shared" si="75"/>
        <v>0</v>
      </c>
      <c r="N590" s="8">
        <f t="shared" si="76"/>
        <v>0</v>
      </c>
      <c r="R590" s="12">
        <v>1</v>
      </c>
    </row>
    <row r="591" spans="1:18" ht="38.25" x14ac:dyDescent="0.2">
      <c r="A591" s="1" t="s">
        <v>1123</v>
      </c>
      <c r="B591" s="1" t="s">
        <v>42</v>
      </c>
      <c r="C591" s="2" t="s">
        <v>1124</v>
      </c>
      <c r="D591" s="3" t="s">
        <v>342</v>
      </c>
      <c r="E591" s="4">
        <v>200</v>
      </c>
      <c r="F591" s="4">
        <v>0</v>
      </c>
      <c r="H591" s="6">
        <v>0</v>
      </c>
      <c r="I591" s="7">
        <v>6236486</v>
      </c>
      <c r="J591" s="7">
        <v>6236476</v>
      </c>
      <c r="K591" s="7">
        <v>2</v>
      </c>
      <c r="L591" s="7">
        <v>7</v>
      </c>
      <c r="M591" s="7">
        <f t="shared" si="75"/>
        <v>0</v>
      </c>
      <c r="N591" s="8">
        <f t="shared" si="76"/>
        <v>0</v>
      </c>
      <c r="R591" s="12">
        <v>1</v>
      </c>
    </row>
    <row r="592" spans="1:18" ht="25.5" x14ac:dyDescent="0.2">
      <c r="A592" s="1" t="s">
        <v>1125</v>
      </c>
      <c r="B592" s="1" t="s">
        <v>45</v>
      </c>
      <c r="C592" s="2" t="s">
        <v>1126</v>
      </c>
      <c r="D592" s="3" t="s">
        <v>234</v>
      </c>
      <c r="E592" s="4">
        <v>1</v>
      </c>
      <c r="F592" s="4">
        <v>0</v>
      </c>
      <c r="H592" s="6">
        <v>0</v>
      </c>
      <c r="I592" s="7">
        <v>6236487</v>
      </c>
      <c r="J592" s="7">
        <v>6236476</v>
      </c>
      <c r="K592" s="7">
        <v>2</v>
      </c>
      <c r="L592" s="7">
        <v>7</v>
      </c>
      <c r="M592" s="7">
        <f t="shared" si="75"/>
        <v>0</v>
      </c>
      <c r="N592" s="8">
        <f t="shared" si="76"/>
        <v>0</v>
      </c>
      <c r="R592" s="12">
        <v>1</v>
      </c>
    </row>
    <row r="593" spans="1:18" ht="38.25" x14ac:dyDescent="0.2">
      <c r="A593" s="1" t="s">
        <v>1127</v>
      </c>
      <c r="B593" s="1" t="s">
        <v>48</v>
      </c>
      <c r="C593" s="2" t="s">
        <v>1128</v>
      </c>
      <c r="D593" s="3" t="s">
        <v>234</v>
      </c>
      <c r="E593" s="4">
        <v>1</v>
      </c>
      <c r="F593" s="4">
        <v>0</v>
      </c>
      <c r="H593" s="6">
        <v>0</v>
      </c>
      <c r="I593" s="7">
        <v>6236488</v>
      </c>
      <c r="J593" s="7">
        <v>6236476</v>
      </c>
      <c r="K593" s="7">
        <v>2</v>
      </c>
      <c r="L593" s="7">
        <v>7</v>
      </c>
      <c r="M593" s="7">
        <f t="shared" si="75"/>
        <v>0</v>
      </c>
      <c r="N593" s="8">
        <f t="shared" si="76"/>
        <v>0</v>
      </c>
      <c r="R593" s="12">
        <v>1</v>
      </c>
    </row>
    <row r="594" spans="1:18" ht="38.25" x14ac:dyDescent="0.2">
      <c r="A594" s="1" t="s">
        <v>1129</v>
      </c>
      <c r="B594" s="1" t="s">
        <v>51</v>
      </c>
      <c r="C594" s="2" t="s">
        <v>1130</v>
      </c>
      <c r="D594" s="3" t="s">
        <v>244</v>
      </c>
      <c r="E594" s="4">
        <v>1</v>
      </c>
      <c r="F594" s="4">
        <v>0</v>
      </c>
      <c r="H594" s="6">
        <v>0</v>
      </c>
      <c r="I594" s="7">
        <v>6236489</v>
      </c>
      <c r="J594" s="7">
        <v>6236476</v>
      </c>
      <c r="K594" s="7">
        <v>2</v>
      </c>
      <c r="L594" s="7">
        <v>7</v>
      </c>
      <c r="M594" s="7">
        <f t="shared" si="75"/>
        <v>0</v>
      </c>
      <c r="N594" s="8">
        <f t="shared" si="76"/>
        <v>0</v>
      </c>
      <c r="R594" s="12">
        <v>1</v>
      </c>
    </row>
    <row r="595" spans="1:18" x14ac:dyDescent="0.2">
      <c r="A595" s="1" t="s">
        <v>1131</v>
      </c>
      <c r="B595" s="1" t="s">
        <v>413</v>
      </c>
      <c r="C595" s="2" t="s">
        <v>1132</v>
      </c>
      <c r="E595" s="4">
        <v>0</v>
      </c>
      <c r="F595" s="4">
        <v>0</v>
      </c>
      <c r="H595" s="6">
        <v>0</v>
      </c>
      <c r="I595" s="7">
        <v>6236490</v>
      </c>
      <c r="J595" s="7">
        <v>6236397</v>
      </c>
      <c r="K595" s="7">
        <v>1</v>
      </c>
      <c r="L595" s="7">
        <v>6</v>
      </c>
      <c r="M595" s="7">
        <f>M596+M597+M598+M599+M600+M601+M602+M603+M604+M605+M606</f>
        <v>0</v>
      </c>
      <c r="N595" s="8">
        <f>N596+N597+N598+N599+N600+N601+N602+N603+N604+N605+N606</f>
        <v>0</v>
      </c>
      <c r="R595" s="12">
        <v>1</v>
      </c>
    </row>
    <row r="596" spans="1:18" x14ac:dyDescent="0.2">
      <c r="A596" s="1" t="s">
        <v>1133</v>
      </c>
      <c r="C596" s="2" t="s">
        <v>285</v>
      </c>
      <c r="D596" s="3" t="s">
        <v>36</v>
      </c>
      <c r="E596" s="4">
        <v>0</v>
      </c>
      <c r="F596" s="4">
        <v>0</v>
      </c>
      <c r="H596" s="6">
        <v>0</v>
      </c>
      <c r="I596" s="7">
        <v>6236491</v>
      </c>
      <c r="J596" s="7">
        <v>6236490</v>
      </c>
      <c r="K596" s="7">
        <v>2</v>
      </c>
      <c r="L596" s="7">
        <v>7</v>
      </c>
      <c r="M596" s="7">
        <f t="shared" ref="M596:M606" si="77">ROUND(ROUND(H596,2)*ROUND(E596,2), 2)</f>
        <v>0</v>
      </c>
      <c r="N596" s="8">
        <f t="shared" ref="N596:N606" si="78">H596*E596*(1+F596/100)</f>
        <v>0</v>
      </c>
      <c r="R596" s="12">
        <v>1</v>
      </c>
    </row>
    <row r="597" spans="1:18" x14ac:dyDescent="0.2">
      <c r="A597" s="1" t="s">
        <v>1134</v>
      </c>
      <c r="C597" s="2" t="s">
        <v>1135</v>
      </c>
      <c r="D597" s="3" t="s">
        <v>36</v>
      </c>
      <c r="E597" s="4">
        <v>0</v>
      </c>
      <c r="F597" s="4">
        <v>0</v>
      </c>
      <c r="H597" s="6">
        <v>0</v>
      </c>
      <c r="I597" s="7">
        <v>6236492</v>
      </c>
      <c r="J597" s="7">
        <v>6236490</v>
      </c>
      <c r="K597" s="7">
        <v>2</v>
      </c>
      <c r="L597" s="7">
        <v>7</v>
      </c>
      <c r="M597" s="7">
        <f t="shared" si="77"/>
        <v>0</v>
      </c>
      <c r="N597" s="8">
        <f t="shared" si="78"/>
        <v>0</v>
      </c>
      <c r="R597" s="12">
        <v>1</v>
      </c>
    </row>
    <row r="598" spans="1:18" ht="25.5" x14ac:dyDescent="0.2">
      <c r="A598" s="1" t="s">
        <v>1136</v>
      </c>
      <c r="C598" s="2" t="s">
        <v>1137</v>
      </c>
      <c r="D598" s="3" t="s">
        <v>36</v>
      </c>
      <c r="E598" s="4">
        <v>0</v>
      </c>
      <c r="F598" s="4">
        <v>0</v>
      </c>
      <c r="H598" s="6">
        <v>0</v>
      </c>
      <c r="I598" s="7">
        <v>6236493</v>
      </c>
      <c r="J598" s="7">
        <v>6236490</v>
      </c>
      <c r="K598" s="7">
        <v>2</v>
      </c>
      <c r="L598" s="7">
        <v>7</v>
      </c>
      <c r="M598" s="7">
        <f t="shared" si="77"/>
        <v>0</v>
      </c>
      <c r="N598" s="8">
        <f t="shared" si="78"/>
        <v>0</v>
      </c>
      <c r="R598" s="12">
        <v>1</v>
      </c>
    </row>
    <row r="599" spans="1:18" x14ac:dyDescent="0.2">
      <c r="A599" s="1" t="s">
        <v>1138</v>
      </c>
      <c r="C599" s="2" t="s">
        <v>1139</v>
      </c>
      <c r="D599" s="3" t="s">
        <v>36</v>
      </c>
      <c r="E599" s="4">
        <v>0</v>
      </c>
      <c r="F599" s="4">
        <v>0</v>
      </c>
      <c r="H599" s="6">
        <v>0</v>
      </c>
      <c r="I599" s="7">
        <v>6236494</v>
      </c>
      <c r="J599" s="7">
        <v>6236490</v>
      </c>
      <c r="K599" s="7">
        <v>2</v>
      </c>
      <c r="L599" s="7">
        <v>7</v>
      </c>
      <c r="M599" s="7">
        <f t="shared" si="77"/>
        <v>0</v>
      </c>
      <c r="N599" s="8">
        <f t="shared" si="78"/>
        <v>0</v>
      </c>
      <c r="R599" s="12">
        <v>1</v>
      </c>
    </row>
    <row r="600" spans="1:18" ht="25.5" x14ac:dyDescent="0.2">
      <c r="A600" s="1" t="s">
        <v>1140</v>
      </c>
      <c r="C600" s="2" t="s">
        <v>966</v>
      </c>
      <c r="D600" s="3" t="s">
        <v>36</v>
      </c>
      <c r="E600" s="4">
        <v>0</v>
      </c>
      <c r="F600" s="4">
        <v>0</v>
      </c>
      <c r="H600" s="6">
        <v>0</v>
      </c>
      <c r="I600" s="7">
        <v>6236495</v>
      </c>
      <c r="J600" s="7">
        <v>6236490</v>
      </c>
      <c r="K600" s="7">
        <v>2</v>
      </c>
      <c r="L600" s="7">
        <v>7</v>
      </c>
      <c r="M600" s="7">
        <f t="shared" si="77"/>
        <v>0</v>
      </c>
      <c r="N600" s="8">
        <f t="shared" si="78"/>
        <v>0</v>
      </c>
      <c r="R600" s="12">
        <v>1</v>
      </c>
    </row>
    <row r="601" spans="1:18" x14ac:dyDescent="0.2">
      <c r="A601" s="1" t="s">
        <v>1141</v>
      </c>
      <c r="C601" s="2" t="s">
        <v>1142</v>
      </c>
      <c r="D601" s="3" t="s">
        <v>36</v>
      </c>
      <c r="E601" s="4">
        <v>0</v>
      </c>
      <c r="F601" s="4">
        <v>0</v>
      </c>
      <c r="H601" s="6">
        <v>0</v>
      </c>
      <c r="I601" s="7">
        <v>6236496</v>
      </c>
      <c r="J601" s="7">
        <v>6236490</v>
      </c>
      <c r="K601" s="7">
        <v>2</v>
      </c>
      <c r="L601" s="7">
        <v>7</v>
      </c>
      <c r="M601" s="7">
        <f t="shared" si="77"/>
        <v>0</v>
      </c>
      <c r="N601" s="8">
        <f t="shared" si="78"/>
        <v>0</v>
      </c>
      <c r="R601" s="12">
        <v>1</v>
      </c>
    </row>
    <row r="602" spans="1:18" x14ac:dyDescent="0.2">
      <c r="A602" s="1" t="s">
        <v>1143</v>
      </c>
      <c r="C602" s="2" t="s">
        <v>1144</v>
      </c>
      <c r="D602" s="3" t="s">
        <v>36</v>
      </c>
      <c r="E602" s="4">
        <v>0</v>
      </c>
      <c r="F602" s="4">
        <v>0</v>
      </c>
      <c r="H602" s="6">
        <v>0</v>
      </c>
      <c r="I602" s="7">
        <v>6236497</v>
      </c>
      <c r="J602" s="7">
        <v>6236490</v>
      </c>
      <c r="K602" s="7">
        <v>2</v>
      </c>
      <c r="L602" s="7">
        <v>7</v>
      </c>
      <c r="M602" s="7">
        <f t="shared" si="77"/>
        <v>0</v>
      </c>
      <c r="N602" s="8">
        <f t="shared" si="78"/>
        <v>0</v>
      </c>
      <c r="R602" s="12">
        <v>1</v>
      </c>
    </row>
    <row r="603" spans="1:18" x14ac:dyDescent="0.2">
      <c r="A603" s="1" t="s">
        <v>1145</v>
      </c>
      <c r="C603" s="2" t="s">
        <v>1146</v>
      </c>
      <c r="D603" s="3" t="s">
        <v>36</v>
      </c>
      <c r="E603" s="4">
        <v>0</v>
      </c>
      <c r="F603" s="4">
        <v>0</v>
      </c>
      <c r="H603" s="6">
        <v>0</v>
      </c>
      <c r="I603" s="7">
        <v>6236498</v>
      </c>
      <c r="J603" s="7">
        <v>6236490</v>
      </c>
      <c r="K603" s="7">
        <v>2</v>
      </c>
      <c r="L603" s="7">
        <v>7</v>
      </c>
      <c r="M603" s="7">
        <f t="shared" si="77"/>
        <v>0</v>
      </c>
      <c r="N603" s="8">
        <f t="shared" si="78"/>
        <v>0</v>
      </c>
      <c r="R603" s="12">
        <v>1</v>
      </c>
    </row>
    <row r="604" spans="1:18" x14ac:dyDescent="0.2">
      <c r="A604" s="1" t="s">
        <v>1147</v>
      </c>
      <c r="C604" s="2" t="s">
        <v>1148</v>
      </c>
      <c r="D604" s="3" t="s">
        <v>36</v>
      </c>
      <c r="E604" s="4">
        <v>0</v>
      </c>
      <c r="F604" s="4">
        <v>0</v>
      </c>
      <c r="H604" s="6">
        <v>0</v>
      </c>
      <c r="I604" s="7">
        <v>6236499</v>
      </c>
      <c r="J604" s="7">
        <v>6236490</v>
      </c>
      <c r="K604" s="7">
        <v>2</v>
      </c>
      <c r="L604" s="7">
        <v>7</v>
      </c>
      <c r="M604" s="7">
        <f t="shared" si="77"/>
        <v>0</v>
      </c>
      <c r="N604" s="8">
        <f t="shared" si="78"/>
        <v>0</v>
      </c>
      <c r="R604" s="12">
        <v>1</v>
      </c>
    </row>
    <row r="605" spans="1:18" ht="38.25" x14ac:dyDescent="0.2">
      <c r="A605" s="1" t="s">
        <v>1149</v>
      </c>
      <c r="B605" s="1" t="s">
        <v>31</v>
      </c>
      <c r="C605" s="2" t="s">
        <v>1150</v>
      </c>
      <c r="D605" s="3" t="s">
        <v>247</v>
      </c>
      <c r="E605" s="4">
        <v>180</v>
      </c>
      <c r="F605" s="4">
        <v>0</v>
      </c>
      <c r="H605" s="6">
        <v>0</v>
      </c>
      <c r="I605" s="7">
        <v>6236500</v>
      </c>
      <c r="J605" s="7">
        <v>6236490</v>
      </c>
      <c r="K605" s="7">
        <v>2</v>
      </c>
      <c r="L605" s="7">
        <v>7</v>
      </c>
      <c r="M605" s="7">
        <f t="shared" si="77"/>
        <v>0</v>
      </c>
      <c r="N605" s="8">
        <f t="shared" si="78"/>
        <v>0</v>
      </c>
      <c r="R605" s="12">
        <v>1</v>
      </c>
    </row>
    <row r="606" spans="1:18" x14ac:dyDescent="0.2">
      <c r="A606" s="1" t="s">
        <v>1151</v>
      </c>
      <c r="B606" s="1" t="s">
        <v>42</v>
      </c>
      <c r="C606" s="2" t="s">
        <v>1152</v>
      </c>
      <c r="D606" s="3" t="s">
        <v>244</v>
      </c>
      <c r="E606" s="4">
        <v>400</v>
      </c>
      <c r="F606" s="4">
        <v>0</v>
      </c>
      <c r="H606" s="6">
        <v>0</v>
      </c>
      <c r="I606" s="7">
        <v>6236501</v>
      </c>
      <c r="J606" s="7">
        <v>6236490</v>
      </c>
      <c r="K606" s="7">
        <v>2</v>
      </c>
      <c r="L606" s="7">
        <v>7</v>
      </c>
      <c r="M606" s="7">
        <f t="shared" si="77"/>
        <v>0</v>
      </c>
      <c r="N606" s="8">
        <f t="shared" si="78"/>
        <v>0</v>
      </c>
      <c r="R606" s="12">
        <v>1</v>
      </c>
    </row>
    <row r="607" spans="1:18" x14ac:dyDescent="0.2">
      <c r="A607" s="1" t="s">
        <v>1153</v>
      </c>
      <c r="B607" s="1" t="s">
        <v>712</v>
      </c>
      <c r="C607" s="2" t="s">
        <v>1154</v>
      </c>
      <c r="E607" s="4">
        <v>0</v>
      </c>
      <c r="F607" s="4">
        <v>0</v>
      </c>
      <c r="H607" s="6">
        <v>0</v>
      </c>
      <c r="I607" s="7">
        <v>6236502</v>
      </c>
      <c r="J607" s="7">
        <v>6236397</v>
      </c>
      <c r="K607" s="7">
        <v>1</v>
      </c>
      <c r="L607" s="7">
        <v>6</v>
      </c>
      <c r="M607" s="7">
        <f>M608+M609+M610+M611+M612+M613+M614+M615+M616+M617+M618+M619+M620+M621+M622+M623+M624+M625+M626+M627</f>
        <v>0</v>
      </c>
      <c r="N607" s="8">
        <f>N608+N609+N610+N611+N612+N613+N614+N615+N616+N617+N618+N619+N620+N621+N622+N623+N624+N625+N626+N627</f>
        <v>0</v>
      </c>
      <c r="R607" s="12">
        <v>1</v>
      </c>
    </row>
    <row r="608" spans="1:18" x14ac:dyDescent="0.2">
      <c r="A608" s="1" t="s">
        <v>1155</v>
      </c>
      <c r="C608" s="2" t="s">
        <v>285</v>
      </c>
      <c r="D608" s="3" t="s">
        <v>36</v>
      </c>
      <c r="E608" s="4">
        <v>0</v>
      </c>
      <c r="F608" s="4">
        <v>0</v>
      </c>
      <c r="H608" s="6">
        <v>0</v>
      </c>
      <c r="I608" s="7">
        <v>6236503</v>
      </c>
      <c r="J608" s="7">
        <v>6236502</v>
      </c>
      <c r="K608" s="7">
        <v>2</v>
      </c>
      <c r="L608" s="7">
        <v>7</v>
      </c>
      <c r="M608" s="7">
        <f t="shared" ref="M608:M627" si="79">ROUND(ROUND(H608,2)*ROUND(E608,2), 2)</f>
        <v>0</v>
      </c>
      <c r="N608" s="8">
        <f t="shared" ref="N608:N627" si="80">H608*E608*(1+F608/100)</f>
        <v>0</v>
      </c>
      <c r="R608" s="12">
        <v>1</v>
      </c>
    </row>
    <row r="609" spans="1:18" x14ac:dyDescent="0.2">
      <c r="A609" s="1" t="s">
        <v>1156</v>
      </c>
      <c r="C609" s="2" t="s">
        <v>1157</v>
      </c>
      <c r="D609" s="3" t="s">
        <v>36</v>
      </c>
      <c r="E609" s="4">
        <v>0</v>
      </c>
      <c r="F609" s="4">
        <v>0</v>
      </c>
      <c r="H609" s="6">
        <v>0</v>
      </c>
      <c r="I609" s="7">
        <v>6236504</v>
      </c>
      <c r="J609" s="7">
        <v>6236502</v>
      </c>
      <c r="K609" s="7">
        <v>2</v>
      </c>
      <c r="L609" s="7">
        <v>7</v>
      </c>
      <c r="M609" s="7">
        <f t="shared" si="79"/>
        <v>0</v>
      </c>
      <c r="N609" s="8">
        <f t="shared" si="80"/>
        <v>0</v>
      </c>
      <c r="R609" s="12">
        <v>1</v>
      </c>
    </row>
    <row r="610" spans="1:18" x14ac:dyDescent="0.2">
      <c r="A610" s="1" t="s">
        <v>1158</v>
      </c>
      <c r="C610" s="2" t="s">
        <v>634</v>
      </c>
      <c r="D610" s="3" t="s">
        <v>36</v>
      </c>
      <c r="E610" s="4">
        <v>0</v>
      </c>
      <c r="F610" s="4">
        <v>0</v>
      </c>
      <c r="H610" s="6">
        <v>0</v>
      </c>
      <c r="I610" s="7">
        <v>6236505</v>
      </c>
      <c r="J610" s="7">
        <v>6236502</v>
      </c>
      <c r="K610" s="7">
        <v>2</v>
      </c>
      <c r="L610" s="7">
        <v>7</v>
      </c>
      <c r="M610" s="7">
        <f t="shared" si="79"/>
        <v>0</v>
      </c>
      <c r="N610" s="8">
        <f t="shared" si="80"/>
        <v>0</v>
      </c>
      <c r="R610" s="12">
        <v>1</v>
      </c>
    </row>
    <row r="611" spans="1:18" x14ac:dyDescent="0.2">
      <c r="A611" s="1" t="s">
        <v>1159</v>
      </c>
      <c r="C611" s="2" t="s">
        <v>1160</v>
      </c>
      <c r="D611" s="3" t="s">
        <v>36</v>
      </c>
      <c r="E611" s="4">
        <v>0</v>
      </c>
      <c r="F611" s="4">
        <v>0</v>
      </c>
      <c r="H611" s="6">
        <v>0</v>
      </c>
      <c r="I611" s="7">
        <v>6236506</v>
      </c>
      <c r="J611" s="7">
        <v>6236502</v>
      </c>
      <c r="K611" s="7">
        <v>2</v>
      </c>
      <c r="L611" s="7">
        <v>7</v>
      </c>
      <c r="M611" s="7">
        <f t="shared" si="79"/>
        <v>0</v>
      </c>
      <c r="N611" s="8">
        <f t="shared" si="80"/>
        <v>0</v>
      </c>
      <c r="R611" s="12">
        <v>1</v>
      </c>
    </row>
    <row r="612" spans="1:18" x14ac:dyDescent="0.2">
      <c r="A612" s="1" t="s">
        <v>1161</v>
      </c>
      <c r="C612" s="2" t="s">
        <v>1162</v>
      </c>
      <c r="D612" s="3" t="s">
        <v>36</v>
      </c>
      <c r="E612" s="4">
        <v>0</v>
      </c>
      <c r="F612" s="4">
        <v>0</v>
      </c>
      <c r="H612" s="6">
        <v>0</v>
      </c>
      <c r="I612" s="7">
        <v>6236507</v>
      </c>
      <c r="J612" s="7">
        <v>6236502</v>
      </c>
      <c r="K612" s="7">
        <v>2</v>
      </c>
      <c r="L612" s="7">
        <v>7</v>
      </c>
      <c r="M612" s="7">
        <f t="shared" si="79"/>
        <v>0</v>
      </c>
      <c r="N612" s="8">
        <f t="shared" si="80"/>
        <v>0</v>
      </c>
      <c r="R612" s="12">
        <v>1</v>
      </c>
    </row>
    <row r="613" spans="1:18" ht="25.5" x14ac:dyDescent="0.2">
      <c r="A613" s="1" t="s">
        <v>1163</v>
      </c>
      <c r="C613" s="2" t="s">
        <v>966</v>
      </c>
      <c r="D613" s="3" t="s">
        <v>36</v>
      </c>
      <c r="E613" s="4">
        <v>0</v>
      </c>
      <c r="F613" s="4">
        <v>0</v>
      </c>
      <c r="H613" s="6">
        <v>0</v>
      </c>
      <c r="I613" s="7">
        <v>6236508</v>
      </c>
      <c r="J613" s="7">
        <v>6236502</v>
      </c>
      <c r="K613" s="7">
        <v>2</v>
      </c>
      <c r="L613" s="7">
        <v>7</v>
      </c>
      <c r="M613" s="7">
        <f t="shared" si="79"/>
        <v>0</v>
      </c>
      <c r="N613" s="8">
        <f t="shared" si="80"/>
        <v>0</v>
      </c>
      <c r="R613" s="12">
        <v>1</v>
      </c>
    </row>
    <row r="614" spans="1:18" ht="51" x14ac:dyDescent="0.2">
      <c r="A614" s="1" t="s">
        <v>1164</v>
      </c>
      <c r="B614" s="1" t="s">
        <v>31</v>
      </c>
      <c r="C614" s="2" t="s">
        <v>1165</v>
      </c>
      <c r="D614" s="3" t="s">
        <v>36</v>
      </c>
      <c r="E614" s="4">
        <v>0</v>
      </c>
      <c r="F614" s="4">
        <v>0</v>
      </c>
      <c r="H614" s="6">
        <v>0</v>
      </c>
      <c r="I614" s="7">
        <v>6236509</v>
      </c>
      <c r="J614" s="7">
        <v>6236502</v>
      </c>
      <c r="K614" s="7">
        <v>2</v>
      </c>
      <c r="L614" s="7">
        <v>7</v>
      </c>
      <c r="M614" s="7">
        <f t="shared" si="79"/>
        <v>0</v>
      </c>
      <c r="N614" s="8">
        <f t="shared" si="80"/>
        <v>0</v>
      </c>
      <c r="R614" s="12">
        <v>1</v>
      </c>
    </row>
    <row r="615" spans="1:18" ht="51" x14ac:dyDescent="0.2">
      <c r="A615" s="1" t="s">
        <v>1166</v>
      </c>
      <c r="C615" s="2" t="s">
        <v>1167</v>
      </c>
      <c r="D615" s="3" t="s">
        <v>237</v>
      </c>
      <c r="E615" s="4">
        <v>4</v>
      </c>
      <c r="F615" s="4">
        <v>0</v>
      </c>
      <c r="H615" s="6">
        <v>0</v>
      </c>
      <c r="I615" s="7">
        <v>6236510</v>
      </c>
      <c r="J615" s="7">
        <v>6236502</v>
      </c>
      <c r="K615" s="7">
        <v>2</v>
      </c>
      <c r="L615" s="7">
        <v>7</v>
      </c>
      <c r="M615" s="7">
        <f t="shared" si="79"/>
        <v>0</v>
      </c>
      <c r="N615" s="8">
        <f t="shared" si="80"/>
        <v>0</v>
      </c>
      <c r="R615" s="12">
        <v>1</v>
      </c>
    </row>
    <row r="616" spans="1:18" ht="51" x14ac:dyDescent="0.2">
      <c r="A616" s="1" t="s">
        <v>1168</v>
      </c>
      <c r="C616" s="2" t="s">
        <v>1169</v>
      </c>
      <c r="D616" s="3" t="s">
        <v>237</v>
      </c>
      <c r="E616" s="4">
        <v>16</v>
      </c>
      <c r="F616" s="4">
        <v>0</v>
      </c>
      <c r="H616" s="6">
        <v>0</v>
      </c>
      <c r="I616" s="7">
        <v>6236511</v>
      </c>
      <c r="J616" s="7">
        <v>6236502</v>
      </c>
      <c r="K616" s="7">
        <v>2</v>
      </c>
      <c r="L616" s="7">
        <v>7</v>
      </c>
      <c r="M616" s="7">
        <f t="shared" si="79"/>
        <v>0</v>
      </c>
      <c r="N616" s="8">
        <f t="shared" si="80"/>
        <v>0</v>
      </c>
      <c r="R616" s="12">
        <v>1</v>
      </c>
    </row>
    <row r="617" spans="1:18" ht="51" x14ac:dyDescent="0.2">
      <c r="A617" s="1" t="s">
        <v>1170</v>
      </c>
      <c r="C617" s="2" t="s">
        <v>1171</v>
      </c>
      <c r="D617" s="3" t="s">
        <v>237</v>
      </c>
      <c r="E617" s="4">
        <v>6</v>
      </c>
      <c r="F617" s="4">
        <v>0</v>
      </c>
      <c r="H617" s="6">
        <v>0</v>
      </c>
      <c r="I617" s="7">
        <v>6236512</v>
      </c>
      <c r="J617" s="7">
        <v>6236502</v>
      </c>
      <c r="K617" s="7">
        <v>2</v>
      </c>
      <c r="L617" s="7">
        <v>7</v>
      </c>
      <c r="M617" s="7">
        <f t="shared" si="79"/>
        <v>0</v>
      </c>
      <c r="N617" s="8">
        <f t="shared" si="80"/>
        <v>0</v>
      </c>
      <c r="R617" s="12">
        <v>1</v>
      </c>
    </row>
    <row r="618" spans="1:18" ht="51" x14ac:dyDescent="0.2">
      <c r="A618" s="1" t="s">
        <v>1172</v>
      </c>
      <c r="C618" s="2" t="s">
        <v>1173</v>
      </c>
      <c r="D618" s="3" t="s">
        <v>237</v>
      </c>
      <c r="E618" s="4">
        <v>2</v>
      </c>
      <c r="F618" s="4">
        <v>0</v>
      </c>
      <c r="H618" s="6">
        <v>0</v>
      </c>
      <c r="I618" s="7">
        <v>6236513</v>
      </c>
      <c r="J618" s="7">
        <v>6236502</v>
      </c>
      <c r="K618" s="7">
        <v>2</v>
      </c>
      <c r="L618" s="7">
        <v>7</v>
      </c>
      <c r="M618" s="7">
        <f t="shared" si="79"/>
        <v>0</v>
      </c>
      <c r="N618" s="8">
        <f t="shared" si="80"/>
        <v>0</v>
      </c>
      <c r="R618" s="12">
        <v>1</v>
      </c>
    </row>
    <row r="619" spans="1:18" ht="51" x14ac:dyDescent="0.2">
      <c r="A619" s="1" t="s">
        <v>1174</v>
      </c>
      <c r="C619" s="2" t="s">
        <v>1175</v>
      </c>
      <c r="D619" s="3" t="s">
        <v>237</v>
      </c>
      <c r="E619" s="4">
        <v>1</v>
      </c>
      <c r="F619" s="4">
        <v>0</v>
      </c>
      <c r="H619" s="6">
        <v>0</v>
      </c>
      <c r="I619" s="7">
        <v>6236514</v>
      </c>
      <c r="J619" s="7">
        <v>6236502</v>
      </c>
      <c r="K619" s="7">
        <v>2</v>
      </c>
      <c r="L619" s="7">
        <v>7</v>
      </c>
      <c r="M619" s="7">
        <f t="shared" si="79"/>
        <v>0</v>
      </c>
      <c r="N619" s="8">
        <f t="shared" si="80"/>
        <v>0</v>
      </c>
      <c r="R619" s="12">
        <v>1</v>
      </c>
    </row>
    <row r="620" spans="1:18" ht="51" x14ac:dyDescent="0.2">
      <c r="A620" s="1" t="s">
        <v>1176</v>
      </c>
      <c r="C620" s="2" t="s">
        <v>1177</v>
      </c>
      <c r="D620" s="3" t="s">
        <v>237</v>
      </c>
      <c r="E620" s="4">
        <v>2</v>
      </c>
      <c r="F620" s="4">
        <v>0</v>
      </c>
      <c r="H620" s="6">
        <v>0</v>
      </c>
      <c r="I620" s="7">
        <v>6236515</v>
      </c>
      <c r="J620" s="7">
        <v>6236502</v>
      </c>
      <c r="K620" s="7">
        <v>2</v>
      </c>
      <c r="L620" s="7">
        <v>7</v>
      </c>
      <c r="M620" s="7">
        <f t="shared" si="79"/>
        <v>0</v>
      </c>
      <c r="N620" s="8">
        <f t="shared" si="80"/>
        <v>0</v>
      </c>
      <c r="R620" s="12">
        <v>1</v>
      </c>
    </row>
    <row r="621" spans="1:18" ht="51" x14ac:dyDescent="0.2">
      <c r="A621" s="1" t="s">
        <v>1178</v>
      </c>
      <c r="C621" s="2" t="s">
        <v>1179</v>
      </c>
      <c r="D621" s="3" t="s">
        <v>237</v>
      </c>
      <c r="E621" s="4">
        <v>12</v>
      </c>
      <c r="F621" s="4">
        <v>0</v>
      </c>
      <c r="H621" s="6">
        <v>0</v>
      </c>
      <c r="I621" s="7">
        <v>6236516</v>
      </c>
      <c r="J621" s="7">
        <v>6236502</v>
      </c>
      <c r="K621" s="7">
        <v>2</v>
      </c>
      <c r="L621" s="7">
        <v>7</v>
      </c>
      <c r="M621" s="7">
        <f t="shared" si="79"/>
        <v>0</v>
      </c>
      <c r="N621" s="8">
        <f t="shared" si="80"/>
        <v>0</v>
      </c>
      <c r="R621" s="12">
        <v>1</v>
      </c>
    </row>
    <row r="622" spans="1:18" ht="51" x14ac:dyDescent="0.2">
      <c r="A622" s="1" t="s">
        <v>1180</v>
      </c>
      <c r="C622" s="2" t="s">
        <v>1181</v>
      </c>
      <c r="D622" s="3" t="s">
        <v>237</v>
      </c>
      <c r="E622" s="4">
        <v>4</v>
      </c>
      <c r="F622" s="4">
        <v>0</v>
      </c>
      <c r="H622" s="6">
        <v>0</v>
      </c>
      <c r="I622" s="7">
        <v>6236517</v>
      </c>
      <c r="J622" s="7">
        <v>6236502</v>
      </c>
      <c r="K622" s="7">
        <v>2</v>
      </c>
      <c r="L622" s="7">
        <v>7</v>
      </c>
      <c r="M622" s="7">
        <f t="shared" si="79"/>
        <v>0</v>
      </c>
      <c r="N622" s="8">
        <f t="shared" si="80"/>
        <v>0</v>
      </c>
      <c r="R622" s="12">
        <v>1</v>
      </c>
    </row>
    <row r="623" spans="1:18" ht="51" x14ac:dyDescent="0.2">
      <c r="A623" s="1" t="s">
        <v>1182</v>
      </c>
      <c r="C623" s="2" t="s">
        <v>1183</v>
      </c>
      <c r="D623" s="3" t="s">
        <v>237</v>
      </c>
      <c r="E623" s="4">
        <v>3</v>
      </c>
      <c r="F623" s="4">
        <v>0</v>
      </c>
      <c r="H623" s="6">
        <v>0</v>
      </c>
      <c r="I623" s="7">
        <v>6236518</v>
      </c>
      <c r="J623" s="7">
        <v>6236502</v>
      </c>
      <c r="K623" s="7">
        <v>2</v>
      </c>
      <c r="L623" s="7">
        <v>7</v>
      </c>
      <c r="M623" s="7">
        <f t="shared" si="79"/>
        <v>0</v>
      </c>
      <c r="N623" s="8">
        <f t="shared" si="80"/>
        <v>0</v>
      </c>
      <c r="R623" s="12">
        <v>1</v>
      </c>
    </row>
    <row r="624" spans="1:18" ht="51" x14ac:dyDescent="0.2">
      <c r="A624" s="1" t="s">
        <v>1184</v>
      </c>
      <c r="C624" s="2" t="s">
        <v>1185</v>
      </c>
      <c r="D624" s="3" t="s">
        <v>237</v>
      </c>
      <c r="E624" s="4">
        <v>3</v>
      </c>
      <c r="F624" s="4">
        <v>0</v>
      </c>
      <c r="H624" s="6">
        <v>0</v>
      </c>
      <c r="I624" s="7">
        <v>6236519</v>
      </c>
      <c r="J624" s="7">
        <v>6236502</v>
      </c>
      <c r="K624" s="7">
        <v>2</v>
      </c>
      <c r="L624" s="7">
        <v>7</v>
      </c>
      <c r="M624" s="7">
        <f t="shared" si="79"/>
        <v>0</v>
      </c>
      <c r="N624" s="8">
        <f t="shared" si="80"/>
        <v>0</v>
      </c>
      <c r="R624" s="12">
        <v>1</v>
      </c>
    </row>
    <row r="625" spans="1:18" ht="51" x14ac:dyDescent="0.2">
      <c r="A625" s="1" t="s">
        <v>1186</v>
      </c>
      <c r="C625" s="2" t="s">
        <v>1187</v>
      </c>
      <c r="D625" s="3" t="s">
        <v>237</v>
      </c>
      <c r="E625" s="4">
        <v>1</v>
      </c>
      <c r="F625" s="4">
        <v>0</v>
      </c>
      <c r="H625" s="6">
        <v>0</v>
      </c>
      <c r="I625" s="7">
        <v>6236520</v>
      </c>
      <c r="J625" s="7">
        <v>6236502</v>
      </c>
      <c r="K625" s="7">
        <v>2</v>
      </c>
      <c r="L625" s="7">
        <v>7</v>
      </c>
      <c r="M625" s="7">
        <f t="shared" si="79"/>
        <v>0</v>
      </c>
      <c r="N625" s="8">
        <f t="shared" si="80"/>
        <v>0</v>
      </c>
      <c r="R625" s="12">
        <v>1</v>
      </c>
    </row>
    <row r="626" spans="1:18" ht="63.75" x14ac:dyDescent="0.2">
      <c r="A626" s="1" t="s">
        <v>1188</v>
      </c>
      <c r="B626" s="1" t="s">
        <v>42</v>
      </c>
      <c r="C626" s="2" t="s">
        <v>1189</v>
      </c>
      <c r="D626" s="3" t="s">
        <v>247</v>
      </c>
      <c r="E626" s="4">
        <v>94</v>
      </c>
      <c r="F626" s="4">
        <v>0</v>
      </c>
      <c r="H626" s="6">
        <v>0</v>
      </c>
      <c r="I626" s="7">
        <v>6236521</v>
      </c>
      <c r="J626" s="7">
        <v>6236502</v>
      </c>
      <c r="K626" s="7">
        <v>2</v>
      </c>
      <c r="L626" s="7">
        <v>7</v>
      </c>
      <c r="M626" s="7">
        <f t="shared" si="79"/>
        <v>0</v>
      </c>
      <c r="N626" s="8">
        <f t="shared" si="80"/>
        <v>0</v>
      </c>
      <c r="R626" s="12">
        <v>1</v>
      </c>
    </row>
    <row r="627" spans="1:18" ht="25.5" x14ac:dyDescent="0.2">
      <c r="A627" s="1" t="s">
        <v>1190</v>
      </c>
      <c r="B627" s="1" t="s">
        <v>45</v>
      </c>
      <c r="C627" s="2" t="s">
        <v>1191</v>
      </c>
      <c r="D627" s="3" t="s">
        <v>237</v>
      </c>
      <c r="E627" s="4">
        <v>40</v>
      </c>
      <c r="F627" s="4">
        <v>0</v>
      </c>
      <c r="H627" s="6">
        <v>0</v>
      </c>
      <c r="I627" s="7">
        <v>6236522</v>
      </c>
      <c r="J627" s="7">
        <v>6236502</v>
      </c>
      <c r="K627" s="7">
        <v>2</v>
      </c>
      <c r="L627" s="7">
        <v>7</v>
      </c>
      <c r="M627" s="7">
        <f t="shared" si="79"/>
        <v>0</v>
      </c>
      <c r="N627" s="8">
        <f t="shared" si="80"/>
        <v>0</v>
      </c>
      <c r="R627" s="12">
        <v>1</v>
      </c>
    </row>
    <row r="628" spans="1:18" x14ac:dyDescent="0.2">
      <c r="A628" s="1" t="s">
        <v>1192</v>
      </c>
      <c r="B628" s="1" t="s">
        <v>205</v>
      </c>
      <c r="C628" s="2" t="s">
        <v>1193</v>
      </c>
      <c r="E628" s="4">
        <v>0</v>
      </c>
      <c r="F628" s="4">
        <v>0</v>
      </c>
      <c r="H628" s="6">
        <v>0</v>
      </c>
      <c r="I628" s="7">
        <v>6236552</v>
      </c>
      <c r="J628" s="7">
        <v>6306423</v>
      </c>
      <c r="K628" s="7">
        <v>1</v>
      </c>
      <c r="L628" s="7">
        <v>5</v>
      </c>
      <c r="M628" s="7">
        <f>M629+M639+M646+M683</f>
        <v>0</v>
      </c>
      <c r="N628" s="8">
        <f>N629+N639+N646+N683</f>
        <v>0</v>
      </c>
      <c r="R628" s="12">
        <v>1</v>
      </c>
    </row>
    <row r="629" spans="1:18" x14ac:dyDescent="0.2">
      <c r="A629" s="1" t="s">
        <v>1194</v>
      </c>
      <c r="B629" s="1" t="s">
        <v>208</v>
      </c>
      <c r="C629" s="2" t="s">
        <v>499</v>
      </c>
      <c r="E629" s="4">
        <v>0</v>
      </c>
      <c r="F629" s="4">
        <v>0</v>
      </c>
      <c r="H629" s="6">
        <v>0</v>
      </c>
      <c r="I629" s="7">
        <v>6236553</v>
      </c>
      <c r="J629" s="7">
        <v>6236552</v>
      </c>
      <c r="K629" s="7">
        <v>1</v>
      </c>
      <c r="L629" s="7">
        <v>6</v>
      </c>
      <c r="M629" s="7">
        <f>M630+M631+M632+M633+M634+M635+M636+M637+M638</f>
        <v>0</v>
      </c>
      <c r="N629" s="8">
        <f>N630+N631+N632+N633+N634+N635+N636+N637+N638</f>
        <v>0</v>
      </c>
      <c r="R629" s="12">
        <v>1</v>
      </c>
    </row>
    <row r="630" spans="1:18" x14ac:dyDescent="0.2">
      <c r="A630" s="1" t="s">
        <v>1195</v>
      </c>
      <c r="C630" s="2" t="s">
        <v>285</v>
      </c>
      <c r="D630" s="3" t="s">
        <v>36</v>
      </c>
      <c r="E630" s="4">
        <v>0</v>
      </c>
      <c r="F630" s="4">
        <v>0</v>
      </c>
      <c r="H630" s="6">
        <v>0</v>
      </c>
      <c r="I630" s="7">
        <v>6236554</v>
      </c>
      <c r="J630" s="7">
        <v>6236553</v>
      </c>
      <c r="K630" s="7">
        <v>2</v>
      </c>
      <c r="L630" s="7">
        <v>7</v>
      </c>
      <c r="M630" s="7">
        <f t="shared" ref="M630:M638" si="81">ROUND(ROUND(H630,2)*ROUND(E630,2), 2)</f>
        <v>0</v>
      </c>
      <c r="N630" s="8">
        <f t="shared" ref="N630:N638" si="82">H630*E630*(1+F630/100)</f>
        <v>0</v>
      </c>
      <c r="R630" s="12">
        <v>1</v>
      </c>
    </row>
    <row r="631" spans="1:18" ht="25.5" x14ac:dyDescent="0.2">
      <c r="A631" s="1" t="s">
        <v>1196</v>
      </c>
      <c r="C631" s="2" t="s">
        <v>1197</v>
      </c>
      <c r="D631" s="3" t="s">
        <v>36</v>
      </c>
      <c r="E631" s="4">
        <v>0</v>
      </c>
      <c r="F631" s="4">
        <v>0</v>
      </c>
      <c r="H631" s="6">
        <v>0</v>
      </c>
      <c r="I631" s="7">
        <v>6236555</v>
      </c>
      <c r="J631" s="7">
        <v>6236553</v>
      </c>
      <c r="K631" s="7">
        <v>2</v>
      </c>
      <c r="L631" s="7">
        <v>7</v>
      </c>
      <c r="M631" s="7">
        <f t="shared" si="81"/>
        <v>0</v>
      </c>
      <c r="N631" s="8">
        <f t="shared" si="82"/>
        <v>0</v>
      </c>
      <c r="R631" s="12">
        <v>1</v>
      </c>
    </row>
    <row r="632" spans="1:18" x14ac:dyDescent="0.2">
      <c r="A632" s="1" t="s">
        <v>1198</v>
      </c>
      <c r="C632" s="2" t="s">
        <v>634</v>
      </c>
      <c r="D632" s="3" t="s">
        <v>36</v>
      </c>
      <c r="E632" s="4">
        <v>0</v>
      </c>
      <c r="F632" s="4">
        <v>0</v>
      </c>
      <c r="H632" s="6">
        <v>0</v>
      </c>
      <c r="I632" s="7">
        <v>6236556</v>
      </c>
      <c r="J632" s="7">
        <v>6236553</v>
      </c>
      <c r="K632" s="7">
        <v>2</v>
      </c>
      <c r="L632" s="7">
        <v>7</v>
      </c>
      <c r="M632" s="7">
        <f t="shared" si="81"/>
        <v>0</v>
      </c>
      <c r="N632" s="8">
        <f t="shared" si="82"/>
        <v>0</v>
      </c>
      <c r="R632" s="12">
        <v>1</v>
      </c>
    </row>
    <row r="633" spans="1:18" ht="25.5" x14ac:dyDescent="0.2">
      <c r="A633" s="1" t="s">
        <v>1199</v>
      </c>
      <c r="C633" s="2" t="s">
        <v>1113</v>
      </c>
      <c r="D633" s="3" t="s">
        <v>36</v>
      </c>
      <c r="E633" s="4">
        <v>0</v>
      </c>
      <c r="F633" s="4">
        <v>0</v>
      </c>
      <c r="H633" s="6">
        <v>0</v>
      </c>
      <c r="I633" s="7">
        <v>6236557</v>
      </c>
      <c r="J633" s="7">
        <v>6236553</v>
      </c>
      <c r="K633" s="7">
        <v>2</v>
      </c>
      <c r="L633" s="7">
        <v>7</v>
      </c>
      <c r="M633" s="7">
        <f t="shared" si="81"/>
        <v>0</v>
      </c>
      <c r="N633" s="8">
        <f t="shared" si="82"/>
        <v>0</v>
      </c>
      <c r="R633" s="12">
        <v>1</v>
      </c>
    </row>
    <row r="634" spans="1:18" x14ac:dyDescent="0.2">
      <c r="A634" s="1" t="s">
        <v>1200</v>
      </c>
      <c r="C634" s="2" t="s">
        <v>1115</v>
      </c>
      <c r="D634" s="3" t="s">
        <v>36</v>
      </c>
      <c r="E634" s="4">
        <v>0</v>
      </c>
      <c r="F634" s="4">
        <v>0</v>
      </c>
      <c r="H634" s="6">
        <v>0</v>
      </c>
      <c r="I634" s="7">
        <v>6236558</v>
      </c>
      <c r="J634" s="7">
        <v>6236553</v>
      </c>
      <c r="K634" s="7">
        <v>2</v>
      </c>
      <c r="L634" s="7">
        <v>7</v>
      </c>
      <c r="M634" s="7">
        <f t="shared" si="81"/>
        <v>0</v>
      </c>
      <c r="N634" s="8">
        <f t="shared" si="82"/>
        <v>0</v>
      </c>
      <c r="R634" s="12">
        <v>1</v>
      </c>
    </row>
    <row r="635" spans="1:18" ht="25.5" x14ac:dyDescent="0.2">
      <c r="A635" s="1" t="s">
        <v>1201</v>
      </c>
      <c r="C635" s="2" t="s">
        <v>966</v>
      </c>
      <c r="D635" s="3" t="s">
        <v>36</v>
      </c>
      <c r="E635" s="4">
        <v>0</v>
      </c>
      <c r="F635" s="4">
        <v>0</v>
      </c>
      <c r="H635" s="6">
        <v>0</v>
      </c>
      <c r="I635" s="7">
        <v>6236559</v>
      </c>
      <c r="J635" s="7">
        <v>6236553</v>
      </c>
      <c r="K635" s="7">
        <v>2</v>
      </c>
      <c r="L635" s="7">
        <v>7</v>
      </c>
      <c r="M635" s="7">
        <f t="shared" si="81"/>
        <v>0</v>
      </c>
      <c r="N635" s="8">
        <f t="shared" si="82"/>
        <v>0</v>
      </c>
      <c r="R635" s="12">
        <v>1</v>
      </c>
    </row>
    <row r="636" spans="1:18" x14ac:dyDescent="0.2">
      <c r="A636" s="1" t="s">
        <v>1202</v>
      </c>
      <c r="C636" s="2" t="s">
        <v>1118</v>
      </c>
      <c r="D636" s="3" t="s">
        <v>36</v>
      </c>
      <c r="E636" s="4">
        <v>0</v>
      </c>
      <c r="F636" s="4">
        <v>0</v>
      </c>
      <c r="H636" s="6">
        <v>0</v>
      </c>
      <c r="I636" s="7">
        <v>6236560</v>
      </c>
      <c r="J636" s="7">
        <v>6236553</v>
      </c>
      <c r="K636" s="7">
        <v>2</v>
      </c>
      <c r="L636" s="7">
        <v>7</v>
      </c>
      <c r="M636" s="7">
        <f t="shared" si="81"/>
        <v>0</v>
      </c>
      <c r="N636" s="8">
        <f t="shared" si="82"/>
        <v>0</v>
      </c>
      <c r="R636" s="12">
        <v>1</v>
      </c>
    </row>
    <row r="637" spans="1:18" x14ac:dyDescent="0.2">
      <c r="A637" s="1" t="s">
        <v>1203</v>
      </c>
      <c r="C637" s="2" t="s">
        <v>1120</v>
      </c>
      <c r="D637" s="3" t="s">
        <v>36</v>
      </c>
      <c r="E637" s="4">
        <v>0</v>
      </c>
      <c r="F637" s="4">
        <v>0</v>
      </c>
      <c r="H637" s="6">
        <v>0</v>
      </c>
      <c r="I637" s="7">
        <v>6236561</v>
      </c>
      <c r="J637" s="7">
        <v>6236553</v>
      </c>
      <c r="K637" s="7">
        <v>2</v>
      </c>
      <c r="L637" s="7">
        <v>7</v>
      </c>
      <c r="M637" s="7">
        <f t="shared" si="81"/>
        <v>0</v>
      </c>
      <c r="N637" s="8">
        <f t="shared" si="82"/>
        <v>0</v>
      </c>
      <c r="R637" s="12">
        <v>1</v>
      </c>
    </row>
    <row r="638" spans="1:18" ht="38.25" x14ac:dyDescent="0.2">
      <c r="A638" s="1" t="s">
        <v>1204</v>
      </c>
      <c r="B638" s="1" t="s">
        <v>31</v>
      </c>
      <c r="C638" s="2" t="s">
        <v>1205</v>
      </c>
      <c r="D638" s="3" t="s">
        <v>237</v>
      </c>
      <c r="E638" s="4">
        <v>7</v>
      </c>
      <c r="F638" s="4">
        <v>0</v>
      </c>
      <c r="H638" s="6">
        <v>0</v>
      </c>
      <c r="I638" s="7">
        <v>6236562</v>
      </c>
      <c r="J638" s="7">
        <v>6236553</v>
      </c>
      <c r="K638" s="7">
        <v>2</v>
      </c>
      <c r="L638" s="7">
        <v>7</v>
      </c>
      <c r="M638" s="7">
        <f t="shared" si="81"/>
        <v>0</v>
      </c>
      <c r="N638" s="8">
        <f t="shared" si="82"/>
        <v>0</v>
      </c>
      <c r="R638" s="12">
        <v>1</v>
      </c>
    </row>
    <row r="639" spans="1:18" x14ac:dyDescent="0.2">
      <c r="A639" s="1" t="s">
        <v>1206</v>
      </c>
      <c r="B639" s="1" t="s">
        <v>282</v>
      </c>
      <c r="C639" s="2" t="s">
        <v>627</v>
      </c>
      <c r="E639" s="4">
        <v>0</v>
      </c>
      <c r="F639" s="4">
        <v>0</v>
      </c>
      <c r="H639" s="6">
        <v>0</v>
      </c>
      <c r="I639" s="7">
        <v>6236563</v>
      </c>
      <c r="J639" s="7">
        <v>6236552</v>
      </c>
      <c r="K639" s="7">
        <v>1</v>
      </c>
      <c r="L639" s="7">
        <v>6</v>
      </c>
      <c r="M639" s="7">
        <f>M640+M641+M642+M643+M644+M645</f>
        <v>0</v>
      </c>
      <c r="N639" s="8">
        <f>N640+N641+N642+N643+N644+N645</f>
        <v>0</v>
      </c>
      <c r="R639" s="12">
        <v>1</v>
      </c>
    </row>
    <row r="640" spans="1:18" x14ac:dyDescent="0.2">
      <c r="A640" s="1" t="s">
        <v>1207</v>
      </c>
      <c r="C640" s="2" t="s">
        <v>285</v>
      </c>
      <c r="D640" s="3" t="s">
        <v>36</v>
      </c>
      <c r="E640" s="4">
        <v>0</v>
      </c>
      <c r="F640" s="4">
        <v>0</v>
      </c>
      <c r="H640" s="6">
        <v>0</v>
      </c>
      <c r="I640" s="7">
        <v>6236564</v>
      </c>
      <c r="J640" s="7">
        <v>6236563</v>
      </c>
      <c r="K640" s="7">
        <v>2</v>
      </c>
      <c r="L640" s="7">
        <v>7</v>
      </c>
      <c r="M640" s="7">
        <f t="shared" ref="M640:M645" si="83">ROUND(ROUND(H640,2)*ROUND(E640,2), 2)</f>
        <v>0</v>
      </c>
      <c r="N640" s="8">
        <f t="shared" ref="N640:N645" si="84">H640*E640*(1+F640/100)</f>
        <v>0</v>
      </c>
      <c r="R640" s="12">
        <v>1</v>
      </c>
    </row>
    <row r="641" spans="1:18" ht="25.5" x14ac:dyDescent="0.2">
      <c r="A641" s="1" t="s">
        <v>1208</v>
      </c>
      <c r="C641" s="2" t="s">
        <v>1209</v>
      </c>
      <c r="D641" s="3" t="s">
        <v>36</v>
      </c>
      <c r="E641" s="4">
        <v>0</v>
      </c>
      <c r="F641" s="4">
        <v>0</v>
      </c>
      <c r="H641" s="6">
        <v>0</v>
      </c>
      <c r="I641" s="7">
        <v>6236565</v>
      </c>
      <c r="J641" s="7">
        <v>6236563</v>
      </c>
      <c r="K641" s="7">
        <v>2</v>
      </c>
      <c r="L641" s="7">
        <v>7</v>
      </c>
      <c r="M641" s="7">
        <f t="shared" si="83"/>
        <v>0</v>
      </c>
      <c r="N641" s="8">
        <f t="shared" si="84"/>
        <v>0</v>
      </c>
      <c r="R641" s="12">
        <v>1</v>
      </c>
    </row>
    <row r="642" spans="1:18" x14ac:dyDescent="0.2">
      <c r="A642" s="1" t="s">
        <v>1210</v>
      </c>
      <c r="C642" s="2" t="s">
        <v>634</v>
      </c>
      <c r="D642" s="3" t="s">
        <v>36</v>
      </c>
      <c r="E642" s="4">
        <v>0</v>
      </c>
      <c r="F642" s="4">
        <v>0</v>
      </c>
      <c r="H642" s="6">
        <v>0</v>
      </c>
      <c r="I642" s="7">
        <v>6236566</v>
      </c>
      <c r="J642" s="7">
        <v>6236563</v>
      </c>
      <c r="K642" s="7">
        <v>2</v>
      </c>
      <c r="L642" s="7">
        <v>7</v>
      </c>
      <c r="M642" s="7">
        <f t="shared" si="83"/>
        <v>0</v>
      </c>
      <c r="N642" s="8">
        <f t="shared" si="84"/>
        <v>0</v>
      </c>
      <c r="R642" s="12">
        <v>1</v>
      </c>
    </row>
    <row r="643" spans="1:18" ht="25.5" x14ac:dyDescent="0.2">
      <c r="A643" s="1" t="s">
        <v>1211</v>
      </c>
      <c r="C643" s="2" t="s">
        <v>966</v>
      </c>
      <c r="D643" s="3" t="s">
        <v>36</v>
      </c>
      <c r="E643" s="4">
        <v>0</v>
      </c>
      <c r="F643" s="4">
        <v>0</v>
      </c>
      <c r="H643" s="6">
        <v>0</v>
      </c>
      <c r="I643" s="7">
        <v>6236567</v>
      </c>
      <c r="J643" s="7">
        <v>6236563</v>
      </c>
      <c r="K643" s="7">
        <v>2</v>
      </c>
      <c r="L643" s="7">
        <v>7</v>
      </c>
      <c r="M643" s="7">
        <f t="shared" si="83"/>
        <v>0</v>
      </c>
      <c r="N643" s="8">
        <f t="shared" si="84"/>
        <v>0</v>
      </c>
      <c r="R643" s="12">
        <v>1</v>
      </c>
    </row>
    <row r="644" spans="1:18" x14ac:dyDescent="0.2">
      <c r="A644" s="1" t="s">
        <v>1212</v>
      </c>
      <c r="C644" s="2" t="s">
        <v>1213</v>
      </c>
      <c r="D644" s="3" t="s">
        <v>36</v>
      </c>
      <c r="E644" s="4">
        <v>0</v>
      </c>
      <c r="F644" s="4">
        <v>0</v>
      </c>
      <c r="H644" s="6">
        <v>0</v>
      </c>
      <c r="I644" s="7">
        <v>6236568</v>
      </c>
      <c r="J644" s="7">
        <v>6236563</v>
      </c>
      <c r="K644" s="7">
        <v>2</v>
      </c>
      <c r="L644" s="7">
        <v>7</v>
      </c>
      <c r="M644" s="7">
        <f t="shared" si="83"/>
        <v>0</v>
      </c>
      <c r="N644" s="8">
        <f t="shared" si="84"/>
        <v>0</v>
      </c>
      <c r="R644" s="12">
        <v>1</v>
      </c>
    </row>
    <row r="645" spans="1:18" ht="25.5" x14ac:dyDescent="0.2">
      <c r="A645" s="1" t="s">
        <v>1214</v>
      </c>
      <c r="B645" s="1" t="s">
        <v>31</v>
      </c>
      <c r="C645" s="2" t="s">
        <v>1215</v>
      </c>
      <c r="D645" s="3" t="s">
        <v>247</v>
      </c>
      <c r="E645" s="4">
        <v>231</v>
      </c>
      <c r="F645" s="4">
        <v>0</v>
      </c>
      <c r="H645" s="6">
        <v>0</v>
      </c>
      <c r="I645" s="7">
        <v>6236569</v>
      </c>
      <c r="J645" s="7">
        <v>6236563</v>
      </c>
      <c r="K645" s="7">
        <v>2</v>
      </c>
      <c r="L645" s="7">
        <v>7</v>
      </c>
      <c r="M645" s="7">
        <f t="shared" si="83"/>
        <v>0</v>
      </c>
      <c r="N645" s="8">
        <f t="shared" si="84"/>
        <v>0</v>
      </c>
      <c r="R645" s="12">
        <v>1</v>
      </c>
    </row>
    <row r="646" spans="1:18" x14ac:dyDescent="0.2">
      <c r="A646" s="1" t="s">
        <v>1216</v>
      </c>
      <c r="B646" s="1" t="s">
        <v>307</v>
      </c>
      <c r="C646" s="2" t="s">
        <v>1217</v>
      </c>
      <c r="E646" s="4">
        <v>0</v>
      </c>
      <c r="F646" s="4">
        <v>0</v>
      </c>
      <c r="H646" s="6">
        <v>0</v>
      </c>
      <c r="I646" s="7">
        <v>6236570</v>
      </c>
      <c r="J646" s="7">
        <v>6236552</v>
      </c>
      <c r="K646" s="7">
        <v>1</v>
      </c>
      <c r="L646" s="7">
        <v>6</v>
      </c>
      <c r="M646" s="7">
        <f>M647+M648+M649+M650+M651+M652+M653+M654+M655+M656+M657+M658+M659+M660+M661+M662+M663+M664+M665+M666+M667+M668+M669+M670+M671+M672+M673+M674+M675+M676+M677+M678+M679+M680+M681+M682</f>
        <v>0</v>
      </c>
      <c r="N646" s="8">
        <f>N647+N648+N649+N650+N651+N652+N653+N654+N655+N656+N657+N658+N659+N660+N661+N662+N663+N664+N665+N666+N667+N668+N669+N670+N671+N672+N673+N674+N675+N676+N677+N678+N679+N680+N681+N682</f>
        <v>0</v>
      </c>
      <c r="R646" s="12">
        <v>1</v>
      </c>
    </row>
    <row r="647" spans="1:18" x14ac:dyDescent="0.2">
      <c r="A647" s="1" t="s">
        <v>1218</v>
      </c>
      <c r="C647" s="2" t="s">
        <v>285</v>
      </c>
      <c r="D647" s="3" t="s">
        <v>36</v>
      </c>
      <c r="E647" s="4">
        <v>0</v>
      </c>
      <c r="F647" s="4">
        <v>0</v>
      </c>
      <c r="H647" s="6">
        <v>0</v>
      </c>
      <c r="I647" s="7">
        <v>6236571</v>
      </c>
      <c r="J647" s="7">
        <v>6236570</v>
      </c>
      <c r="K647" s="7">
        <v>2</v>
      </c>
      <c r="L647" s="7">
        <v>7</v>
      </c>
      <c r="M647" s="7">
        <f t="shared" ref="M647:M682" si="85">ROUND(ROUND(H647,2)*ROUND(E647,2), 2)</f>
        <v>0</v>
      </c>
      <c r="N647" s="8">
        <f t="shared" ref="N647:N682" si="86">H647*E647*(1+F647/100)</f>
        <v>0</v>
      </c>
      <c r="R647" s="12">
        <v>1</v>
      </c>
    </row>
    <row r="648" spans="1:18" x14ac:dyDescent="0.2">
      <c r="A648" s="1" t="s">
        <v>1219</v>
      </c>
      <c r="C648" s="2" t="s">
        <v>1220</v>
      </c>
      <c r="D648" s="3" t="s">
        <v>36</v>
      </c>
      <c r="E648" s="4">
        <v>0</v>
      </c>
      <c r="F648" s="4">
        <v>0</v>
      </c>
      <c r="H648" s="6">
        <v>0</v>
      </c>
      <c r="I648" s="7">
        <v>6236572</v>
      </c>
      <c r="J648" s="7">
        <v>6236570</v>
      </c>
      <c r="K648" s="7">
        <v>2</v>
      </c>
      <c r="L648" s="7">
        <v>7</v>
      </c>
      <c r="M648" s="7">
        <f t="shared" si="85"/>
        <v>0</v>
      </c>
      <c r="N648" s="8">
        <f t="shared" si="86"/>
        <v>0</v>
      </c>
      <c r="R648" s="12">
        <v>1</v>
      </c>
    </row>
    <row r="649" spans="1:18" x14ac:dyDescent="0.2">
      <c r="A649" s="1" t="s">
        <v>1221</v>
      </c>
      <c r="C649" s="2" t="s">
        <v>1222</v>
      </c>
      <c r="D649" s="3" t="s">
        <v>36</v>
      </c>
      <c r="E649" s="4">
        <v>0</v>
      </c>
      <c r="F649" s="4">
        <v>0</v>
      </c>
      <c r="H649" s="6">
        <v>0</v>
      </c>
      <c r="I649" s="7">
        <v>6236573</v>
      </c>
      <c r="J649" s="7">
        <v>6236570</v>
      </c>
      <c r="K649" s="7">
        <v>2</v>
      </c>
      <c r="L649" s="7">
        <v>7</v>
      </c>
      <c r="M649" s="7">
        <f t="shared" si="85"/>
        <v>0</v>
      </c>
      <c r="N649" s="8">
        <f t="shared" si="86"/>
        <v>0</v>
      </c>
      <c r="R649" s="12">
        <v>1</v>
      </c>
    </row>
    <row r="650" spans="1:18" x14ac:dyDescent="0.2">
      <c r="A650" s="1" t="s">
        <v>1223</v>
      </c>
      <c r="C650" s="2" t="s">
        <v>1224</v>
      </c>
      <c r="D650" s="3" t="s">
        <v>36</v>
      </c>
      <c r="E650" s="4">
        <v>0</v>
      </c>
      <c r="F650" s="4">
        <v>0</v>
      </c>
      <c r="H650" s="6">
        <v>0</v>
      </c>
      <c r="I650" s="7">
        <v>6236574</v>
      </c>
      <c r="J650" s="7">
        <v>6236570</v>
      </c>
      <c r="K650" s="7">
        <v>2</v>
      </c>
      <c r="L650" s="7">
        <v>7</v>
      </c>
      <c r="M650" s="7">
        <f t="shared" si="85"/>
        <v>0</v>
      </c>
      <c r="N650" s="8">
        <f t="shared" si="86"/>
        <v>0</v>
      </c>
      <c r="R650" s="12">
        <v>1</v>
      </c>
    </row>
    <row r="651" spans="1:18" x14ac:dyDescent="0.2">
      <c r="A651" s="1" t="s">
        <v>1225</v>
      </c>
      <c r="C651" s="2" t="s">
        <v>1226</v>
      </c>
      <c r="D651" s="3" t="s">
        <v>36</v>
      </c>
      <c r="E651" s="4">
        <v>0</v>
      </c>
      <c r="F651" s="4">
        <v>0</v>
      </c>
      <c r="H651" s="6">
        <v>0</v>
      </c>
      <c r="I651" s="7">
        <v>6236575</v>
      </c>
      <c r="J651" s="7">
        <v>6236570</v>
      </c>
      <c r="K651" s="7">
        <v>2</v>
      </c>
      <c r="L651" s="7">
        <v>7</v>
      </c>
      <c r="M651" s="7">
        <f t="shared" si="85"/>
        <v>0</v>
      </c>
      <c r="N651" s="8">
        <f t="shared" si="86"/>
        <v>0</v>
      </c>
      <c r="R651" s="12">
        <v>1</v>
      </c>
    </row>
    <row r="652" spans="1:18" ht="25.5" x14ac:dyDescent="0.2">
      <c r="A652" s="1" t="s">
        <v>1227</v>
      </c>
      <c r="C652" s="2" t="s">
        <v>966</v>
      </c>
      <c r="D652" s="3" t="s">
        <v>36</v>
      </c>
      <c r="E652" s="4">
        <v>0</v>
      </c>
      <c r="F652" s="4">
        <v>0</v>
      </c>
      <c r="H652" s="6">
        <v>0</v>
      </c>
      <c r="I652" s="7">
        <v>6236576</v>
      </c>
      <c r="J652" s="7">
        <v>6236570</v>
      </c>
      <c r="K652" s="7">
        <v>2</v>
      </c>
      <c r="L652" s="7">
        <v>7</v>
      </c>
      <c r="M652" s="7">
        <f t="shared" si="85"/>
        <v>0</v>
      </c>
      <c r="N652" s="8">
        <f t="shared" si="86"/>
        <v>0</v>
      </c>
      <c r="R652" s="12">
        <v>1</v>
      </c>
    </row>
    <row r="653" spans="1:18" ht="25.5" x14ac:dyDescent="0.2">
      <c r="A653" s="1" t="s">
        <v>1228</v>
      </c>
      <c r="C653" s="2" t="s">
        <v>1229</v>
      </c>
      <c r="D653" s="3" t="s">
        <v>36</v>
      </c>
      <c r="E653" s="4">
        <v>0</v>
      </c>
      <c r="F653" s="4">
        <v>0</v>
      </c>
      <c r="H653" s="6">
        <v>0</v>
      </c>
      <c r="I653" s="7">
        <v>6236577</v>
      </c>
      <c r="J653" s="7">
        <v>6236570</v>
      </c>
      <c r="K653" s="7">
        <v>2</v>
      </c>
      <c r="L653" s="7">
        <v>7</v>
      </c>
      <c r="M653" s="7">
        <f t="shared" si="85"/>
        <v>0</v>
      </c>
      <c r="N653" s="8">
        <f t="shared" si="86"/>
        <v>0</v>
      </c>
      <c r="R653" s="12">
        <v>1</v>
      </c>
    </row>
    <row r="654" spans="1:18" ht="25.5" x14ac:dyDescent="0.2">
      <c r="A654" s="1" t="s">
        <v>1230</v>
      </c>
      <c r="C654" s="2" t="s">
        <v>1231</v>
      </c>
      <c r="D654" s="3" t="s">
        <v>36</v>
      </c>
      <c r="E654" s="4">
        <v>0</v>
      </c>
      <c r="F654" s="4">
        <v>0</v>
      </c>
      <c r="H654" s="6">
        <v>0</v>
      </c>
      <c r="I654" s="7">
        <v>6236578</v>
      </c>
      <c r="J654" s="7">
        <v>6236570</v>
      </c>
      <c r="K654" s="7">
        <v>2</v>
      </c>
      <c r="L654" s="7">
        <v>7</v>
      </c>
      <c r="M654" s="7">
        <f t="shared" si="85"/>
        <v>0</v>
      </c>
      <c r="N654" s="8">
        <f t="shared" si="86"/>
        <v>0</v>
      </c>
      <c r="R654" s="12">
        <v>1</v>
      </c>
    </row>
    <row r="655" spans="1:18" x14ac:dyDescent="0.2">
      <c r="A655" s="1" t="s">
        <v>1232</v>
      </c>
      <c r="C655" s="2" t="s">
        <v>1233</v>
      </c>
      <c r="D655" s="3" t="s">
        <v>36</v>
      </c>
      <c r="E655" s="4">
        <v>0</v>
      </c>
      <c r="F655" s="4">
        <v>0</v>
      </c>
      <c r="H655" s="6">
        <v>0</v>
      </c>
      <c r="I655" s="7">
        <v>6236579</v>
      </c>
      <c r="J655" s="7">
        <v>6236570</v>
      </c>
      <c r="K655" s="7">
        <v>2</v>
      </c>
      <c r="L655" s="7">
        <v>7</v>
      </c>
      <c r="M655" s="7">
        <f t="shared" si="85"/>
        <v>0</v>
      </c>
      <c r="N655" s="8">
        <f t="shared" si="86"/>
        <v>0</v>
      </c>
      <c r="R655" s="12">
        <v>1</v>
      </c>
    </row>
    <row r="656" spans="1:18" x14ac:dyDescent="0.2">
      <c r="A656" s="1" t="s">
        <v>1234</v>
      </c>
      <c r="C656" s="2" t="s">
        <v>1235</v>
      </c>
      <c r="D656" s="3" t="s">
        <v>36</v>
      </c>
      <c r="E656" s="4">
        <v>0</v>
      </c>
      <c r="F656" s="4">
        <v>0</v>
      </c>
      <c r="H656" s="6">
        <v>0</v>
      </c>
      <c r="I656" s="7">
        <v>6236580</v>
      </c>
      <c r="J656" s="7">
        <v>6236570</v>
      </c>
      <c r="K656" s="7">
        <v>2</v>
      </c>
      <c r="L656" s="7">
        <v>7</v>
      </c>
      <c r="M656" s="7">
        <f t="shared" si="85"/>
        <v>0</v>
      </c>
      <c r="N656" s="8">
        <f t="shared" si="86"/>
        <v>0</v>
      </c>
      <c r="R656" s="12">
        <v>1</v>
      </c>
    </row>
    <row r="657" spans="1:18" ht="51" x14ac:dyDescent="0.2">
      <c r="A657" s="1" t="s">
        <v>1236</v>
      </c>
      <c r="B657" s="1" t="s">
        <v>972</v>
      </c>
      <c r="C657" s="2" t="s">
        <v>1237</v>
      </c>
      <c r="D657" s="3" t="s">
        <v>36</v>
      </c>
      <c r="E657" s="4">
        <v>0</v>
      </c>
      <c r="F657" s="4">
        <v>0</v>
      </c>
      <c r="H657" s="6">
        <v>0</v>
      </c>
      <c r="I657" s="7">
        <v>6236581</v>
      </c>
      <c r="J657" s="7">
        <v>6236570</v>
      </c>
      <c r="K657" s="7">
        <v>2</v>
      </c>
      <c r="L657" s="7">
        <v>7</v>
      </c>
      <c r="M657" s="7">
        <f t="shared" si="85"/>
        <v>0</v>
      </c>
      <c r="N657" s="8">
        <f t="shared" si="86"/>
        <v>0</v>
      </c>
      <c r="R657" s="12">
        <v>1</v>
      </c>
    </row>
    <row r="658" spans="1:18" ht="38.25" x14ac:dyDescent="0.2">
      <c r="A658" s="1" t="s">
        <v>1238</v>
      </c>
      <c r="C658" s="2" t="s">
        <v>1239</v>
      </c>
      <c r="D658" s="3" t="s">
        <v>36</v>
      </c>
      <c r="E658" s="4">
        <v>0</v>
      </c>
      <c r="F658" s="4">
        <v>0</v>
      </c>
      <c r="H658" s="6">
        <v>0</v>
      </c>
      <c r="I658" s="7">
        <v>6236582</v>
      </c>
      <c r="J658" s="7">
        <v>6236570</v>
      </c>
      <c r="K658" s="7">
        <v>2</v>
      </c>
      <c r="L658" s="7">
        <v>7</v>
      </c>
      <c r="M658" s="7">
        <f t="shared" si="85"/>
        <v>0</v>
      </c>
      <c r="N658" s="8">
        <f t="shared" si="86"/>
        <v>0</v>
      </c>
      <c r="R658" s="12">
        <v>1</v>
      </c>
    </row>
    <row r="659" spans="1:18" ht="25.5" x14ac:dyDescent="0.2">
      <c r="A659" s="1" t="s">
        <v>1240</v>
      </c>
      <c r="C659" s="2" t="s">
        <v>1241</v>
      </c>
      <c r="D659" s="3" t="s">
        <v>36</v>
      </c>
      <c r="E659" s="4">
        <v>0</v>
      </c>
      <c r="F659" s="4">
        <v>0</v>
      </c>
      <c r="H659" s="6">
        <v>0</v>
      </c>
      <c r="I659" s="7">
        <v>6236583</v>
      </c>
      <c r="J659" s="7">
        <v>6236570</v>
      </c>
      <c r="K659" s="7">
        <v>2</v>
      </c>
      <c r="L659" s="7">
        <v>7</v>
      </c>
      <c r="M659" s="7">
        <f t="shared" si="85"/>
        <v>0</v>
      </c>
      <c r="N659" s="8">
        <f t="shared" si="86"/>
        <v>0</v>
      </c>
      <c r="R659" s="12">
        <v>1</v>
      </c>
    </row>
    <row r="660" spans="1:18" x14ac:dyDescent="0.2">
      <c r="A660" s="1" t="s">
        <v>1242</v>
      </c>
      <c r="C660" s="2" t="s">
        <v>1243</v>
      </c>
      <c r="D660" s="3" t="s">
        <v>36</v>
      </c>
      <c r="E660" s="4">
        <v>0</v>
      </c>
      <c r="F660" s="4">
        <v>0</v>
      </c>
      <c r="H660" s="6">
        <v>0</v>
      </c>
      <c r="I660" s="7">
        <v>6236584</v>
      </c>
      <c r="J660" s="7">
        <v>6236570</v>
      </c>
      <c r="K660" s="7">
        <v>2</v>
      </c>
      <c r="L660" s="7">
        <v>7</v>
      </c>
      <c r="M660" s="7">
        <f t="shared" si="85"/>
        <v>0</v>
      </c>
      <c r="N660" s="8">
        <f t="shared" si="86"/>
        <v>0</v>
      </c>
      <c r="R660" s="12">
        <v>1</v>
      </c>
    </row>
    <row r="661" spans="1:18" ht="25.5" x14ac:dyDescent="0.2">
      <c r="A661" s="1" t="s">
        <v>1244</v>
      </c>
      <c r="B661" s="1" t="s">
        <v>570</v>
      </c>
      <c r="C661" s="2" t="s">
        <v>1245</v>
      </c>
      <c r="D661" s="3" t="s">
        <v>237</v>
      </c>
      <c r="E661" s="4">
        <v>2</v>
      </c>
      <c r="F661" s="4">
        <v>0</v>
      </c>
      <c r="H661" s="6">
        <v>0</v>
      </c>
      <c r="I661" s="7">
        <v>6236585</v>
      </c>
      <c r="J661" s="7">
        <v>6236570</v>
      </c>
      <c r="K661" s="7">
        <v>2</v>
      </c>
      <c r="L661" s="7">
        <v>7</v>
      </c>
      <c r="M661" s="7">
        <f t="shared" si="85"/>
        <v>0</v>
      </c>
      <c r="N661" s="8">
        <f t="shared" si="86"/>
        <v>0</v>
      </c>
      <c r="R661" s="12">
        <v>1</v>
      </c>
    </row>
    <row r="662" spans="1:18" ht="25.5" x14ac:dyDescent="0.2">
      <c r="A662" s="1" t="s">
        <v>1246</v>
      </c>
      <c r="B662" s="1" t="s">
        <v>573</v>
      </c>
      <c r="C662" s="2" t="s">
        <v>1247</v>
      </c>
      <c r="D662" s="3" t="s">
        <v>237</v>
      </c>
      <c r="E662" s="4">
        <v>2</v>
      </c>
      <c r="F662" s="4">
        <v>0</v>
      </c>
      <c r="H662" s="6">
        <v>0</v>
      </c>
      <c r="I662" s="7">
        <v>6306400</v>
      </c>
      <c r="J662" s="7">
        <v>6236570</v>
      </c>
      <c r="K662" s="7">
        <v>2</v>
      </c>
      <c r="L662" s="7">
        <v>7</v>
      </c>
      <c r="M662" s="7">
        <f t="shared" si="85"/>
        <v>0</v>
      </c>
      <c r="N662" s="8">
        <f t="shared" si="86"/>
        <v>0</v>
      </c>
      <c r="R662" s="12">
        <v>1</v>
      </c>
    </row>
    <row r="663" spans="1:18" ht="38.25" x14ac:dyDescent="0.2">
      <c r="A663" s="1" t="s">
        <v>1248</v>
      </c>
      <c r="B663" s="1" t="s">
        <v>42</v>
      </c>
      <c r="C663" s="2" t="s">
        <v>1249</v>
      </c>
      <c r="D663" s="3" t="s">
        <v>237</v>
      </c>
      <c r="E663" s="4">
        <v>5</v>
      </c>
      <c r="F663" s="4">
        <v>0</v>
      </c>
      <c r="H663" s="6">
        <v>0</v>
      </c>
      <c r="I663" s="7">
        <v>6236586</v>
      </c>
      <c r="J663" s="7">
        <v>6236570</v>
      </c>
      <c r="K663" s="7">
        <v>2</v>
      </c>
      <c r="L663" s="7">
        <v>7</v>
      </c>
      <c r="M663" s="7">
        <f t="shared" si="85"/>
        <v>0</v>
      </c>
      <c r="N663" s="8">
        <f t="shared" si="86"/>
        <v>0</v>
      </c>
      <c r="R663" s="12">
        <v>1</v>
      </c>
    </row>
    <row r="664" spans="1:18" ht="38.25" x14ac:dyDescent="0.2">
      <c r="A664" s="1" t="s">
        <v>1250</v>
      </c>
      <c r="B664" s="1" t="s">
        <v>1251</v>
      </c>
      <c r="C664" s="2" t="s">
        <v>1252</v>
      </c>
      <c r="D664" s="3" t="s">
        <v>237</v>
      </c>
      <c r="E664" s="4">
        <v>1</v>
      </c>
      <c r="F664" s="4">
        <v>0</v>
      </c>
      <c r="H664" s="6">
        <v>0</v>
      </c>
      <c r="I664" s="7">
        <v>6236587</v>
      </c>
      <c r="J664" s="7">
        <v>6236570</v>
      </c>
      <c r="K664" s="7">
        <v>2</v>
      </c>
      <c r="L664" s="7">
        <v>7</v>
      </c>
      <c r="M664" s="7">
        <f t="shared" si="85"/>
        <v>0</v>
      </c>
      <c r="N664" s="8">
        <f t="shared" si="86"/>
        <v>0</v>
      </c>
      <c r="R664" s="12">
        <v>1</v>
      </c>
    </row>
    <row r="665" spans="1:18" ht="38.25" x14ac:dyDescent="0.2">
      <c r="A665" s="1" t="s">
        <v>1253</v>
      </c>
      <c r="B665" s="1" t="s">
        <v>1254</v>
      </c>
      <c r="C665" s="2" t="s">
        <v>1255</v>
      </c>
      <c r="D665" s="3" t="s">
        <v>237</v>
      </c>
      <c r="E665" s="4">
        <v>1</v>
      </c>
      <c r="F665" s="4">
        <v>0</v>
      </c>
      <c r="H665" s="6">
        <v>0</v>
      </c>
      <c r="I665" s="7">
        <v>6306401</v>
      </c>
      <c r="J665" s="7">
        <v>6236570</v>
      </c>
      <c r="K665" s="7">
        <v>2</v>
      </c>
      <c r="L665" s="7">
        <v>7</v>
      </c>
      <c r="M665" s="7">
        <f t="shared" si="85"/>
        <v>0</v>
      </c>
      <c r="N665" s="8">
        <f t="shared" si="86"/>
        <v>0</v>
      </c>
      <c r="R665" s="12">
        <v>1</v>
      </c>
    </row>
    <row r="666" spans="1:18" ht="25.5" x14ac:dyDescent="0.2">
      <c r="A666" s="1" t="s">
        <v>1256</v>
      </c>
      <c r="B666" s="1" t="s">
        <v>48</v>
      </c>
      <c r="C666" s="2" t="s">
        <v>1257</v>
      </c>
      <c r="D666" s="3" t="s">
        <v>237</v>
      </c>
      <c r="E666" s="4">
        <v>1</v>
      </c>
      <c r="F666" s="4">
        <v>0</v>
      </c>
      <c r="H666" s="6">
        <v>0</v>
      </c>
      <c r="I666" s="7">
        <v>6236588</v>
      </c>
      <c r="J666" s="7">
        <v>6236570</v>
      </c>
      <c r="K666" s="7">
        <v>2</v>
      </c>
      <c r="L666" s="7">
        <v>7</v>
      </c>
      <c r="M666" s="7">
        <f t="shared" si="85"/>
        <v>0</v>
      </c>
      <c r="N666" s="8">
        <f t="shared" si="86"/>
        <v>0</v>
      </c>
      <c r="R666" s="12">
        <v>1</v>
      </c>
    </row>
    <row r="667" spans="1:18" ht="76.5" x14ac:dyDescent="0.2">
      <c r="A667" s="1" t="s">
        <v>1258</v>
      </c>
      <c r="B667" s="1" t="s">
        <v>51</v>
      </c>
      <c r="C667" s="2" t="s">
        <v>1259</v>
      </c>
      <c r="D667" s="3" t="s">
        <v>237</v>
      </c>
      <c r="E667" s="4">
        <v>4</v>
      </c>
      <c r="F667" s="4">
        <v>0</v>
      </c>
      <c r="H667" s="6">
        <v>0</v>
      </c>
      <c r="I667" s="7">
        <v>6236589</v>
      </c>
      <c r="J667" s="7">
        <v>6236570</v>
      </c>
      <c r="K667" s="7">
        <v>2</v>
      </c>
      <c r="L667" s="7">
        <v>7</v>
      </c>
      <c r="M667" s="7">
        <f t="shared" si="85"/>
        <v>0</v>
      </c>
      <c r="N667" s="8">
        <f t="shared" si="86"/>
        <v>0</v>
      </c>
      <c r="R667" s="12">
        <v>1</v>
      </c>
    </row>
    <row r="668" spans="1:18" ht="38.25" x14ac:dyDescent="0.2">
      <c r="A668" s="1" t="s">
        <v>1260</v>
      </c>
      <c r="B668" s="1" t="s">
        <v>54</v>
      </c>
      <c r="C668" s="2" t="s">
        <v>1261</v>
      </c>
      <c r="D668" s="3" t="s">
        <v>237</v>
      </c>
      <c r="E668" s="4">
        <v>16</v>
      </c>
      <c r="F668" s="4">
        <v>0</v>
      </c>
      <c r="H668" s="6">
        <v>0</v>
      </c>
      <c r="I668" s="7">
        <v>6236590</v>
      </c>
      <c r="J668" s="7">
        <v>6236570</v>
      </c>
      <c r="K668" s="7">
        <v>2</v>
      </c>
      <c r="L668" s="7">
        <v>7</v>
      </c>
      <c r="M668" s="7">
        <f t="shared" si="85"/>
        <v>0</v>
      </c>
      <c r="N668" s="8">
        <f t="shared" si="86"/>
        <v>0</v>
      </c>
      <c r="R668" s="12">
        <v>1</v>
      </c>
    </row>
    <row r="669" spans="1:18" ht="25.5" x14ac:dyDescent="0.2">
      <c r="A669" s="1" t="s">
        <v>1262</v>
      </c>
      <c r="B669" s="1" t="s">
        <v>57</v>
      </c>
      <c r="C669" s="2" t="s">
        <v>1263</v>
      </c>
      <c r="D669" s="3" t="s">
        <v>237</v>
      </c>
      <c r="E669" s="4">
        <v>4</v>
      </c>
      <c r="F669" s="4">
        <v>0</v>
      </c>
      <c r="H669" s="6">
        <v>0</v>
      </c>
      <c r="I669" s="7">
        <v>6236591</v>
      </c>
      <c r="J669" s="7">
        <v>6236570</v>
      </c>
      <c r="K669" s="7">
        <v>2</v>
      </c>
      <c r="L669" s="7">
        <v>7</v>
      </c>
      <c r="M669" s="7">
        <f t="shared" si="85"/>
        <v>0</v>
      </c>
      <c r="N669" s="8">
        <f t="shared" si="86"/>
        <v>0</v>
      </c>
      <c r="R669" s="12">
        <v>1</v>
      </c>
    </row>
    <row r="670" spans="1:18" ht="38.25" x14ac:dyDescent="0.2">
      <c r="A670" s="1" t="s">
        <v>1264</v>
      </c>
      <c r="B670" s="1" t="s">
        <v>60</v>
      </c>
      <c r="C670" s="2" t="s">
        <v>1265</v>
      </c>
      <c r="D670" s="3" t="s">
        <v>237</v>
      </c>
      <c r="E670" s="4">
        <v>2</v>
      </c>
      <c r="F670" s="4">
        <v>0</v>
      </c>
      <c r="H670" s="6">
        <v>0</v>
      </c>
      <c r="I670" s="7">
        <v>6236592</v>
      </c>
      <c r="J670" s="7">
        <v>6236570</v>
      </c>
      <c r="K670" s="7">
        <v>2</v>
      </c>
      <c r="L670" s="7">
        <v>7</v>
      </c>
      <c r="M670" s="7">
        <f t="shared" si="85"/>
        <v>0</v>
      </c>
      <c r="N670" s="8">
        <f t="shared" si="86"/>
        <v>0</v>
      </c>
      <c r="R670" s="12">
        <v>1</v>
      </c>
    </row>
    <row r="671" spans="1:18" ht="38.25" x14ac:dyDescent="0.2">
      <c r="A671" s="1" t="s">
        <v>1266</v>
      </c>
      <c r="B671" s="1" t="s">
        <v>63</v>
      </c>
      <c r="C671" s="2" t="s">
        <v>1267</v>
      </c>
      <c r="D671" s="3" t="s">
        <v>237</v>
      </c>
      <c r="E671" s="4">
        <v>2</v>
      </c>
      <c r="F671" s="4">
        <v>0</v>
      </c>
      <c r="H671" s="6">
        <v>0</v>
      </c>
      <c r="I671" s="7">
        <v>6236593</v>
      </c>
      <c r="J671" s="7">
        <v>6236570</v>
      </c>
      <c r="K671" s="7">
        <v>2</v>
      </c>
      <c r="L671" s="7">
        <v>7</v>
      </c>
      <c r="M671" s="7">
        <f t="shared" si="85"/>
        <v>0</v>
      </c>
      <c r="N671" s="8">
        <f t="shared" si="86"/>
        <v>0</v>
      </c>
      <c r="R671" s="12">
        <v>1</v>
      </c>
    </row>
    <row r="672" spans="1:18" ht="38.25" x14ac:dyDescent="0.2">
      <c r="A672" s="1" t="s">
        <v>1268</v>
      </c>
      <c r="B672" s="1" t="s">
        <v>66</v>
      </c>
      <c r="C672" s="2" t="s">
        <v>1269</v>
      </c>
      <c r="D672" s="3" t="s">
        <v>237</v>
      </c>
      <c r="E672" s="4">
        <v>1</v>
      </c>
      <c r="F672" s="4">
        <v>0</v>
      </c>
      <c r="H672" s="6">
        <v>0</v>
      </c>
      <c r="I672" s="7">
        <v>6236594</v>
      </c>
      <c r="J672" s="7">
        <v>6236570</v>
      </c>
      <c r="K672" s="7">
        <v>2</v>
      </c>
      <c r="L672" s="7">
        <v>7</v>
      </c>
      <c r="M672" s="7">
        <f t="shared" si="85"/>
        <v>0</v>
      </c>
      <c r="N672" s="8">
        <f t="shared" si="86"/>
        <v>0</v>
      </c>
      <c r="R672" s="12">
        <v>1</v>
      </c>
    </row>
    <row r="673" spans="1:18" ht="63.75" x14ac:dyDescent="0.2">
      <c r="A673" s="1" t="s">
        <v>1270</v>
      </c>
      <c r="B673" s="1" t="s">
        <v>69</v>
      </c>
      <c r="C673" s="2" t="s">
        <v>1271</v>
      </c>
      <c r="D673" s="3" t="s">
        <v>237</v>
      </c>
      <c r="E673" s="4">
        <v>2</v>
      </c>
      <c r="F673" s="4">
        <v>0</v>
      </c>
      <c r="H673" s="6">
        <v>0</v>
      </c>
      <c r="I673" s="7">
        <v>6236595</v>
      </c>
      <c r="J673" s="7">
        <v>6236570</v>
      </c>
      <c r="K673" s="7">
        <v>2</v>
      </c>
      <c r="L673" s="7">
        <v>7</v>
      </c>
      <c r="M673" s="7">
        <f t="shared" si="85"/>
        <v>0</v>
      </c>
      <c r="N673" s="8">
        <f t="shared" si="86"/>
        <v>0</v>
      </c>
      <c r="R673" s="12">
        <v>1</v>
      </c>
    </row>
    <row r="674" spans="1:18" ht="38.25" x14ac:dyDescent="0.2">
      <c r="A674" s="1" t="s">
        <v>1272</v>
      </c>
      <c r="B674" s="1" t="s">
        <v>72</v>
      </c>
      <c r="C674" s="2" t="s">
        <v>1273</v>
      </c>
      <c r="D674" s="3" t="s">
        <v>237</v>
      </c>
      <c r="E674" s="4">
        <v>1</v>
      </c>
      <c r="F674" s="4">
        <v>0</v>
      </c>
      <c r="H674" s="6">
        <v>0</v>
      </c>
      <c r="I674" s="7">
        <v>6236596</v>
      </c>
      <c r="J674" s="7">
        <v>6236570</v>
      </c>
      <c r="K674" s="7">
        <v>2</v>
      </c>
      <c r="L674" s="7">
        <v>7</v>
      </c>
      <c r="M674" s="7">
        <f t="shared" si="85"/>
        <v>0</v>
      </c>
      <c r="N674" s="8">
        <f t="shared" si="86"/>
        <v>0</v>
      </c>
      <c r="R674" s="12">
        <v>1</v>
      </c>
    </row>
    <row r="675" spans="1:18" ht="51" x14ac:dyDescent="0.2">
      <c r="A675" s="1" t="s">
        <v>1274</v>
      </c>
      <c r="B675" s="1" t="s">
        <v>75</v>
      </c>
      <c r="C675" s="2" t="s">
        <v>1275</v>
      </c>
      <c r="D675" s="3" t="s">
        <v>237</v>
      </c>
      <c r="E675" s="4">
        <v>1</v>
      </c>
      <c r="F675" s="4">
        <v>0</v>
      </c>
      <c r="H675" s="6">
        <v>0</v>
      </c>
      <c r="I675" s="7">
        <v>6236597</v>
      </c>
      <c r="J675" s="7">
        <v>6236570</v>
      </c>
      <c r="K675" s="7">
        <v>2</v>
      </c>
      <c r="L675" s="7">
        <v>7</v>
      </c>
      <c r="M675" s="7">
        <f t="shared" si="85"/>
        <v>0</v>
      </c>
      <c r="N675" s="8">
        <f t="shared" si="86"/>
        <v>0</v>
      </c>
      <c r="R675" s="12">
        <v>1</v>
      </c>
    </row>
    <row r="676" spans="1:18" ht="51" x14ac:dyDescent="0.2">
      <c r="A676" s="1" t="s">
        <v>1276</v>
      </c>
      <c r="B676" s="1" t="s">
        <v>987</v>
      </c>
      <c r="C676" s="2" t="s">
        <v>1277</v>
      </c>
      <c r="D676" s="3" t="s">
        <v>36</v>
      </c>
      <c r="E676" s="4">
        <v>0</v>
      </c>
      <c r="F676" s="4">
        <v>0</v>
      </c>
      <c r="H676" s="6">
        <v>0</v>
      </c>
      <c r="I676" s="7">
        <v>6236598</v>
      </c>
      <c r="J676" s="7">
        <v>6236570</v>
      </c>
      <c r="K676" s="7">
        <v>2</v>
      </c>
      <c r="L676" s="7">
        <v>7</v>
      </c>
      <c r="M676" s="7">
        <f t="shared" si="85"/>
        <v>0</v>
      </c>
      <c r="N676" s="8">
        <f t="shared" si="86"/>
        <v>0</v>
      </c>
      <c r="R676" s="12">
        <v>1</v>
      </c>
    </row>
    <row r="677" spans="1:18" ht="102" x14ac:dyDescent="0.2">
      <c r="A677" s="1" t="s">
        <v>1278</v>
      </c>
      <c r="B677" s="1" t="s">
        <v>78</v>
      </c>
      <c r="C677" s="2" t="s">
        <v>1279</v>
      </c>
      <c r="D677" s="3" t="s">
        <v>237</v>
      </c>
      <c r="E677" s="4">
        <v>2</v>
      </c>
      <c r="F677" s="4">
        <v>0</v>
      </c>
      <c r="H677" s="6">
        <v>0</v>
      </c>
      <c r="I677" s="7">
        <v>6236599</v>
      </c>
      <c r="J677" s="7">
        <v>6236570</v>
      </c>
      <c r="K677" s="7">
        <v>2</v>
      </c>
      <c r="L677" s="7">
        <v>7</v>
      </c>
      <c r="M677" s="7">
        <f t="shared" si="85"/>
        <v>0</v>
      </c>
      <c r="N677" s="8">
        <f t="shared" si="86"/>
        <v>0</v>
      </c>
      <c r="R677" s="12">
        <v>1</v>
      </c>
    </row>
    <row r="678" spans="1:18" ht="76.5" x14ac:dyDescent="0.2">
      <c r="A678" s="1" t="s">
        <v>1280</v>
      </c>
      <c r="B678" s="1" t="s">
        <v>81</v>
      </c>
      <c r="C678" s="2" t="s">
        <v>1281</v>
      </c>
      <c r="D678" s="3" t="s">
        <v>237</v>
      </c>
      <c r="E678" s="4">
        <v>3</v>
      </c>
      <c r="F678" s="4">
        <v>0</v>
      </c>
      <c r="H678" s="6">
        <v>0</v>
      </c>
      <c r="I678" s="7">
        <v>6236600</v>
      </c>
      <c r="J678" s="7">
        <v>6236570</v>
      </c>
      <c r="K678" s="7">
        <v>2</v>
      </c>
      <c r="L678" s="7">
        <v>7</v>
      </c>
      <c r="M678" s="7">
        <f t="shared" si="85"/>
        <v>0</v>
      </c>
      <c r="N678" s="8">
        <f t="shared" si="86"/>
        <v>0</v>
      </c>
      <c r="R678" s="12">
        <v>1</v>
      </c>
    </row>
    <row r="679" spans="1:18" ht="140.25" x14ac:dyDescent="0.2">
      <c r="A679" s="1" t="s">
        <v>1282</v>
      </c>
      <c r="B679" s="1" t="s">
        <v>84</v>
      </c>
      <c r="C679" s="2" t="s">
        <v>1283</v>
      </c>
      <c r="D679" s="3" t="s">
        <v>237</v>
      </c>
      <c r="E679" s="4">
        <v>2</v>
      </c>
      <c r="F679" s="4">
        <v>0</v>
      </c>
      <c r="H679" s="6">
        <v>0</v>
      </c>
      <c r="I679" s="7">
        <v>6236601</v>
      </c>
      <c r="J679" s="7">
        <v>6236570</v>
      </c>
      <c r="K679" s="7">
        <v>2</v>
      </c>
      <c r="L679" s="7">
        <v>7</v>
      </c>
      <c r="M679" s="7">
        <f t="shared" si="85"/>
        <v>0</v>
      </c>
      <c r="N679" s="8">
        <f t="shared" si="86"/>
        <v>0</v>
      </c>
      <c r="R679" s="12">
        <v>1</v>
      </c>
    </row>
    <row r="680" spans="1:18" ht="127.5" x14ac:dyDescent="0.2">
      <c r="A680" s="1" t="s">
        <v>1284</v>
      </c>
      <c r="B680" s="1" t="s">
        <v>87</v>
      </c>
      <c r="C680" s="2" t="s">
        <v>1285</v>
      </c>
      <c r="D680" s="3" t="s">
        <v>237</v>
      </c>
      <c r="E680" s="4">
        <v>1</v>
      </c>
      <c r="F680" s="4">
        <v>0</v>
      </c>
      <c r="H680" s="6">
        <v>0</v>
      </c>
      <c r="I680" s="7">
        <v>6236602</v>
      </c>
      <c r="J680" s="7">
        <v>6236570</v>
      </c>
      <c r="K680" s="7">
        <v>2</v>
      </c>
      <c r="L680" s="7">
        <v>7</v>
      </c>
      <c r="M680" s="7">
        <f t="shared" si="85"/>
        <v>0</v>
      </c>
      <c r="N680" s="8">
        <f t="shared" si="86"/>
        <v>0</v>
      </c>
      <c r="R680" s="12">
        <v>1</v>
      </c>
    </row>
    <row r="681" spans="1:18" ht="153" x14ac:dyDescent="0.2">
      <c r="A681" s="1" t="s">
        <v>1286</v>
      </c>
      <c r="B681" s="1" t="s">
        <v>90</v>
      </c>
      <c r="C681" s="2" t="s">
        <v>1287</v>
      </c>
      <c r="D681" s="3" t="s">
        <v>237</v>
      </c>
      <c r="E681" s="4">
        <v>2</v>
      </c>
      <c r="F681" s="4">
        <v>0</v>
      </c>
      <c r="H681" s="6">
        <v>0</v>
      </c>
      <c r="I681" s="7">
        <v>6236603</v>
      </c>
      <c r="J681" s="7">
        <v>6236570</v>
      </c>
      <c r="K681" s="7">
        <v>2</v>
      </c>
      <c r="L681" s="7">
        <v>7</v>
      </c>
      <c r="M681" s="7">
        <f t="shared" si="85"/>
        <v>0</v>
      </c>
      <c r="N681" s="8">
        <f t="shared" si="86"/>
        <v>0</v>
      </c>
      <c r="R681" s="12">
        <v>1</v>
      </c>
    </row>
    <row r="682" spans="1:18" ht="89.25" x14ac:dyDescent="0.2">
      <c r="A682" s="1" t="s">
        <v>1288</v>
      </c>
      <c r="B682" s="1" t="s">
        <v>93</v>
      </c>
      <c r="C682" s="2" t="s">
        <v>1289</v>
      </c>
      <c r="D682" s="3" t="s">
        <v>247</v>
      </c>
      <c r="E682" s="4">
        <v>231</v>
      </c>
      <c r="F682" s="4">
        <v>0</v>
      </c>
      <c r="H682" s="6">
        <v>0</v>
      </c>
      <c r="I682" s="7">
        <v>6236604</v>
      </c>
      <c r="J682" s="7">
        <v>6236570</v>
      </c>
      <c r="K682" s="7">
        <v>2</v>
      </c>
      <c r="L682" s="7">
        <v>7</v>
      </c>
      <c r="M682" s="7">
        <f t="shared" si="85"/>
        <v>0</v>
      </c>
      <c r="N682" s="8">
        <f t="shared" si="86"/>
        <v>0</v>
      </c>
      <c r="R682" s="12">
        <v>1</v>
      </c>
    </row>
    <row r="683" spans="1:18" x14ac:dyDescent="0.2">
      <c r="A683" s="1" t="s">
        <v>1290</v>
      </c>
      <c r="B683" s="1" t="s">
        <v>344</v>
      </c>
      <c r="C683" s="2" t="s">
        <v>733</v>
      </c>
      <c r="E683" s="4">
        <v>0</v>
      </c>
      <c r="F683" s="4">
        <v>0</v>
      </c>
      <c r="H683" s="6">
        <v>0</v>
      </c>
      <c r="I683" s="7">
        <v>6236605</v>
      </c>
      <c r="J683" s="7">
        <v>6236552</v>
      </c>
      <c r="K683" s="7">
        <v>1</v>
      </c>
      <c r="L683" s="7">
        <v>6</v>
      </c>
      <c r="M683" s="7">
        <f>M684+M685+M686+M687+M688+M689+M690+M691+M692+M693</f>
        <v>0</v>
      </c>
      <c r="N683" s="8">
        <f>N684+N685+N686+N687+N688+N689+N690+N691+N692+N693</f>
        <v>0</v>
      </c>
      <c r="R683" s="12">
        <v>1</v>
      </c>
    </row>
    <row r="684" spans="1:18" x14ac:dyDescent="0.2">
      <c r="A684" s="1" t="s">
        <v>1291</v>
      </c>
      <c r="C684" s="2" t="s">
        <v>285</v>
      </c>
      <c r="D684" s="3" t="s">
        <v>36</v>
      </c>
      <c r="E684" s="4">
        <v>0</v>
      </c>
      <c r="F684" s="4">
        <v>0</v>
      </c>
      <c r="H684" s="6">
        <v>0</v>
      </c>
      <c r="I684" s="7">
        <v>6236606</v>
      </c>
      <c r="J684" s="7">
        <v>6236605</v>
      </c>
      <c r="K684" s="7">
        <v>2</v>
      </c>
      <c r="L684" s="7">
        <v>7</v>
      </c>
      <c r="M684" s="7">
        <f t="shared" ref="M684:M693" si="87">ROUND(ROUND(H684,2)*ROUND(E684,2), 2)</f>
        <v>0</v>
      </c>
      <c r="N684" s="8">
        <f t="shared" ref="N684:N693" si="88">H684*E684*(1+F684/100)</f>
        <v>0</v>
      </c>
      <c r="R684" s="12">
        <v>1</v>
      </c>
    </row>
    <row r="685" spans="1:18" x14ac:dyDescent="0.2">
      <c r="A685" s="1" t="s">
        <v>1292</v>
      </c>
      <c r="C685" s="2" t="s">
        <v>1293</v>
      </c>
      <c r="D685" s="3" t="s">
        <v>36</v>
      </c>
      <c r="E685" s="4">
        <v>0</v>
      </c>
      <c r="F685" s="4">
        <v>0</v>
      </c>
      <c r="H685" s="6">
        <v>0</v>
      </c>
      <c r="I685" s="7">
        <v>6236607</v>
      </c>
      <c r="J685" s="7">
        <v>6236605</v>
      </c>
      <c r="K685" s="7">
        <v>2</v>
      </c>
      <c r="L685" s="7">
        <v>7</v>
      </c>
      <c r="M685" s="7">
        <f t="shared" si="87"/>
        <v>0</v>
      </c>
      <c r="N685" s="8">
        <f t="shared" si="88"/>
        <v>0</v>
      </c>
      <c r="R685" s="12">
        <v>1</v>
      </c>
    </row>
    <row r="686" spans="1:18" ht="25.5" x14ac:dyDescent="0.2">
      <c r="A686" s="1" t="s">
        <v>1294</v>
      </c>
      <c r="C686" s="2" t="s">
        <v>1295</v>
      </c>
      <c r="D686" s="3" t="s">
        <v>36</v>
      </c>
      <c r="E686" s="4">
        <v>0</v>
      </c>
      <c r="F686" s="4">
        <v>0</v>
      </c>
      <c r="H686" s="6">
        <v>0</v>
      </c>
      <c r="I686" s="7">
        <v>6236608</v>
      </c>
      <c r="J686" s="7">
        <v>6236605</v>
      </c>
      <c r="K686" s="7">
        <v>2</v>
      </c>
      <c r="L686" s="7">
        <v>7</v>
      </c>
      <c r="M686" s="7">
        <f t="shared" si="87"/>
        <v>0</v>
      </c>
      <c r="N686" s="8">
        <f t="shared" si="88"/>
        <v>0</v>
      </c>
      <c r="R686" s="12">
        <v>1</v>
      </c>
    </row>
    <row r="687" spans="1:18" ht="25.5" x14ac:dyDescent="0.2">
      <c r="A687" s="1" t="s">
        <v>1296</v>
      </c>
      <c r="C687" s="2" t="s">
        <v>1297</v>
      </c>
      <c r="D687" s="3" t="s">
        <v>36</v>
      </c>
      <c r="E687" s="4">
        <v>0</v>
      </c>
      <c r="F687" s="4">
        <v>0</v>
      </c>
      <c r="H687" s="6">
        <v>0</v>
      </c>
      <c r="I687" s="7">
        <v>6236609</v>
      </c>
      <c r="J687" s="7">
        <v>6236605</v>
      </c>
      <c r="K687" s="7">
        <v>2</v>
      </c>
      <c r="L687" s="7">
        <v>7</v>
      </c>
      <c r="M687" s="7">
        <f t="shared" si="87"/>
        <v>0</v>
      </c>
      <c r="N687" s="8">
        <f t="shared" si="88"/>
        <v>0</v>
      </c>
      <c r="R687" s="12">
        <v>1</v>
      </c>
    </row>
    <row r="688" spans="1:18" x14ac:dyDescent="0.2">
      <c r="A688" s="1" t="s">
        <v>1298</v>
      </c>
      <c r="C688" s="2" t="s">
        <v>1299</v>
      </c>
      <c r="D688" s="3" t="s">
        <v>36</v>
      </c>
      <c r="E688" s="4">
        <v>0</v>
      </c>
      <c r="F688" s="4">
        <v>0</v>
      </c>
      <c r="H688" s="6">
        <v>0</v>
      </c>
      <c r="I688" s="7">
        <v>6236610</v>
      </c>
      <c r="J688" s="7">
        <v>6236605</v>
      </c>
      <c r="K688" s="7">
        <v>2</v>
      </c>
      <c r="L688" s="7">
        <v>7</v>
      </c>
      <c r="M688" s="7">
        <f t="shared" si="87"/>
        <v>0</v>
      </c>
      <c r="N688" s="8">
        <f t="shared" si="88"/>
        <v>0</v>
      </c>
      <c r="R688" s="12">
        <v>1</v>
      </c>
    </row>
    <row r="689" spans="1:18" ht="25.5" x14ac:dyDescent="0.2">
      <c r="A689" s="1" t="s">
        <v>1300</v>
      </c>
      <c r="C689" s="2" t="s">
        <v>1301</v>
      </c>
      <c r="D689" s="3" t="s">
        <v>36</v>
      </c>
      <c r="E689" s="4">
        <v>0</v>
      </c>
      <c r="F689" s="4">
        <v>0</v>
      </c>
      <c r="H689" s="6">
        <v>0</v>
      </c>
      <c r="I689" s="7">
        <v>6236611</v>
      </c>
      <c r="J689" s="7">
        <v>6236605</v>
      </c>
      <c r="K689" s="7">
        <v>2</v>
      </c>
      <c r="L689" s="7">
        <v>7</v>
      </c>
      <c r="M689" s="7">
        <f t="shared" si="87"/>
        <v>0</v>
      </c>
      <c r="N689" s="8">
        <f t="shared" si="88"/>
        <v>0</v>
      </c>
      <c r="R689" s="12">
        <v>1</v>
      </c>
    </row>
    <row r="690" spans="1:18" x14ac:dyDescent="0.2">
      <c r="A690" s="1" t="s">
        <v>1302</v>
      </c>
      <c r="B690" s="1" t="s">
        <v>31</v>
      </c>
      <c r="C690" s="2" t="s">
        <v>1303</v>
      </c>
      <c r="D690" s="3" t="s">
        <v>244</v>
      </c>
      <c r="E690" s="4">
        <v>1310</v>
      </c>
      <c r="F690" s="4">
        <v>0</v>
      </c>
      <c r="H690" s="6">
        <v>0</v>
      </c>
      <c r="I690" s="7">
        <v>6236612</v>
      </c>
      <c r="J690" s="7">
        <v>6236605</v>
      </c>
      <c r="K690" s="7">
        <v>2</v>
      </c>
      <c r="L690" s="7">
        <v>7</v>
      </c>
      <c r="M690" s="7">
        <f t="shared" si="87"/>
        <v>0</v>
      </c>
      <c r="N690" s="8">
        <f t="shared" si="88"/>
        <v>0</v>
      </c>
      <c r="R690" s="12">
        <v>1</v>
      </c>
    </row>
    <row r="691" spans="1:18" x14ac:dyDescent="0.2">
      <c r="A691" s="1" t="s">
        <v>1304</v>
      </c>
      <c r="B691" s="1" t="s">
        <v>42</v>
      </c>
      <c r="C691" s="2" t="s">
        <v>755</v>
      </c>
      <c r="D691" s="3" t="s">
        <v>247</v>
      </c>
      <c r="E691" s="4">
        <v>354</v>
      </c>
      <c r="F691" s="4">
        <v>0</v>
      </c>
      <c r="H691" s="6">
        <v>0</v>
      </c>
      <c r="I691" s="7">
        <v>6236613</v>
      </c>
      <c r="J691" s="7">
        <v>6236605</v>
      </c>
      <c r="K691" s="7">
        <v>2</v>
      </c>
      <c r="L691" s="7">
        <v>7</v>
      </c>
      <c r="M691" s="7">
        <f t="shared" si="87"/>
        <v>0</v>
      </c>
      <c r="N691" s="8">
        <f t="shared" si="88"/>
        <v>0</v>
      </c>
      <c r="R691" s="12">
        <v>1</v>
      </c>
    </row>
    <row r="692" spans="1:18" x14ac:dyDescent="0.2">
      <c r="A692" s="1" t="s">
        <v>1305</v>
      </c>
      <c r="B692" s="1" t="s">
        <v>45</v>
      </c>
      <c r="C692" s="2" t="s">
        <v>1306</v>
      </c>
      <c r="D692" s="3" t="s">
        <v>396</v>
      </c>
      <c r="E692" s="4">
        <v>50</v>
      </c>
      <c r="F692" s="4">
        <v>0</v>
      </c>
      <c r="H692" s="6">
        <v>0</v>
      </c>
      <c r="I692" s="7">
        <v>6236614</v>
      </c>
      <c r="J692" s="7">
        <v>6236605</v>
      </c>
      <c r="K692" s="7">
        <v>2</v>
      </c>
      <c r="L692" s="7">
        <v>7</v>
      </c>
      <c r="M692" s="7">
        <f t="shared" si="87"/>
        <v>0</v>
      </c>
      <c r="N692" s="8">
        <f t="shared" si="88"/>
        <v>0</v>
      </c>
      <c r="R692" s="12">
        <v>1</v>
      </c>
    </row>
    <row r="693" spans="1:18" ht="38.25" x14ac:dyDescent="0.2">
      <c r="A693" s="1" t="s">
        <v>1307</v>
      </c>
      <c r="B693" s="1" t="s">
        <v>48</v>
      </c>
      <c r="C693" s="2" t="s">
        <v>1308</v>
      </c>
      <c r="D693" s="3" t="s">
        <v>247</v>
      </c>
      <c r="E693" s="4">
        <v>354</v>
      </c>
      <c r="F693" s="4">
        <v>0</v>
      </c>
      <c r="H693" s="6">
        <v>0</v>
      </c>
      <c r="I693" s="7">
        <v>6236615</v>
      </c>
      <c r="J693" s="7">
        <v>6236605</v>
      </c>
      <c r="K693" s="7">
        <v>2</v>
      </c>
      <c r="L693" s="7">
        <v>7</v>
      </c>
      <c r="M693" s="7">
        <f t="shared" si="87"/>
        <v>0</v>
      </c>
      <c r="N693" s="8">
        <f t="shared" si="88"/>
        <v>0</v>
      </c>
      <c r="R693" s="12">
        <v>1</v>
      </c>
    </row>
    <row r="694" spans="1:18" x14ac:dyDescent="0.2">
      <c r="A694" s="1" t="s">
        <v>1309</v>
      </c>
      <c r="B694" s="1" t="s">
        <v>482</v>
      </c>
      <c r="C694" s="2" t="s">
        <v>1310</v>
      </c>
      <c r="E694" s="4">
        <v>0</v>
      </c>
      <c r="F694" s="4">
        <v>0</v>
      </c>
      <c r="H694" s="6">
        <v>0</v>
      </c>
      <c r="I694" s="7">
        <v>6236616</v>
      </c>
      <c r="J694" s="7">
        <v>6238446</v>
      </c>
      <c r="K694" s="7">
        <v>1</v>
      </c>
      <c r="L694" s="7">
        <v>4</v>
      </c>
      <c r="M694" s="7">
        <f>M695+M710</f>
        <v>0</v>
      </c>
      <c r="N694" s="8">
        <f>N695+N710</f>
        <v>0</v>
      </c>
      <c r="R694" s="12">
        <v>1</v>
      </c>
    </row>
    <row r="695" spans="1:18" x14ac:dyDescent="0.2">
      <c r="A695" s="1" t="s">
        <v>1311</v>
      </c>
      <c r="B695" s="1" t="s">
        <v>208</v>
      </c>
      <c r="C695" s="2" t="s">
        <v>483</v>
      </c>
      <c r="E695" s="4">
        <v>0</v>
      </c>
      <c r="F695" s="4">
        <v>0</v>
      </c>
      <c r="H695" s="6">
        <v>0</v>
      </c>
      <c r="I695" s="7">
        <v>6236617</v>
      </c>
      <c r="J695" s="7">
        <v>6236616</v>
      </c>
      <c r="K695" s="7">
        <v>1</v>
      </c>
      <c r="L695" s="7">
        <v>5</v>
      </c>
      <c r="M695" s="7">
        <f>M696+M697+M698+M699+M700+M701+M702+M703+M704+M705+M706+M707+M708+M709</f>
        <v>0</v>
      </c>
      <c r="N695" s="8">
        <f>N696+N697+N698+N699+N700+N701+N702+N703+N704+N705+N706+N707+N708+N709</f>
        <v>0</v>
      </c>
      <c r="R695" s="12">
        <v>1</v>
      </c>
    </row>
    <row r="696" spans="1:18" x14ac:dyDescent="0.2">
      <c r="A696" s="1" t="s">
        <v>1312</v>
      </c>
      <c r="C696" s="2" t="s">
        <v>285</v>
      </c>
      <c r="D696" s="3" t="s">
        <v>36</v>
      </c>
      <c r="E696" s="4">
        <v>0</v>
      </c>
      <c r="F696" s="4">
        <v>0</v>
      </c>
      <c r="H696" s="6">
        <v>0</v>
      </c>
      <c r="I696" s="7">
        <v>6306411</v>
      </c>
      <c r="J696" s="7">
        <v>6236617</v>
      </c>
      <c r="K696" s="7">
        <v>2</v>
      </c>
      <c r="L696" s="7">
        <v>6</v>
      </c>
      <c r="M696" s="7">
        <f t="shared" ref="M696:M709" si="89">ROUND(ROUND(H696,2)*ROUND(E696,2), 2)</f>
        <v>0</v>
      </c>
      <c r="N696" s="8">
        <f t="shared" ref="N696:N709" si="90">H696*E696*(1+F696/100)</f>
        <v>0</v>
      </c>
      <c r="R696" s="12">
        <v>1</v>
      </c>
    </row>
    <row r="697" spans="1:18" ht="25.5" x14ac:dyDescent="0.2">
      <c r="A697" s="1" t="s">
        <v>1313</v>
      </c>
      <c r="C697" s="2" t="s">
        <v>531</v>
      </c>
      <c r="D697" s="3" t="s">
        <v>36</v>
      </c>
      <c r="E697" s="4">
        <v>0</v>
      </c>
      <c r="F697" s="4">
        <v>0</v>
      </c>
      <c r="H697" s="6">
        <v>0</v>
      </c>
      <c r="I697" s="7">
        <v>6306410</v>
      </c>
      <c r="J697" s="7">
        <v>6236617</v>
      </c>
      <c r="K697" s="7">
        <v>2</v>
      </c>
      <c r="L697" s="7">
        <v>6</v>
      </c>
      <c r="M697" s="7">
        <f t="shared" si="89"/>
        <v>0</v>
      </c>
      <c r="N697" s="8">
        <f t="shared" si="90"/>
        <v>0</v>
      </c>
      <c r="R697" s="12">
        <v>1</v>
      </c>
    </row>
    <row r="698" spans="1:18" ht="51" x14ac:dyDescent="0.2">
      <c r="A698" s="1" t="s">
        <v>1314</v>
      </c>
      <c r="B698" s="1" t="s">
        <v>31</v>
      </c>
      <c r="C698" s="2" t="s">
        <v>1315</v>
      </c>
      <c r="D698" s="3" t="s">
        <v>247</v>
      </c>
      <c r="E698" s="4">
        <v>108</v>
      </c>
      <c r="F698" s="4">
        <v>0</v>
      </c>
      <c r="H698" s="6">
        <v>0</v>
      </c>
      <c r="I698" s="7">
        <v>6236618</v>
      </c>
      <c r="J698" s="7">
        <v>6236617</v>
      </c>
      <c r="K698" s="7">
        <v>2</v>
      </c>
      <c r="L698" s="7">
        <v>6</v>
      </c>
      <c r="M698" s="7">
        <f t="shared" si="89"/>
        <v>0</v>
      </c>
      <c r="N698" s="8">
        <f t="shared" si="90"/>
        <v>0</v>
      </c>
      <c r="R698" s="12">
        <v>1</v>
      </c>
    </row>
    <row r="699" spans="1:18" ht="89.25" x14ac:dyDescent="0.2">
      <c r="A699" s="1" t="s">
        <v>1316</v>
      </c>
      <c r="B699" s="1" t="s">
        <v>42</v>
      </c>
      <c r="C699" s="2" t="s">
        <v>1317</v>
      </c>
      <c r="D699" s="3" t="s">
        <v>244</v>
      </c>
      <c r="E699" s="4">
        <v>120</v>
      </c>
      <c r="F699" s="4">
        <v>0</v>
      </c>
      <c r="H699" s="6">
        <v>0</v>
      </c>
      <c r="I699" s="7">
        <v>6236619</v>
      </c>
      <c r="J699" s="7">
        <v>6236617</v>
      </c>
      <c r="K699" s="7">
        <v>2</v>
      </c>
      <c r="L699" s="7">
        <v>6</v>
      </c>
      <c r="M699" s="7">
        <f t="shared" si="89"/>
        <v>0</v>
      </c>
      <c r="N699" s="8">
        <f t="shared" si="90"/>
        <v>0</v>
      </c>
      <c r="R699" s="12">
        <v>1</v>
      </c>
    </row>
    <row r="700" spans="1:18" ht="51" x14ac:dyDescent="0.2">
      <c r="A700" s="1" t="s">
        <v>1318</v>
      </c>
      <c r="B700" s="1" t="s">
        <v>45</v>
      </c>
      <c r="C700" s="2" t="s">
        <v>1319</v>
      </c>
      <c r="D700" s="3" t="s">
        <v>244</v>
      </c>
      <c r="E700" s="4">
        <v>33</v>
      </c>
      <c r="F700" s="4">
        <v>0</v>
      </c>
      <c r="H700" s="6">
        <v>0</v>
      </c>
      <c r="I700" s="7">
        <v>6236620</v>
      </c>
      <c r="J700" s="7">
        <v>6236617</v>
      </c>
      <c r="K700" s="7">
        <v>2</v>
      </c>
      <c r="L700" s="7">
        <v>6</v>
      </c>
      <c r="M700" s="7">
        <f t="shared" si="89"/>
        <v>0</v>
      </c>
      <c r="N700" s="8">
        <f t="shared" si="90"/>
        <v>0</v>
      </c>
      <c r="R700" s="12">
        <v>1</v>
      </c>
    </row>
    <row r="701" spans="1:18" ht="63.75" x14ac:dyDescent="0.2">
      <c r="A701" s="1" t="s">
        <v>1320</v>
      </c>
      <c r="B701" s="1" t="s">
        <v>48</v>
      </c>
      <c r="C701" s="2" t="s">
        <v>1321</v>
      </c>
      <c r="D701" s="3" t="s">
        <v>36</v>
      </c>
      <c r="E701" s="4">
        <v>0</v>
      </c>
      <c r="F701" s="4">
        <v>0</v>
      </c>
      <c r="H701" s="6">
        <v>0</v>
      </c>
      <c r="I701" s="7">
        <v>6236621</v>
      </c>
      <c r="J701" s="7">
        <v>6236617</v>
      </c>
      <c r="K701" s="7">
        <v>2</v>
      </c>
      <c r="L701" s="7">
        <v>6</v>
      </c>
      <c r="M701" s="7">
        <f t="shared" si="89"/>
        <v>0</v>
      </c>
      <c r="N701" s="8">
        <f t="shared" si="90"/>
        <v>0</v>
      </c>
      <c r="R701" s="12">
        <v>1</v>
      </c>
    </row>
    <row r="702" spans="1:18" ht="76.5" x14ac:dyDescent="0.2">
      <c r="A702" s="1" t="s">
        <v>1322</v>
      </c>
      <c r="C702" s="2" t="s">
        <v>1323</v>
      </c>
      <c r="D702" s="3" t="s">
        <v>237</v>
      </c>
      <c r="E702" s="4">
        <v>3</v>
      </c>
      <c r="F702" s="4">
        <v>0</v>
      </c>
      <c r="H702" s="6">
        <v>0</v>
      </c>
      <c r="I702" s="7">
        <v>6236622</v>
      </c>
      <c r="J702" s="7">
        <v>6236617</v>
      </c>
      <c r="K702" s="7">
        <v>2</v>
      </c>
      <c r="L702" s="7">
        <v>6</v>
      </c>
      <c r="M702" s="7">
        <f t="shared" si="89"/>
        <v>0</v>
      </c>
      <c r="N702" s="8">
        <f t="shared" si="90"/>
        <v>0</v>
      </c>
      <c r="R702" s="12">
        <v>1</v>
      </c>
    </row>
    <row r="703" spans="1:18" ht="76.5" x14ac:dyDescent="0.2">
      <c r="A703" s="1" t="s">
        <v>1324</v>
      </c>
      <c r="C703" s="2" t="s">
        <v>1325</v>
      </c>
      <c r="D703" s="3" t="s">
        <v>237</v>
      </c>
      <c r="E703" s="4">
        <v>1</v>
      </c>
      <c r="F703" s="4">
        <v>0</v>
      </c>
      <c r="H703" s="6">
        <v>0</v>
      </c>
      <c r="I703" s="7">
        <v>6236623</v>
      </c>
      <c r="J703" s="7">
        <v>6236617</v>
      </c>
      <c r="K703" s="7">
        <v>2</v>
      </c>
      <c r="L703" s="7">
        <v>6</v>
      </c>
      <c r="M703" s="7">
        <f t="shared" si="89"/>
        <v>0</v>
      </c>
      <c r="N703" s="8">
        <f t="shared" si="90"/>
        <v>0</v>
      </c>
      <c r="R703" s="12">
        <v>1</v>
      </c>
    </row>
    <row r="704" spans="1:18" ht="89.25" x14ac:dyDescent="0.2">
      <c r="A704" s="1" t="s">
        <v>1326</v>
      </c>
      <c r="B704" s="1" t="s">
        <v>51</v>
      </c>
      <c r="C704" s="2" t="s">
        <v>1327</v>
      </c>
      <c r="D704" s="3" t="s">
        <v>36</v>
      </c>
      <c r="E704" s="4">
        <v>0</v>
      </c>
      <c r="F704" s="4">
        <v>0</v>
      </c>
      <c r="H704" s="6">
        <v>0</v>
      </c>
      <c r="I704" s="7">
        <v>6236624</v>
      </c>
      <c r="J704" s="7">
        <v>6236617</v>
      </c>
      <c r="K704" s="7">
        <v>2</v>
      </c>
      <c r="L704" s="7">
        <v>6</v>
      </c>
      <c r="M704" s="7">
        <f t="shared" si="89"/>
        <v>0</v>
      </c>
      <c r="N704" s="8">
        <f t="shared" si="90"/>
        <v>0</v>
      </c>
      <c r="R704" s="12">
        <v>1</v>
      </c>
    </row>
    <row r="705" spans="1:18" ht="102" x14ac:dyDescent="0.2">
      <c r="A705" s="1" t="s">
        <v>1328</v>
      </c>
      <c r="C705" s="2" t="s">
        <v>1329</v>
      </c>
      <c r="D705" s="3" t="s">
        <v>237</v>
      </c>
      <c r="E705" s="4">
        <v>3</v>
      </c>
      <c r="F705" s="4">
        <v>0</v>
      </c>
      <c r="H705" s="6">
        <v>0</v>
      </c>
      <c r="I705" s="7">
        <v>6236625</v>
      </c>
      <c r="J705" s="7">
        <v>6236617</v>
      </c>
      <c r="K705" s="7">
        <v>2</v>
      </c>
      <c r="L705" s="7">
        <v>6</v>
      </c>
      <c r="M705" s="7">
        <f t="shared" si="89"/>
        <v>0</v>
      </c>
      <c r="N705" s="8">
        <f t="shared" si="90"/>
        <v>0</v>
      </c>
      <c r="R705" s="12">
        <v>1</v>
      </c>
    </row>
    <row r="706" spans="1:18" ht="25.5" x14ac:dyDescent="0.2">
      <c r="A706" s="1" t="s">
        <v>1330</v>
      </c>
      <c r="B706" s="1" t="s">
        <v>54</v>
      </c>
      <c r="C706" s="2" t="s">
        <v>1331</v>
      </c>
      <c r="D706" s="3" t="s">
        <v>244</v>
      </c>
      <c r="E706" s="4">
        <v>100</v>
      </c>
      <c r="F706" s="4">
        <v>0</v>
      </c>
      <c r="H706" s="6">
        <v>0</v>
      </c>
      <c r="I706" s="7">
        <v>6236626</v>
      </c>
      <c r="J706" s="7">
        <v>6236617</v>
      </c>
      <c r="K706" s="7">
        <v>2</v>
      </c>
      <c r="L706" s="7">
        <v>6</v>
      </c>
      <c r="M706" s="7">
        <f t="shared" si="89"/>
        <v>0</v>
      </c>
      <c r="N706" s="8">
        <f t="shared" si="90"/>
        <v>0</v>
      </c>
      <c r="R706" s="12">
        <v>1</v>
      </c>
    </row>
    <row r="707" spans="1:18" ht="63.75" x14ac:dyDescent="0.2">
      <c r="A707" s="1" t="s">
        <v>1332</v>
      </c>
      <c r="B707" s="1" t="s">
        <v>57</v>
      </c>
      <c r="C707" s="2" t="s">
        <v>1333</v>
      </c>
      <c r="D707" s="3" t="s">
        <v>244</v>
      </c>
      <c r="E707" s="4">
        <v>255</v>
      </c>
      <c r="F707" s="4">
        <v>0</v>
      </c>
      <c r="H707" s="6">
        <v>0</v>
      </c>
      <c r="I707" s="7">
        <v>6236627</v>
      </c>
      <c r="J707" s="7">
        <v>6236617</v>
      </c>
      <c r="K707" s="7">
        <v>2</v>
      </c>
      <c r="L707" s="7">
        <v>6</v>
      </c>
      <c r="M707" s="7">
        <f t="shared" si="89"/>
        <v>0</v>
      </c>
      <c r="N707" s="8">
        <f t="shared" si="90"/>
        <v>0</v>
      </c>
      <c r="R707" s="12">
        <v>1</v>
      </c>
    </row>
    <row r="708" spans="1:18" ht="25.5" x14ac:dyDescent="0.2">
      <c r="A708" s="1" t="s">
        <v>1334</v>
      </c>
      <c r="B708" s="1" t="s">
        <v>60</v>
      </c>
      <c r="C708" s="2" t="s">
        <v>1335</v>
      </c>
      <c r="D708" s="3" t="s">
        <v>244</v>
      </c>
      <c r="E708" s="4">
        <v>450</v>
      </c>
      <c r="F708" s="4">
        <v>0</v>
      </c>
      <c r="H708" s="6">
        <v>0</v>
      </c>
      <c r="I708" s="7">
        <v>6236628</v>
      </c>
      <c r="J708" s="7">
        <v>6236617</v>
      </c>
      <c r="K708" s="7">
        <v>2</v>
      </c>
      <c r="L708" s="7">
        <v>6</v>
      </c>
      <c r="M708" s="7">
        <f t="shared" si="89"/>
        <v>0</v>
      </c>
      <c r="N708" s="8">
        <f t="shared" si="90"/>
        <v>0</v>
      </c>
      <c r="R708" s="12">
        <v>1</v>
      </c>
    </row>
    <row r="709" spans="1:18" ht="25.5" x14ac:dyDescent="0.2">
      <c r="A709" s="1" t="s">
        <v>1336</v>
      </c>
      <c r="B709" s="1" t="s">
        <v>63</v>
      </c>
      <c r="C709" s="2" t="s">
        <v>1337</v>
      </c>
      <c r="D709" s="3" t="s">
        <v>237</v>
      </c>
      <c r="E709" s="4">
        <v>15</v>
      </c>
      <c r="F709" s="4">
        <v>0</v>
      </c>
      <c r="H709" s="6">
        <v>0</v>
      </c>
      <c r="I709" s="7">
        <v>6236629</v>
      </c>
      <c r="J709" s="7">
        <v>6236617</v>
      </c>
      <c r="K709" s="7">
        <v>2</v>
      </c>
      <c r="L709" s="7">
        <v>6</v>
      </c>
      <c r="M709" s="7">
        <f t="shared" si="89"/>
        <v>0</v>
      </c>
      <c r="N709" s="8">
        <f t="shared" si="90"/>
        <v>0</v>
      </c>
      <c r="R709" s="12">
        <v>1</v>
      </c>
    </row>
    <row r="710" spans="1:18" x14ac:dyDescent="0.2">
      <c r="A710" s="1" t="s">
        <v>1338</v>
      </c>
      <c r="B710" s="1" t="s">
        <v>282</v>
      </c>
      <c r="C710" s="2" t="s">
        <v>1339</v>
      </c>
      <c r="E710" s="4">
        <v>0</v>
      </c>
      <c r="F710" s="4">
        <v>0</v>
      </c>
      <c r="H710" s="6">
        <v>0</v>
      </c>
      <c r="I710" s="7">
        <v>6236630</v>
      </c>
      <c r="J710" s="7">
        <v>6236616</v>
      </c>
      <c r="K710" s="7">
        <v>1</v>
      </c>
      <c r="L710" s="7">
        <v>5</v>
      </c>
      <c r="M710" s="7">
        <f>M711+M712+M713+M714</f>
        <v>0</v>
      </c>
      <c r="N710" s="8">
        <f>N711+N712+N713+N714</f>
        <v>0</v>
      </c>
      <c r="R710" s="12">
        <v>1</v>
      </c>
    </row>
    <row r="711" spans="1:18" x14ac:dyDescent="0.2">
      <c r="A711" s="1" t="s">
        <v>1340</v>
      </c>
      <c r="C711" s="2" t="s">
        <v>285</v>
      </c>
      <c r="D711" s="3" t="s">
        <v>36</v>
      </c>
      <c r="E711" s="4">
        <v>0</v>
      </c>
      <c r="F711" s="4">
        <v>0</v>
      </c>
      <c r="H711" s="6">
        <v>0</v>
      </c>
      <c r="I711" s="7">
        <v>6236631</v>
      </c>
      <c r="J711" s="7">
        <v>6236630</v>
      </c>
      <c r="K711" s="7">
        <v>2</v>
      </c>
      <c r="L711" s="7">
        <v>6</v>
      </c>
      <c r="M711" s="7">
        <f t="shared" ref="M711:M714" si="91">ROUND(ROUND(H711,2)*ROUND(E711,2), 2)</f>
        <v>0</v>
      </c>
      <c r="N711" s="8">
        <f>H711*E711*(1+F711/100)</f>
        <v>0</v>
      </c>
      <c r="R711" s="12">
        <v>1</v>
      </c>
    </row>
    <row r="712" spans="1:18" x14ac:dyDescent="0.2">
      <c r="A712" s="1" t="s">
        <v>1341</v>
      </c>
      <c r="C712" s="2" t="s">
        <v>1342</v>
      </c>
      <c r="D712" s="3" t="s">
        <v>36</v>
      </c>
      <c r="E712" s="4">
        <v>0</v>
      </c>
      <c r="F712" s="4">
        <v>0</v>
      </c>
      <c r="H712" s="6">
        <v>0</v>
      </c>
      <c r="I712" s="7">
        <v>6236632</v>
      </c>
      <c r="J712" s="7">
        <v>6236630</v>
      </c>
      <c r="K712" s="7">
        <v>2</v>
      </c>
      <c r="L712" s="7">
        <v>6</v>
      </c>
      <c r="M712" s="7">
        <f t="shared" si="91"/>
        <v>0</v>
      </c>
      <c r="N712" s="8">
        <f>H712*E712*(1+F712/100)</f>
        <v>0</v>
      </c>
      <c r="R712" s="12">
        <v>1</v>
      </c>
    </row>
    <row r="713" spans="1:18" ht="25.5" x14ac:dyDescent="0.2">
      <c r="A713" s="1" t="s">
        <v>1343</v>
      </c>
      <c r="C713" s="2" t="s">
        <v>1344</v>
      </c>
      <c r="D713" s="3" t="s">
        <v>36</v>
      </c>
      <c r="E713" s="4">
        <v>0</v>
      </c>
      <c r="F713" s="4">
        <v>0</v>
      </c>
      <c r="H713" s="6">
        <v>0</v>
      </c>
      <c r="I713" s="7">
        <v>6306412</v>
      </c>
      <c r="J713" s="7">
        <v>6236630</v>
      </c>
      <c r="K713" s="7">
        <v>2</v>
      </c>
      <c r="L713" s="7">
        <v>6</v>
      </c>
      <c r="M713" s="7">
        <f t="shared" si="91"/>
        <v>0</v>
      </c>
      <c r="N713" s="8">
        <f>H713*E713*(1+F713/100)</f>
        <v>0</v>
      </c>
      <c r="R713" s="12">
        <v>1</v>
      </c>
    </row>
    <row r="714" spans="1:18" ht="102" x14ac:dyDescent="0.2">
      <c r="A714" s="1" t="s">
        <v>1345</v>
      </c>
      <c r="B714" s="1" t="s">
        <v>31</v>
      </c>
      <c r="C714" s="2" t="s">
        <v>1346</v>
      </c>
      <c r="D714" s="3" t="s">
        <v>237</v>
      </c>
      <c r="E714" s="4">
        <v>6</v>
      </c>
      <c r="F714" s="4">
        <v>0</v>
      </c>
      <c r="H714" s="6">
        <v>0</v>
      </c>
      <c r="I714" s="7">
        <v>6236633</v>
      </c>
      <c r="J714" s="7">
        <v>6236630</v>
      </c>
      <c r="K714" s="7">
        <v>2</v>
      </c>
      <c r="L714" s="7">
        <v>6</v>
      </c>
      <c r="M714" s="7">
        <f t="shared" si="91"/>
        <v>0</v>
      </c>
      <c r="N714" s="8">
        <f>H714*E714*(1+F714/100)</f>
        <v>0</v>
      </c>
      <c r="R714" s="12">
        <v>1</v>
      </c>
    </row>
    <row r="715" spans="1:18" x14ac:dyDescent="0.2">
      <c r="A715" s="1" t="s">
        <v>1347</v>
      </c>
      <c r="B715" s="1" t="s">
        <v>482</v>
      </c>
      <c r="C715" s="2" t="s">
        <v>1348</v>
      </c>
      <c r="E715" s="4">
        <v>0</v>
      </c>
      <c r="F715" s="4">
        <v>0</v>
      </c>
      <c r="H715" s="6">
        <v>0</v>
      </c>
      <c r="I715" s="7">
        <v>6236634</v>
      </c>
      <c r="J715" s="7">
        <v>6238443</v>
      </c>
      <c r="K715" s="7">
        <v>1</v>
      </c>
      <c r="L715" s="7">
        <v>3</v>
      </c>
      <c r="M715" s="7">
        <f>M716</f>
        <v>0</v>
      </c>
      <c r="N715" s="8">
        <f>N716</f>
        <v>0</v>
      </c>
      <c r="R715" s="12">
        <v>1</v>
      </c>
    </row>
    <row r="716" spans="1:18" x14ac:dyDescent="0.2">
      <c r="A716" s="1" t="s">
        <v>1349</v>
      </c>
      <c r="C716" s="2" t="s">
        <v>203</v>
      </c>
      <c r="E716" s="4">
        <v>0</v>
      </c>
      <c r="F716" s="4">
        <v>0</v>
      </c>
      <c r="H716" s="6">
        <v>0</v>
      </c>
      <c r="I716" s="7">
        <v>6236657</v>
      </c>
      <c r="J716" s="7">
        <v>6236634</v>
      </c>
      <c r="K716" s="7">
        <v>1</v>
      </c>
      <c r="L716" s="7">
        <v>4</v>
      </c>
      <c r="M716" s="7">
        <f>M717+M724+M738+M745+M763+M768+M772+M779+M786</f>
        <v>0</v>
      </c>
      <c r="N716" s="8">
        <f>N717+N724+N738+N745+N763+N768+N772+N779+N786</f>
        <v>0</v>
      </c>
      <c r="R716" s="12">
        <v>1</v>
      </c>
    </row>
    <row r="717" spans="1:18" x14ac:dyDescent="0.2">
      <c r="A717" s="1" t="s">
        <v>1350</v>
      </c>
      <c r="C717" s="2" t="s">
        <v>285</v>
      </c>
      <c r="E717" s="4">
        <v>0</v>
      </c>
      <c r="F717" s="4">
        <v>0</v>
      </c>
      <c r="H717" s="6">
        <v>0</v>
      </c>
      <c r="I717" s="7">
        <v>6236658</v>
      </c>
      <c r="J717" s="7">
        <v>6236657</v>
      </c>
      <c r="K717" s="7">
        <v>1</v>
      </c>
      <c r="L717" s="7">
        <v>5</v>
      </c>
      <c r="M717" s="7">
        <f>M718+M719+M720+M721+M722+M723</f>
        <v>0</v>
      </c>
      <c r="N717" s="8">
        <f>N718+N719+N720+N721+N722+N723</f>
        <v>0</v>
      </c>
      <c r="R717" s="12">
        <v>1</v>
      </c>
    </row>
    <row r="718" spans="1:18" x14ac:dyDescent="0.2">
      <c r="A718" s="1" t="s">
        <v>1351</v>
      </c>
      <c r="C718" s="2" t="s">
        <v>1352</v>
      </c>
      <c r="D718" s="3" t="s">
        <v>36</v>
      </c>
      <c r="E718" s="4">
        <v>0</v>
      </c>
      <c r="F718" s="4">
        <v>0</v>
      </c>
      <c r="H718" s="6">
        <v>0</v>
      </c>
      <c r="I718" s="7">
        <v>6236659</v>
      </c>
      <c r="J718" s="7">
        <v>6236658</v>
      </c>
      <c r="K718" s="7">
        <v>2</v>
      </c>
      <c r="L718" s="7">
        <v>6</v>
      </c>
      <c r="M718" s="7">
        <f t="shared" ref="M718:M723" si="92">ROUND(ROUND(H718,2)*ROUND(E718,2), 2)</f>
        <v>0</v>
      </c>
      <c r="N718" s="8">
        <f t="shared" ref="N718:N723" si="93">H718*E718*(1+F718/100)</f>
        <v>0</v>
      </c>
      <c r="R718" s="12">
        <v>1</v>
      </c>
    </row>
    <row r="719" spans="1:18" x14ac:dyDescent="0.2">
      <c r="A719" s="1" t="s">
        <v>1353</v>
      </c>
      <c r="C719" s="2" t="s">
        <v>1354</v>
      </c>
      <c r="D719" s="3" t="s">
        <v>36</v>
      </c>
      <c r="E719" s="4">
        <v>0</v>
      </c>
      <c r="F719" s="4">
        <v>0</v>
      </c>
      <c r="H719" s="6">
        <v>0</v>
      </c>
      <c r="I719" s="7">
        <v>6236660</v>
      </c>
      <c r="J719" s="7">
        <v>6236658</v>
      </c>
      <c r="K719" s="7">
        <v>2</v>
      </c>
      <c r="L719" s="7">
        <v>6</v>
      </c>
      <c r="M719" s="7">
        <f t="shared" si="92"/>
        <v>0</v>
      </c>
      <c r="N719" s="8">
        <f t="shared" si="93"/>
        <v>0</v>
      </c>
      <c r="R719" s="12">
        <v>1</v>
      </c>
    </row>
    <row r="720" spans="1:18" ht="25.5" x14ac:dyDescent="0.2">
      <c r="A720" s="1" t="s">
        <v>1355</v>
      </c>
      <c r="C720" s="2" t="s">
        <v>1356</v>
      </c>
      <c r="D720" s="3" t="s">
        <v>36</v>
      </c>
      <c r="E720" s="4">
        <v>0</v>
      </c>
      <c r="F720" s="4">
        <v>0</v>
      </c>
      <c r="H720" s="6">
        <v>0</v>
      </c>
      <c r="I720" s="7">
        <v>6236661</v>
      </c>
      <c r="J720" s="7">
        <v>6236658</v>
      </c>
      <c r="K720" s="7">
        <v>2</v>
      </c>
      <c r="L720" s="7">
        <v>6</v>
      </c>
      <c r="M720" s="7">
        <f t="shared" si="92"/>
        <v>0</v>
      </c>
      <c r="N720" s="8">
        <f t="shared" si="93"/>
        <v>0</v>
      </c>
      <c r="R720" s="12">
        <v>1</v>
      </c>
    </row>
    <row r="721" spans="1:18" ht="25.5" x14ac:dyDescent="0.2">
      <c r="A721" s="1" t="s">
        <v>1357</v>
      </c>
      <c r="C721" s="2" t="s">
        <v>1358</v>
      </c>
      <c r="D721" s="3" t="s">
        <v>36</v>
      </c>
      <c r="E721" s="4">
        <v>0</v>
      </c>
      <c r="F721" s="4">
        <v>0</v>
      </c>
      <c r="H721" s="6">
        <v>0</v>
      </c>
      <c r="I721" s="7">
        <v>6236662</v>
      </c>
      <c r="J721" s="7">
        <v>6236658</v>
      </c>
      <c r="K721" s="7">
        <v>2</v>
      </c>
      <c r="L721" s="7">
        <v>6</v>
      </c>
      <c r="M721" s="7">
        <f t="shared" si="92"/>
        <v>0</v>
      </c>
      <c r="N721" s="8">
        <f t="shared" si="93"/>
        <v>0</v>
      </c>
      <c r="R721" s="12">
        <v>1</v>
      </c>
    </row>
    <row r="722" spans="1:18" x14ac:dyDescent="0.2">
      <c r="A722" s="1" t="s">
        <v>1359</v>
      </c>
      <c r="C722" s="2" t="s">
        <v>1360</v>
      </c>
      <c r="D722" s="3" t="s">
        <v>36</v>
      </c>
      <c r="E722" s="4">
        <v>0</v>
      </c>
      <c r="F722" s="4">
        <v>0</v>
      </c>
      <c r="H722" s="6">
        <v>0</v>
      </c>
      <c r="I722" s="7">
        <v>6236663</v>
      </c>
      <c r="J722" s="7">
        <v>6236658</v>
      </c>
      <c r="K722" s="7">
        <v>2</v>
      </c>
      <c r="L722" s="7">
        <v>6</v>
      </c>
      <c r="M722" s="7">
        <f t="shared" si="92"/>
        <v>0</v>
      </c>
      <c r="N722" s="8">
        <f t="shared" si="93"/>
        <v>0</v>
      </c>
      <c r="R722" s="12">
        <v>1</v>
      </c>
    </row>
    <row r="723" spans="1:18" ht="25.5" x14ac:dyDescent="0.2">
      <c r="A723" s="1" t="s">
        <v>1361</v>
      </c>
      <c r="C723" s="2" t="s">
        <v>1362</v>
      </c>
      <c r="D723" s="3" t="s">
        <v>36</v>
      </c>
      <c r="E723" s="4">
        <v>0</v>
      </c>
      <c r="F723" s="4">
        <v>0</v>
      </c>
      <c r="H723" s="6">
        <v>0</v>
      </c>
      <c r="I723" s="7">
        <v>6236664</v>
      </c>
      <c r="J723" s="7">
        <v>6236658</v>
      </c>
      <c r="K723" s="7">
        <v>2</v>
      </c>
      <c r="L723" s="7">
        <v>6</v>
      </c>
      <c r="M723" s="7">
        <f t="shared" si="92"/>
        <v>0</v>
      </c>
      <c r="N723" s="8">
        <f t="shared" si="93"/>
        <v>0</v>
      </c>
      <c r="R723" s="12">
        <v>1</v>
      </c>
    </row>
    <row r="724" spans="1:18" x14ac:dyDescent="0.2">
      <c r="A724" s="1" t="s">
        <v>1363</v>
      </c>
      <c r="B724" s="1" t="s">
        <v>972</v>
      </c>
      <c r="C724" s="2" t="s">
        <v>209</v>
      </c>
      <c r="E724" s="4">
        <v>0</v>
      </c>
      <c r="F724" s="4">
        <v>0</v>
      </c>
      <c r="H724" s="6">
        <v>0</v>
      </c>
      <c r="I724" s="7">
        <v>6236665</v>
      </c>
      <c r="J724" s="7">
        <v>6236657</v>
      </c>
      <c r="K724" s="7">
        <v>1</v>
      </c>
      <c r="L724" s="7">
        <v>5</v>
      </c>
      <c r="M724" s="7">
        <f>M725+M726+M727+M728+M729+M730+M731+M732+M733+M734+M735+M736+M737</f>
        <v>0</v>
      </c>
      <c r="N724" s="8">
        <f>N725+N726+N727+N728+N729+N730+N731+N732+N733+N734+N735+N736+N737</f>
        <v>0</v>
      </c>
      <c r="R724" s="12">
        <v>1</v>
      </c>
    </row>
    <row r="725" spans="1:18" ht="51" x14ac:dyDescent="0.2">
      <c r="A725" s="1" t="s">
        <v>1364</v>
      </c>
      <c r="B725" s="1" t="s">
        <v>31</v>
      </c>
      <c r="C725" s="2" t="s">
        <v>1365</v>
      </c>
      <c r="D725" s="3" t="s">
        <v>247</v>
      </c>
      <c r="E725" s="4">
        <v>100</v>
      </c>
      <c r="F725" s="4">
        <v>0</v>
      </c>
      <c r="H725" s="6">
        <v>0</v>
      </c>
      <c r="I725" s="7">
        <v>6236666</v>
      </c>
      <c r="J725" s="7">
        <v>6236665</v>
      </c>
      <c r="K725" s="7">
        <v>2</v>
      </c>
      <c r="L725" s="7">
        <v>6</v>
      </c>
      <c r="M725" s="7">
        <f t="shared" ref="M725:M737" si="94">ROUND(ROUND(H725,2)*ROUND(E725,2), 2)</f>
        <v>0</v>
      </c>
      <c r="N725" s="8">
        <f t="shared" ref="N725:N737" si="95">H725*E725*(1+F725/100)</f>
        <v>0</v>
      </c>
      <c r="R725" s="12">
        <v>1</v>
      </c>
    </row>
    <row r="726" spans="1:18" ht="63.75" x14ac:dyDescent="0.2">
      <c r="A726" s="1" t="s">
        <v>1366</v>
      </c>
      <c r="B726" s="1" t="s">
        <v>42</v>
      </c>
      <c r="C726" s="2" t="s">
        <v>1367</v>
      </c>
      <c r="D726" s="3" t="s">
        <v>244</v>
      </c>
      <c r="E726" s="4">
        <v>150</v>
      </c>
      <c r="F726" s="4">
        <v>0</v>
      </c>
      <c r="H726" s="6">
        <v>0</v>
      </c>
      <c r="I726" s="7">
        <v>6236667</v>
      </c>
      <c r="J726" s="7">
        <v>6236665</v>
      </c>
      <c r="K726" s="7">
        <v>2</v>
      </c>
      <c r="L726" s="7">
        <v>6</v>
      </c>
      <c r="M726" s="7">
        <f t="shared" si="94"/>
        <v>0</v>
      </c>
      <c r="N726" s="8">
        <f t="shared" si="95"/>
        <v>0</v>
      </c>
      <c r="R726" s="12">
        <v>1</v>
      </c>
    </row>
    <row r="727" spans="1:18" ht="51" x14ac:dyDescent="0.2">
      <c r="A727" s="1" t="s">
        <v>1368</v>
      </c>
      <c r="B727" s="1" t="s">
        <v>45</v>
      </c>
      <c r="C727" s="2" t="s">
        <v>1369</v>
      </c>
      <c r="D727" s="3" t="s">
        <v>237</v>
      </c>
      <c r="E727" s="4">
        <v>3</v>
      </c>
      <c r="F727" s="4">
        <v>0</v>
      </c>
      <c r="H727" s="6">
        <v>0</v>
      </c>
      <c r="I727" s="7">
        <v>6236668</v>
      </c>
      <c r="J727" s="7">
        <v>6236665</v>
      </c>
      <c r="K727" s="7">
        <v>2</v>
      </c>
      <c r="L727" s="7">
        <v>6</v>
      </c>
      <c r="M727" s="7">
        <f t="shared" si="94"/>
        <v>0</v>
      </c>
      <c r="N727" s="8">
        <f t="shared" si="95"/>
        <v>0</v>
      </c>
      <c r="R727" s="12">
        <v>1</v>
      </c>
    </row>
    <row r="728" spans="1:18" ht="51" x14ac:dyDescent="0.2">
      <c r="A728" s="1" t="s">
        <v>1370</v>
      </c>
      <c r="B728" s="1" t="s">
        <v>48</v>
      </c>
      <c r="C728" s="2" t="s">
        <v>1371</v>
      </c>
      <c r="D728" s="3" t="s">
        <v>237</v>
      </c>
      <c r="E728" s="4">
        <v>1</v>
      </c>
      <c r="F728" s="4">
        <v>0</v>
      </c>
      <c r="H728" s="6">
        <v>0</v>
      </c>
      <c r="I728" s="7">
        <v>6236669</v>
      </c>
      <c r="J728" s="7">
        <v>6236665</v>
      </c>
      <c r="K728" s="7">
        <v>2</v>
      </c>
      <c r="L728" s="7">
        <v>6</v>
      </c>
      <c r="M728" s="7">
        <f t="shared" si="94"/>
        <v>0</v>
      </c>
      <c r="N728" s="8">
        <f t="shared" si="95"/>
        <v>0</v>
      </c>
      <c r="R728" s="12">
        <v>1</v>
      </c>
    </row>
    <row r="729" spans="1:18" ht="51" x14ac:dyDescent="0.2">
      <c r="A729" s="1" t="s">
        <v>1372</v>
      </c>
      <c r="B729" s="1" t="s">
        <v>51</v>
      </c>
      <c r="C729" s="2" t="s">
        <v>1373</v>
      </c>
      <c r="D729" s="3" t="s">
        <v>247</v>
      </c>
      <c r="E729" s="4">
        <v>190</v>
      </c>
      <c r="F729" s="4">
        <v>0</v>
      </c>
      <c r="H729" s="6">
        <v>0</v>
      </c>
      <c r="I729" s="7">
        <v>6236670</v>
      </c>
      <c r="J729" s="7">
        <v>6236665</v>
      </c>
      <c r="K729" s="7">
        <v>2</v>
      </c>
      <c r="L729" s="7">
        <v>6</v>
      </c>
      <c r="M729" s="7">
        <f t="shared" si="94"/>
        <v>0</v>
      </c>
      <c r="N729" s="8">
        <f t="shared" si="95"/>
        <v>0</v>
      </c>
      <c r="R729" s="12">
        <v>1</v>
      </c>
    </row>
    <row r="730" spans="1:18" ht="25.5" x14ac:dyDescent="0.2">
      <c r="A730" s="1" t="s">
        <v>1374</v>
      </c>
      <c r="B730" s="1" t="s">
        <v>54</v>
      </c>
      <c r="C730" s="2" t="s">
        <v>1375</v>
      </c>
      <c r="D730" s="3" t="s">
        <v>247</v>
      </c>
      <c r="E730" s="4">
        <v>3</v>
      </c>
      <c r="F730" s="4">
        <v>0</v>
      </c>
      <c r="H730" s="6">
        <v>0</v>
      </c>
      <c r="I730" s="7">
        <v>6236671</v>
      </c>
      <c r="J730" s="7">
        <v>6236665</v>
      </c>
      <c r="K730" s="7">
        <v>2</v>
      </c>
      <c r="L730" s="7">
        <v>6</v>
      </c>
      <c r="M730" s="7">
        <f t="shared" si="94"/>
        <v>0</v>
      </c>
      <c r="N730" s="8">
        <f t="shared" si="95"/>
        <v>0</v>
      </c>
      <c r="R730" s="12">
        <v>1</v>
      </c>
    </row>
    <row r="731" spans="1:18" ht="51" x14ac:dyDescent="0.2">
      <c r="A731" s="1" t="s">
        <v>1376</v>
      </c>
      <c r="B731" s="1" t="s">
        <v>57</v>
      </c>
      <c r="C731" s="2" t="s">
        <v>1377</v>
      </c>
      <c r="D731" s="3" t="s">
        <v>244</v>
      </c>
      <c r="E731" s="4">
        <v>55</v>
      </c>
      <c r="F731" s="4">
        <v>0</v>
      </c>
      <c r="H731" s="6">
        <v>0</v>
      </c>
      <c r="I731" s="7">
        <v>6236672</v>
      </c>
      <c r="J731" s="7">
        <v>6236665</v>
      </c>
      <c r="K731" s="7">
        <v>2</v>
      </c>
      <c r="L731" s="7">
        <v>6</v>
      </c>
      <c r="M731" s="7">
        <f t="shared" si="94"/>
        <v>0</v>
      </c>
      <c r="N731" s="8">
        <f t="shared" si="95"/>
        <v>0</v>
      </c>
      <c r="R731" s="12">
        <v>1</v>
      </c>
    </row>
    <row r="732" spans="1:18" ht="51" x14ac:dyDescent="0.2">
      <c r="A732" s="1" t="s">
        <v>1378</v>
      </c>
      <c r="B732" s="1" t="s">
        <v>60</v>
      </c>
      <c r="C732" s="2" t="s">
        <v>1379</v>
      </c>
      <c r="D732" s="3" t="s">
        <v>244</v>
      </c>
      <c r="E732" s="4">
        <v>2</v>
      </c>
      <c r="F732" s="4">
        <v>0</v>
      </c>
      <c r="H732" s="6">
        <v>0</v>
      </c>
      <c r="I732" s="7">
        <v>6236673</v>
      </c>
      <c r="J732" s="7">
        <v>6236665</v>
      </c>
      <c r="K732" s="7">
        <v>2</v>
      </c>
      <c r="L732" s="7">
        <v>6</v>
      </c>
      <c r="M732" s="7">
        <f t="shared" si="94"/>
        <v>0</v>
      </c>
      <c r="N732" s="8">
        <f t="shared" si="95"/>
        <v>0</v>
      </c>
      <c r="R732" s="12">
        <v>1</v>
      </c>
    </row>
    <row r="733" spans="1:18" ht="51" x14ac:dyDescent="0.2">
      <c r="A733" s="1" t="s">
        <v>1380</v>
      </c>
      <c r="B733" s="1" t="s">
        <v>63</v>
      </c>
      <c r="C733" s="2" t="s">
        <v>1381</v>
      </c>
      <c r="D733" s="3" t="s">
        <v>244</v>
      </c>
      <c r="E733" s="4">
        <v>50</v>
      </c>
      <c r="F733" s="4">
        <v>0</v>
      </c>
      <c r="H733" s="6">
        <v>0</v>
      </c>
      <c r="I733" s="7">
        <v>6236674</v>
      </c>
      <c r="J733" s="7">
        <v>6236665</v>
      </c>
      <c r="K733" s="7">
        <v>2</v>
      </c>
      <c r="L733" s="7">
        <v>6</v>
      </c>
      <c r="M733" s="7">
        <f t="shared" si="94"/>
        <v>0</v>
      </c>
      <c r="N733" s="8">
        <f t="shared" si="95"/>
        <v>0</v>
      </c>
      <c r="R733" s="12">
        <v>1</v>
      </c>
    </row>
    <row r="734" spans="1:18" ht="51" x14ac:dyDescent="0.2">
      <c r="A734" s="1" t="s">
        <v>1382</v>
      </c>
      <c r="B734" s="1" t="s">
        <v>66</v>
      </c>
      <c r="C734" s="2" t="s">
        <v>1383</v>
      </c>
      <c r="D734" s="3" t="s">
        <v>36</v>
      </c>
      <c r="E734" s="4">
        <v>0</v>
      </c>
      <c r="F734" s="4">
        <v>0</v>
      </c>
      <c r="H734" s="6">
        <v>0</v>
      </c>
      <c r="I734" s="7">
        <v>6236675</v>
      </c>
      <c r="J734" s="7">
        <v>6236665</v>
      </c>
      <c r="K734" s="7">
        <v>2</v>
      </c>
      <c r="L734" s="7">
        <v>6</v>
      </c>
      <c r="M734" s="7">
        <f t="shared" si="94"/>
        <v>0</v>
      </c>
      <c r="N734" s="8">
        <f t="shared" si="95"/>
        <v>0</v>
      </c>
      <c r="R734" s="12">
        <v>1</v>
      </c>
    </row>
    <row r="735" spans="1:18" ht="63.75" x14ac:dyDescent="0.2">
      <c r="A735" s="1" t="s">
        <v>1384</v>
      </c>
      <c r="C735" s="2" t="s">
        <v>1385</v>
      </c>
      <c r="D735" s="3" t="s">
        <v>237</v>
      </c>
      <c r="E735" s="4">
        <v>7</v>
      </c>
      <c r="F735" s="4">
        <v>0</v>
      </c>
      <c r="H735" s="6">
        <v>0</v>
      </c>
      <c r="I735" s="7">
        <v>6236676</v>
      </c>
      <c r="J735" s="7">
        <v>6236665</v>
      </c>
      <c r="K735" s="7">
        <v>2</v>
      </c>
      <c r="L735" s="7">
        <v>6</v>
      </c>
      <c r="M735" s="7">
        <f t="shared" si="94"/>
        <v>0</v>
      </c>
      <c r="N735" s="8">
        <f t="shared" si="95"/>
        <v>0</v>
      </c>
      <c r="R735" s="12">
        <v>1</v>
      </c>
    </row>
    <row r="736" spans="1:18" ht="63.75" x14ac:dyDescent="0.2">
      <c r="A736" s="1" t="s">
        <v>1386</v>
      </c>
      <c r="C736" s="2" t="s">
        <v>1387</v>
      </c>
      <c r="D736" s="3" t="s">
        <v>247</v>
      </c>
      <c r="E736" s="4">
        <v>20</v>
      </c>
      <c r="F736" s="4">
        <v>0</v>
      </c>
      <c r="H736" s="6">
        <v>0</v>
      </c>
      <c r="I736" s="7">
        <v>6236677</v>
      </c>
      <c r="J736" s="7">
        <v>6236665</v>
      </c>
      <c r="K736" s="7">
        <v>2</v>
      </c>
      <c r="L736" s="7">
        <v>6</v>
      </c>
      <c r="M736" s="7">
        <f t="shared" si="94"/>
        <v>0</v>
      </c>
      <c r="N736" s="8">
        <f t="shared" si="95"/>
        <v>0</v>
      </c>
      <c r="R736" s="12">
        <v>1</v>
      </c>
    </row>
    <row r="737" spans="1:18" ht="51" x14ac:dyDescent="0.2">
      <c r="A737" s="1" t="s">
        <v>1388</v>
      </c>
      <c r="B737" s="1" t="s">
        <v>69</v>
      </c>
      <c r="C737" s="2" t="s">
        <v>1389</v>
      </c>
      <c r="D737" s="3" t="s">
        <v>234</v>
      </c>
      <c r="E737" s="4">
        <v>1</v>
      </c>
      <c r="F737" s="4">
        <v>0</v>
      </c>
      <c r="H737" s="6">
        <v>0</v>
      </c>
      <c r="I737" s="7">
        <v>6236678</v>
      </c>
      <c r="J737" s="7">
        <v>6236665</v>
      </c>
      <c r="K737" s="7">
        <v>2</v>
      </c>
      <c r="L737" s="7">
        <v>6</v>
      </c>
      <c r="M737" s="7">
        <f t="shared" si="94"/>
        <v>0</v>
      </c>
      <c r="N737" s="8">
        <f t="shared" si="95"/>
        <v>0</v>
      </c>
      <c r="R737" s="12">
        <v>1</v>
      </c>
    </row>
    <row r="738" spans="1:18" x14ac:dyDescent="0.2">
      <c r="A738" s="1" t="s">
        <v>1390</v>
      </c>
      <c r="B738" s="1" t="s">
        <v>987</v>
      </c>
      <c r="C738" s="2" t="s">
        <v>283</v>
      </c>
      <c r="E738" s="4">
        <v>0</v>
      </c>
      <c r="F738" s="4">
        <v>0</v>
      </c>
      <c r="H738" s="6">
        <v>0</v>
      </c>
      <c r="I738" s="7">
        <v>6236679</v>
      </c>
      <c r="J738" s="7">
        <v>6236657</v>
      </c>
      <c r="K738" s="7">
        <v>1</v>
      </c>
      <c r="L738" s="7">
        <v>5</v>
      </c>
      <c r="M738" s="7">
        <f>M739+M740+M741+M742+M743+M744</f>
        <v>0</v>
      </c>
      <c r="N738" s="8">
        <f>N739+N740+N741+N742+N743+N744</f>
        <v>0</v>
      </c>
      <c r="R738" s="12">
        <v>1</v>
      </c>
    </row>
    <row r="739" spans="1:18" ht="25.5" x14ac:dyDescent="0.2">
      <c r="A739" s="1" t="s">
        <v>1391</v>
      </c>
      <c r="B739" s="1" t="s">
        <v>75</v>
      </c>
      <c r="C739" s="2" t="s">
        <v>1392</v>
      </c>
      <c r="D739" s="3" t="s">
        <v>234</v>
      </c>
      <c r="E739" s="4">
        <v>1</v>
      </c>
      <c r="F739" s="4">
        <v>0</v>
      </c>
      <c r="H739" s="6">
        <v>0</v>
      </c>
      <c r="I739" s="7">
        <v>6236680</v>
      </c>
      <c r="J739" s="7">
        <v>6236679</v>
      </c>
      <c r="K739" s="7">
        <v>2</v>
      </c>
      <c r="L739" s="7">
        <v>6</v>
      </c>
      <c r="M739" s="7">
        <f t="shared" ref="M739:M744" si="96">ROUND(ROUND(H739,2)*ROUND(E739,2), 2)</f>
        <v>0</v>
      </c>
      <c r="N739" s="8">
        <f t="shared" ref="N739:N744" si="97">H739*E739*(1+F739/100)</f>
        <v>0</v>
      </c>
      <c r="R739" s="12">
        <v>1</v>
      </c>
    </row>
    <row r="740" spans="1:18" x14ac:dyDescent="0.2">
      <c r="A740" s="1" t="s">
        <v>1393</v>
      </c>
      <c r="B740" s="1" t="s">
        <v>78</v>
      </c>
      <c r="C740" s="2" t="s">
        <v>1394</v>
      </c>
      <c r="D740" s="3" t="s">
        <v>234</v>
      </c>
      <c r="E740" s="4">
        <v>1</v>
      </c>
      <c r="F740" s="4">
        <v>0</v>
      </c>
      <c r="H740" s="6">
        <v>0</v>
      </c>
      <c r="I740" s="7">
        <v>6236681</v>
      </c>
      <c r="J740" s="7">
        <v>6236679</v>
      </c>
      <c r="K740" s="7">
        <v>2</v>
      </c>
      <c r="L740" s="7">
        <v>6</v>
      </c>
      <c r="M740" s="7">
        <f t="shared" si="96"/>
        <v>0</v>
      </c>
      <c r="N740" s="8">
        <f t="shared" si="97"/>
        <v>0</v>
      </c>
      <c r="R740" s="12">
        <v>1</v>
      </c>
    </row>
    <row r="741" spans="1:18" ht="25.5" x14ac:dyDescent="0.2">
      <c r="A741" s="1" t="s">
        <v>1395</v>
      </c>
      <c r="B741" s="1" t="s">
        <v>81</v>
      </c>
      <c r="C741" s="2" t="s">
        <v>1396</v>
      </c>
      <c r="D741" s="3" t="s">
        <v>268</v>
      </c>
      <c r="E741" s="4">
        <v>8</v>
      </c>
      <c r="F741" s="4">
        <v>0</v>
      </c>
      <c r="H741" s="6">
        <v>0</v>
      </c>
      <c r="I741" s="7">
        <v>6236682</v>
      </c>
      <c r="J741" s="7">
        <v>6236679</v>
      </c>
      <c r="K741" s="7">
        <v>2</v>
      </c>
      <c r="L741" s="7">
        <v>6</v>
      </c>
      <c r="M741" s="7">
        <f t="shared" si="96"/>
        <v>0</v>
      </c>
      <c r="N741" s="8">
        <f t="shared" si="97"/>
        <v>0</v>
      </c>
      <c r="R741" s="12">
        <v>1</v>
      </c>
    </row>
    <row r="742" spans="1:18" ht="63.75" x14ac:dyDescent="0.2">
      <c r="A742" s="1" t="s">
        <v>1397</v>
      </c>
      <c r="B742" s="1" t="s">
        <v>84</v>
      </c>
      <c r="C742" s="2" t="s">
        <v>1398</v>
      </c>
      <c r="D742" s="3" t="s">
        <v>268</v>
      </c>
      <c r="E742" s="4">
        <v>15</v>
      </c>
      <c r="F742" s="4">
        <v>0</v>
      </c>
      <c r="H742" s="6">
        <v>0</v>
      </c>
      <c r="I742" s="7">
        <v>6236683</v>
      </c>
      <c r="J742" s="7">
        <v>6236679</v>
      </c>
      <c r="K742" s="7">
        <v>2</v>
      </c>
      <c r="L742" s="7">
        <v>6</v>
      </c>
      <c r="M742" s="7">
        <f t="shared" si="96"/>
        <v>0</v>
      </c>
      <c r="N742" s="8">
        <f t="shared" si="97"/>
        <v>0</v>
      </c>
      <c r="R742" s="12">
        <v>1</v>
      </c>
    </row>
    <row r="743" spans="1:18" ht="63.75" x14ac:dyDescent="0.2">
      <c r="A743" s="1" t="s">
        <v>1399</v>
      </c>
      <c r="B743" s="1" t="s">
        <v>87</v>
      </c>
      <c r="C743" s="2" t="s">
        <v>1400</v>
      </c>
      <c r="D743" s="3" t="s">
        <v>268</v>
      </c>
      <c r="E743" s="4">
        <v>110</v>
      </c>
      <c r="F743" s="4">
        <v>0</v>
      </c>
      <c r="H743" s="6">
        <v>0</v>
      </c>
      <c r="I743" s="7">
        <v>6236684</v>
      </c>
      <c r="J743" s="7">
        <v>6236679</v>
      </c>
      <c r="K743" s="7">
        <v>2</v>
      </c>
      <c r="L743" s="7">
        <v>6</v>
      </c>
      <c r="M743" s="7">
        <f t="shared" si="96"/>
        <v>0</v>
      </c>
      <c r="N743" s="8">
        <f t="shared" si="97"/>
        <v>0</v>
      </c>
      <c r="R743" s="12">
        <v>1</v>
      </c>
    </row>
    <row r="744" spans="1:18" ht="25.5" x14ac:dyDescent="0.2">
      <c r="A744" s="1" t="s">
        <v>1401</v>
      </c>
      <c r="B744" s="1" t="s">
        <v>90</v>
      </c>
      <c r="C744" s="2" t="s">
        <v>1402</v>
      </c>
      <c r="D744" s="3" t="s">
        <v>244</v>
      </c>
      <c r="E744" s="4">
        <v>55</v>
      </c>
      <c r="F744" s="4">
        <v>0</v>
      </c>
      <c r="H744" s="6">
        <v>0</v>
      </c>
      <c r="I744" s="7">
        <v>6236685</v>
      </c>
      <c r="J744" s="7">
        <v>6236679</v>
      </c>
      <c r="K744" s="7">
        <v>2</v>
      </c>
      <c r="L744" s="7">
        <v>6</v>
      </c>
      <c r="M744" s="7">
        <f t="shared" si="96"/>
        <v>0</v>
      </c>
      <c r="N744" s="8">
        <f t="shared" si="97"/>
        <v>0</v>
      </c>
      <c r="R744" s="12">
        <v>1</v>
      </c>
    </row>
    <row r="745" spans="1:18" x14ac:dyDescent="0.2">
      <c r="A745" s="1" t="s">
        <v>1403</v>
      </c>
      <c r="B745" s="1" t="s">
        <v>1004</v>
      </c>
      <c r="C745" s="2" t="s">
        <v>1404</v>
      </c>
      <c r="E745" s="4">
        <v>0</v>
      </c>
      <c r="F745" s="4">
        <v>0</v>
      </c>
      <c r="H745" s="6">
        <v>0</v>
      </c>
      <c r="I745" s="7">
        <v>6236686</v>
      </c>
      <c r="J745" s="7">
        <v>6236657</v>
      </c>
      <c r="K745" s="7">
        <v>1</v>
      </c>
      <c r="L745" s="7">
        <v>5</v>
      </c>
      <c r="M745" s="7">
        <f>M746+M747+M748+M749+M750+M751+M752+M753+M754+M755+M756+M757+M758+M759+M760+M761+M762</f>
        <v>0</v>
      </c>
      <c r="N745" s="8">
        <f>N746+N747+N748+N749+N750+N751+N752+N753+N754+N755+N756+N757+N758+N759+N760+N761+N762</f>
        <v>0</v>
      </c>
      <c r="R745" s="12">
        <v>1</v>
      </c>
    </row>
    <row r="746" spans="1:18" ht="25.5" x14ac:dyDescent="0.2">
      <c r="A746" s="1" t="s">
        <v>1405</v>
      </c>
      <c r="B746" s="1" t="s">
        <v>96</v>
      </c>
      <c r="C746" s="2" t="s">
        <v>1406</v>
      </c>
      <c r="D746" s="3" t="s">
        <v>268</v>
      </c>
      <c r="E746" s="4">
        <v>13</v>
      </c>
      <c r="F746" s="4">
        <v>0</v>
      </c>
      <c r="H746" s="6">
        <v>0</v>
      </c>
      <c r="I746" s="7">
        <v>6236687</v>
      </c>
      <c r="J746" s="7">
        <v>6236686</v>
      </c>
      <c r="K746" s="7">
        <v>2</v>
      </c>
      <c r="L746" s="7">
        <v>6</v>
      </c>
      <c r="M746" s="7">
        <f t="shared" ref="M746:M762" si="98">ROUND(ROUND(H746,2)*ROUND(E746,2), 2)</f>
        <v>0</v>
      </c>
      <c r="N746" s="8">
        <f t="shared" ref="N746:N762" si="99">H746*E746*(1+F746/100)</f>
        <v>0</v>
      </c>
      <c r="R746" s="12">
        <v>1</v>
      </c>
    </row>
    <row r="747" spans="1:18" ht="38.25" x14ac:dyDescent="0.2">
      <c r="A747" s="1" t="s">
        <v>1407</v>
      </c>
      <c r="B747" s="1" t="s">
        <v>99</v>
      </c>
      <c r="C747" s="2" t="s">
        <v>1408</v>
      </c>
      <c r="D747" s="3" t="s">
        <v>268</v>
      </c>
      <c r="E747" s="4">
        <v>80</v>
      </c>
      <c r="F747" s="4">
        <v>0</v>
      </c>
      <c r="H747" s="6">
        <v>0</v>
      </c>
      <c r="I747" s="7">
        <v>6236688</v>
      </c>
      <c r="J747" s="7">
        <v>6236686</v>
      </c>
      <c r="K747" s="7">
        <v>2</v>
      </c>
      <c r="L747" s="7">
        <v>6</v>
      </c>
      <c r="M747" s="7">
        <f t="shared" si="98"/>
        <v>0</v>
      </c>
      <c r="N747" s="8">
        <f t="shared" si="99"/>
        <v>0</v>
      </c>
      <c r="R747" s="12">
        <v>1</v>
      </c>
    </row>
    <row r="748" spans="1:18" ht="25.5" x14ac:dyDescent="0.2">
      <c r="A748" s="1" t="s">
        <v>1409</v>
      </c>
      <c r="B748" s="1" t="s">
        <v>102</v>
      </c>
      <c r="C748" s="2" t="s">
        <v>1410</v>
      </c>
      <c r="D748" s="3" t="s">
        <v>244</v>
      </c>
      <c r="E748" s="4">
        <v>5</v>
      </c>
      <c r="F748" s="4">
        <v>0</v>
      </c>
      <c r="H748" s="6">
        <v>0</v>
      </c>
      <c r="I748" s="7">
        <v>6236689</v>
      </c>
      <c r="J748" s="7">
        <v>6236686</v>
      </c>
      <c r="K748" s="7">
        <v>2</v>
      </c>
      <c r="L748" s="7">
        <v>6</v>
      </c>
      <c r="M748" s="7">
        <f t="shared" si="98"/>
        <v>0</v>
      </c>
      <c r="N748" s="8">
        <f t="shared" si="99"/>
        <v>0</v>
      </c>
      <c r="R748" s="12">
        <v>1</v>
      </c>
    </row>
    <row r="749" spans="1:18" ht="38.25" x14ac:dyDescent="0.2">
      <c r="A749" s="1" t="s">
        <v>1411</v>
      </c>
      <c r="B749" s="1" t="s">
        <v>105</v>
      </c>
      <c r="C749" s="2" t="s">
        <v>1412</v>
      </c>
      <c r="D749" s="3" t="s">
        <v>247</v>
      </c>
      <c r="E749" s="4">
        <v>3</v>
      </c>
      <c r="F749" s="4">
        <v>0</v>
      </c>
      <c r="H749" s="6">
        <v>0</v>
      </c>
      <c r="I749" s="7">
        <v>6236690</v>
      </c>
      <c r="J749" s="7">
        <v>6236686</v>
      </c>
      <c r="K749" s="7">
        <v>2</v>
      </c>
      <c r="L749" s="7">
        <v>6</v>
      </c>
      <c r="M749" s="7">
        <f t="shared" si="98"/>
        <v>0</v>
      </c>
      <c r="N749" s="8">
        <f t="shared" si="99"/>
        <v>0</v>
      </c>
      <c r="R749" s="12">
        <v>1</v>
      </c>
    </row>
    <row r="750" spans="1:18" x14ac:dyDescent="0.2">
      <c r="A750" s="1" t="s">
        <v>1413</v>
      </c>
      <c r="B750" s="1" t="s">
        <v>108</v>
      </c>
      <c r="C750" s="2" t="s">
        <v>1414</v>
      </c>
      <c r="D750" s="3" t="s">
        <v>36</v>
      </c>
      <c r="E750" s="4">
        <v>0</v>
      </c>
      <c r="F750" s="4">
        <v>0</v>
      </c>
      <c r="H750" s="6">
        <v>0</v>
      </c>
      <c r="I750" s="7">
        <v>6236691</v>
      </c>
      <c r="J750" s="7">
        <v>6236686</v>
      </c>
      <c r="K750" s="7">
        <v>2</v>
      </c>
      <c r="L750" s="7">
        <v>6</v>
      </c>
      <c r="M750" s="7">
        <f t="shared" si="98"/>
        <v>0</v>
      </c>
      <c r="N750" s="8">
        <f t="shared" si="99"/>
        <v>0</v>
      </c>
      <c r="R750" s="12">
        <v>1</v>
      </c>
    </row>
    <row r="751" spans="1:18" ht="25.5" x14ac:dyDescent="0.2">
      <c r="A751" s="1" t="s">
        <v>1415</v>
      </c>
      <c r="C751" s="2" t="s">
        <v>1416</v>
      </c>
      <c r="D751" s="3" t="s">
        <v>244</v>
      </c>
      <c r="E751" s="4">
        <v>5</v>
      </c>
      <c r="F751" s="4">
        <v>0</v>
      </c>
      <c r="H751" s="6">
        <v>0</v>
      </c>
      <c r="I751" s="7">
        <v>6236692</v>
      </c>
      <c r="J751" s="7">
        <v>6236686</v>
      </c>
      <c r="K751" s="7">
        <v>2</v>
      </c>
      <c r="L751" s="7">
        <v>6</v>
      </c>
      <c r="M751" s="7">
        <f t="shared" si="98"/>
        <v>0</v>
      </c>
      <c r="N751" s="8">
        <f t="shared" si="99"/>
        <v>0</v>
      </c>
      <c r="R751" s="12">
        <v>1</v>
      </c>
    </row>
    <row r="752" spans="1:18" ht="25.5" x14ac:dyDescent="0.2">
      <c r="A752" s="1" t="s">
        <v>1417</v>
      </c>
      <c r="C752" s="2" t="s">
        <v>1418</v>
      </c>
      <c r="D752" s="3" t="s">
        <v>244</v>
      </c>
      <c r="E752" s="4">
        <v>5</v>
      </c>
      <c r="F752" s="4">
        <v>0</v>
      </c>
      <c r="H752" s="6">
        <v>0</v>
      </c>
      <c r="I752" s="7">
        <v>6236693</v>
      </c>
      <c r="J752" s="7">
        <v>6236686</v>
      </c>
      <c r="K752" s="7">
        <v>2</v>
      </c>
      <c r="L752" s="7">
        <v>6</v>
      </c>
      <c r="M752" s="7">
        <f t="shared" si="98"/>
        <v>0</v>
      </c>
      <c r="N752" s="8">
        <f t="shared" si="99"/>
        <v>0</v>
      </c>
      <c r="R752" s="12">
        <v>1</v>
      </c>
    </row>
    <row r="753" spans="1:18" ht="25.5" x14ac:dyDescent="0.2">
      <c r="A753" s="1" t="s">
        <v>1419</v>
      </c>
      <c r="B753" s="1" t="s">
        <v>111</v>
      </c>
      <c r="C753" s="2" t="s">
        <v>1420</v>
      </c>
      <c r="D753" s="3" t="s">
        <v>244</v>
      </c>
      <c r="E753" s="4">
        <v>100</v>
      </c>
      <c r="F753" s="4">
        <v>0</v>
      </c>
      <c r="H753" s="6">
        <v>0</v>
      </c>
      <c r="I753" s="7">
        <v>6236694</v>
      </c>
      <c r="J753" s="7">
        <v>6236686</v>
      </c>
      <c r="K753" s="7">
        <v>2</v>
      </c>
      <c r="L753" s="7">
        <v>6</v>
      </c>
      <c r="M753" s="7">
        <f t="shared" si="98"/>
        <v>0</v>
      </c>
      <c r="N753" s="8">
        <f t="shared" si="99"/>
        <v>0</v>
      </c>
      <c r="R753" s="12">
        <v>1</v>
      </c>
    </row>
    <row r="754" spans="1:18" ht="51" x14ac:dyDescent="0.2">
      <c r="A754" s="1" t="s">
        <v>1421</v>
      </c>
      <c r="B754" s="1" t="s">
        <v>114</v>
      </c>
      <c r="C754" s="2" t="s">
        <v>1422</v>
      </c>
      <c r="D754" s="3" t="s">
        <v>244</v>
      </c>
      <c r="E754" s="4">
        <v>250</v>
      </c>
      <c r="F754" s="4">
        <v>0</v>
      </c>
      <c r="H754" s="6">
        <v>0</v>
      </c>
      <c r="I754" s="7">
        <v>6236695</v>
      </c>
      <c r="J754" s="7">
        <v>6236686</v>
      </c>
      <c r="K754" s="7">
        <v>2</v>
      </c>
      <c r="L754" s="7">
        <v>6</v>
      </c>
      <c r="M754" s="7">
        <f t="shared" si="98"/>
        <v>0</v>
      </c>
      <c r="N754" s="8">
        <f t="shared" si="99"/>
        <v>0</v>
      </c>
      <c r="R754" s="12">
        <v>1</v>
      </c>
    </row>
    <row r="755" spans="1:18" ht="38.25" x14ac:dyDescent="0.2">
      <c r="A755" s="1" t="s">
        <v>1423</v>
      </c>
      <c r="B755" s="1" t="s">
        <v>117</v>
      </c>
      <c r="C755" s="2" t="s">
        <v>1424</v>
      </c>
      <c r="D755" s="3" t="s">
        <v>247</v>
      </c>
      <c r="E755" s="4">
        <v>310</v>
      </c>
      <c r="F755" s="4">
        <v>0</v>
      </c>
      <c r="H755" s="6">
        <v>0</v>
      </c>
      <c r="I755" s="7">
        <v>6236696</v>
      </c>
      <c r="J755" s="7">
        <v>6236686</v>
      </c>
      <c r="K755" s="7">
        <v>2</v>
      </c>
      <c r="L755" s="7">
        <v>6</v>
      </c>
      <c r="M755" s="7">
        <f t="shared" si="98"/>
        <v>0</v>
      </c>
      <c r="N755" s="8">
        <f t="shared" si="99"/>
        <v>0</v>
      </c>
      <c r="R755" s="12">
        <v>1</v>
      </c>
    </row>
    <row r="756" spans="1:18" ht="25.5" x14ac:dyDescent="0.2">
      <c r="A756" s="1" t="s">
        <v>1425</v>
      </c>
      <c r="B756" s="1" t="s">
        <v>120</v>
      </c>
      <c r="C756" s="2" t="s">
        <v>1426</v>
      </c>
      <c r="D756" s="3" t="s">
        <v>268</v>
      </c>
      <c r="E756" s="4">
        <v>6</v>
      </c>
      <c r="F756" s="4">
        <v>0</v>
      </c>
      <c r="H756" s="6">
        <v>0</v>
      </c>
      <c r="I756" s="7">
        <v>6236697</v>
      </c>
      <c r="J756" s="7">
        <v>6236686</v>
      </c>
      <c r="K756" s="7">
        <v>2</v>
      </c>
      <c r="L756" s="7">
        <v>6</v>
      </c>
      <c r="M756" s="7">
        <f t="shared" si="98"/>
        <v>0</v>
      </c>
      <c r="N756" s="8">
        <f t="shared" si="99"/>
        <v>0</v>
      </c>
      <c r="R756" s="12">
        <v>1</v>
      </c>
    </row>
    <row r="757" spans="1:18" ht="25.5" x14ac:dyDescent="0.2">
      <c r="A757" s="1" t="s">
        <v>1427</v>
      </c>
      <c r="B757" s="1" t="s">
        <v>123</v>
      </c>
      <c r="C757" s="2" t="s">
        <v>1428</v>
      </c>
      <c r="D757" s="3" t="s">
        <v>36</v>
      </c>
      <c r="E757" s="4">
        <v>0</v>
      </c>
      <c r="F757" s="4">
        <v>0</v>
      </c>
      <c r="H757" s="6">
        <v>0</v>
      </c>
      <c r="I757" s="7">
        <v>6236698</v>
      </c>
      <c r="J757" s="7">
        <v>6236686</v>
      </c>
      <c r="K757" s="7">
        <v>2</v>
      </c>
      <c r="L757" s="7">
        <v>6</v>
      </c>
      <c r="M757" s="7">
        <f t="shared" si="98"/>
        <v>0</v>
      </c>
      <c r="N757" s="8">
        <f t="shared" si="99"/>
        <v>0</v>
      </c>
      <c r="R757" s="12">
        <v>1</v>
      </c>
    </row>
    <row r="758" spans="1:18" ht="51" x14ac:dyDescent="0.2">
      <c r="A758" s="1" t="s">
        <v>1429</v>
      </c>
      <c r="C758" s="2" t="s">
        <v>1430</v>
      </c>
      <c r="D758" s="3" t="s">
        <v>244</v>
      </c>
      <c r="E758" s="4">
        <v>130</v>
      </c>
      <c r="F758" s="4">
        <v>0</v>
      </c>
      <c r="H758" s="6">
        <v>0</v>
      </c>
      <c r="I758" s="7">
        <v>6236699</v>
      </c>
      <c r="J758" s="7">
        <v>6236686</v>
      </c>
      <c r="K758" s="7">
        <v>2</v>
      </c>
      <c r="L758" s="7">
        <v>6</v>
      </c>
      <c r="M758" s="7">
        <f t="shared" si="98"/>
        <v>0</v>
      </c>
      <c r="N758" s="8">
        <f t="shared" si="99"/>
        <v>0</v>
      </c>
      <c r="R758" s="12">
        <v>1</v>
      </c>
    </row>
    <row r="759" spans="1:18" ht="38.25" x14ac:dyDescent="0.2">
      <c r="A759" s="1" t="s">
        <v>1431</v>
      </c>
      <c r="C759" s="2" t="s">
        <v>1432</v>
      </c>
      <c r="D759" s="3" t="s">
        <v>244</v>
      </c>
      <c r="E759" s="4">
        <v>130</v>
      </c>
      <c r="F759" s="4">
        <v>0</v>
      </c>
      <c r="H759" s="6">
        <v>0</v>
      </c>
      <c r="I759" s="7">
        <v>6236700</v>
      </c>
      <c r="J759" s="7">
        <v>6236686</v>
      </c>
      <c r="K759" s="7">
        <v>2</v>
      </c>
      <c r="L759" s="7">
        <v>6</v>
      </c>
      <c r="M759" s="7">
        <f t="shared" si="98"/>
        <v>0</v>
      </c>
      <c r="N759" s="8">
        <f t="shared" si="99"/>
        <v>0</v>
      </c>
      <c r="R759" s="12">
        <v>1</v>
      </c>
    </row>
    <row r="760" spans="1:18" ht="25.5" x14ac:dyDescent="0.2">
      <c r="A760" s="1" t="s">
        <v>1433</v>
      </c>
      <c r="B760" s="1" t="s">
        <v>125</v>
      </c>
      <c r="C760" s="2" t="s">
        <v>1434</v>
      </c>
      <c r="D760" s="3" t="s">
        <v>268</v>
      </c>
      <c r="E760" s="4">
        <v>10</v>
      </c>
      <c r="F760" s="4">
        <v>0</v>
      </c>
      <c r="H760" s="6">
        <v>0</v>
      </c>
      <c r="I760" s="7">
        <v>6236701</v>
      </c>
      <c r="J760" s="7">
        <v>6236686</v>
      </c>
      <c r="K760" s="7">
        <v>2</v>
      </c>
      <c r="L760" s="7">
        <v>6</v>
      </c>
      <c r="M760" s="7">
        <f t="shared" si="98"/>
        <v>0</v>
      </c>
      <c r="N760" s="8">
        <f t="shared" si="99"/>
        <v>0</v>
      </c>
      <c r="R760" s="12">
        <v>1</v>
      </c>
    </row>
    <row r="761" spans="1:18" ht="25.5" x14ac:dyDescent="0.2">
      <c r="A761" s="1" t="s">
        <v>1435</v>
      </c>
      <c r="B761" s="1" t="s">
        <v>128</v>
      </c>
      <c r="C761" s="2" t="s">
        <v>1436</v>
      </c>
      <c r="D761" s="3" t="s">
        <v>244</v>
      </c>
      <c r="E761" s="4">
        <v>335</v>
      </c>
      <c r="F761" s="4">
        <v>0</v>
      </c>
      <c r="H761" s="6">
        <v>0</v>
      </c>
      <c r="I761" s="7">
        <v>6236702</v>
      </c>
      <c r="J761" s="7">
        <v>6236686</v>
      </c>
      <c r="K761" s="7">
        <v>2</v>
      </c>
      <c r="L761" s="7">
        <v>6</v>
      </c>
      <c r="M761" s="7">
        <f t="shared" si="98"/>
        <v>0</v>
      </c>
      <c r="N761" s="8">
        <f t="shared" si="99"/>
        <v>0</v>
      </c>
      <c r="R761" s="12">
        <v>1</v>
      </c>
    </row>
    <row r="762" spans="1:18" ht="25.5" x14ac:dyDescent="0.2">
      <c r="A762" s="1" t="s">
        <v>1437</v>
      </c>
      <c r="B762" s="1" t="s">
        <v>131</v>
      </c>
      <c r="C762" s="2" t="s">
        <v>1438</v>
      </c>
      <c r="D762" s="3" t="s">
        <v>244</v>
      </c>
      <c r="E762" s="4">
        <v>1450</v>
      </c>
      <c r="F762" s="4">
        <v>0</v>
      </c>
      <c r="H762" s="6">
        <v>0</v>
      </c>
      <c r="I762" s="7">
        <v>6236703</v>
      </c>
      <c r="J762" s="7">
        <v>6236686</v>
      </c>
      <c r="K762" s="7">
        <v>2</v>
      </c>
      <c r="L762" s="7">
        <v>6</v>
      </c>
      <c r="M762" s="7">
        <f t="shared" si="98"/>
        <v>0</v>
      </c>
      <c r="N762" s="8">
        <f t="shared" si="99"/>
        <v>0</v>
      </c>
      <c r="R762" s="12">
        <v>1</v>
      </c>
    </row>
    <row r="763" spans="1:18" x14ac:dyDescent="0.2">
      <c r="A763" s="1" t="s">
        <v>1439</v>
      </c>
      <c r="B763" s="1" t="s">
        <v>1440</v>
      </c>
      <c r="C763" s="2" t="s">
        <v>1441</v>
      </c>
      <c r="E763" s="4">
        <v>0</v>
      </c>
      <c r="F763" s="4">
        <v>0</v>
      </c>
      <c r="H763" s="6">
        <v>0</v>
      </c>
      <c r="I763" s="7">
        <v>6236704</v>
      </c>
      <c r="J763" s="7">
        <v>6236657</v>
      </c>
      <c r="K763" s="7">
        <v>1</v>
      </c>
      <c r="L763" s="7">
        <v>5</v>
      </c>
      <c r="M763" s="7">
        <f>M764+M765+M766+M767</f>
        <v>0</v>
      </c>
      <c r="N763" s="8">
        <f>N764+N765+N766+N767</f>
        <v>0</v>
      </c>
      <c r="R763" s="12">
        <v>1</v>
      </c>
    </row>
    <row r="764" spans="1:18" ht="38.25" x14ac:dyDescent="0.2">
      <c r="A764" s="1" t="s">
        <v>1442</v>
      </c>
      <c r="B764" s="1" t="s">
        <v>137</v>
      </c>
      <c r="C764" s="2" t="s">
        <v>1443</v>
      </c>
      <c r="D764" s="3" t="s">
        <v>36</v>
      </c>
      <c r="E764" s="4">
        <v>0</v>
      </c>
      <c r="F764" s="4">
        <v>0</v>
      </c>
      <c r="H764" s="6">
        <v>0</v>
      </c>
      <c r="I764" s="7">
        <v>6236705</v>
      </c>
      <c r="J764" s="7">
        <v>6236704</v>
      </c>
      <c r="K764" s="7">
        <v>2</v>
      </c>
      <c r="L764" s="7">
        <v>6</v>
      </c>
      <c r="M764" s="7">
        <f t="shared" ref="M764:M767" si="100">ROUND(ROUND(H764,2)*ROUND(E764,2), 2)</f>
        <v>0</v>
      </c>
      <c r="N764" s="8">
        <f>H764*E764*(1+F764/100)</f>
        <v>0</v>
      </c>
      <c r="R764" s="12">
        <v>1</v>
      </c>
    </row>
    <row r="765" spans="1:18" ht="51" x14ac:dyDescent="0.2">
      <c r="A765" s="1" t="s">
        <v>1444</v>
      </c>
      <c r="C765" s="2" t="s">
        <v>1445</v>
      </c>
      <c r="D765" s="3" t="s">
        <v>237</v>
      </c>
      <c r="E765" s="4">
        <v>6</v>
      </c>
      <c r="F765" s="4">
        <v>0</v>
      </c>
      <c r="H765" s="6">
        <v>0</v>
      </c>
      <c r="I765" s="7">
        <v>6236706</v>
      </c>
      <c r="J765" s="7">
        <v>6236704</v>
      </c>
      <c r="K765" s="7">
        <v>2</v>
      </c>
      <c r="L765" s="7">
        <v>6</v>
      </c>
      <c r="M765" s="7">
        <f t="shared" si="100"/>
        <v>0</v>
      </c>
      <c r="N765" s="8">
        <f>H765*E765*(1+F765/100)</f>
        <v>0</v>
      </c>
      <c r="R765" s="12">
        <v>1</v>
      </c>
    </row>
    <row r="766" spans="1:18" ht="25.5" x14ac:dyDescent="0.2">
      <c r="A766" s="1" t="s">
        <v>1446</v>
      </c>
      <c r="B766" s="1" t="s">
        <v>140</v>
      </c>
      <c r="C766" s="2" t="s">
        <v>1447</v>
      </c>
      <c r="D766" s="3" t="s">
        <v>237</v>
      </c>
      <c r="E766" s="4">
        <v>4</v>
      </c>
      <c r="F766" s="4">
        <v>0</v>
      </c>
      <c r="H766" s="6">
        <v>0</v>
      </c>
      <c r="I766" s="7">
        <v>6236707</v>
      </c>
      <c r="J766" s="7">
        <v>6236704</v>
      </c>
      <c r="K766" s="7">
        <v>2</v>
      </c>
      <c r="L766" s="7">
        <v>6</v>
      </c>
      <c r="M766" s="7">
        <f t="shared" si="100"/>
        <v>0</v>
      </c>
      <c r="N766" s="8">
        <f>H766*E766*(1+F766/100)</f>
        <v>0</v>
      </c>
      <c r="R766" s="12">
        <v>1</v>
      </c>
    </row>
    <row r="767" spans="1:18" ht="25.5" x14ac:dyDescent="0.2">
      <c r="A767" s="1" t="s">
        <v>1448</v>
      </c>
      <c r="B767" s="1" t="s">
        <v>143</v>
      </c>
      <c r="C767" s="2" t="s">
        <v>1449</v>
      </c>
      <c r="D767" s="3" t="s">
        <v>237</v>
      </c>
      <c r="E767" s="4">
        <v>2</v>
      </c>
      <c r="F767" s="4">
        <v>0</v>
      </c>
      <c r="H767" s="6">
        <v>0</v>
      </c>
      <c r="I767" s="7">
        <v>6236708</v>
      </c>
      <c r="J767" s="7">
        <v>6236704</v>
      </c>
      <c r="K767" s="7">
        <v>2</v>
      </c>
      <c r="L767" s="7">
        <v>6</v>
      </c>
      <c r="M767" s="7">
        <f t="shared" si="100"/>
        <v>0</v>
      </c>
      <c r="N767" s="8">
        <f>H767*E767*(1+F767/100)</f>
        <v>0</v>
      </c>
      <c r="R767" s="12">
        <v>1</v>
      </c>
    </row>
    <row r="768" spans="1:18" x14ac:dyDescent="0.2">
      <c r="A768" s="1" t="s">
        <v>1450</v>
      </c>
      <c r="B768" s="1" t="s">
        <v>1451</v>
      </c>
      <c r="C768" s="2" t="s">
        <v>1452</v>
      </c>
      <c r="E768" s="4">
        <v>0</v>
      </c>
      <c r="F768" s="4">
        <v>0</v>
      </c>
      <c r="H768" s="6">
        <v>0</v>
      </c>
      <c r="I768" s="7">
        <v>6236709</v>
      </c>
      <c r="J768" s="7">
        <v>6236657</v>
      </c>
      <c r="K768" s="7">
        <v>1</v>
      </c>
      <c r="L768" s="7">
        <v>5</v>
      </c>
      <c r="M768" s="7">
        <f>M769+M770+M771</f>
        <v>0</v>
      </c>
      <c r="N768" s="8">
        <f>N769+N770+N771</f>
        <v>0</v>
      </c>
      <c r="R768" s="12">
        <v>1</v>
      </c>
    </row>
    <row r="769" spans="1:18" ht="140.25" x14ac:dyDescent="0.2">
      <c r="A769" s="1" t="s">
        <v>1453</v>
      </c>
      <c r="B769" s="1" t="s">
        <v>149</v>
      </c>
      <c r="C769" s="2" t="s">
        <v>1454</v>
      </c>
      <c r="D769" s="3" t="s">
        <v>247</v>
      </c>
      <c r="E769" s="4">
        <v>123</v>
      </c>
      <c r="F769" s="4">
        <v>0</v>
      </c>
      <c r="H769" s="6">
        <v>0</v>
      </c>
      <c r="I769" s="7">
        <v>6236710</v>
      </c>
      <c r="J769" s="7">
        <v>6236709</v>
      </c>
      <c r="K769" s="7">
        <v>2</v>
      </c>
      <c r="L769" s="7">
        <v>6</v>
      </c>
      <c r="M769" s="7">
        <f t="shared" ref="M769:M771" si="101">ROUND(ROUND(H769,2)*ROUND(E769,2), 2)</f>
        <v>0</v>
      </c>
      <c r="N769" s="8">
        <f>H769*E769*(1+F769/100)</f>
        <v>0</v>
      </c>
      <c r="R769" s="12">
        <v>1</v>
      </c>
    </row>
    <row r="770" spans="1:18" ht="102" x14ac:dyDescent="0.2">
      <c r="A770" s="1" t="s">
        <v>1455</v>
      </c>
      <c r="B770" s="1" t="s">
        <v>152</v>
      </c>
      <c r="C770" s="2" t="s">
        <v>1456</v>
      </c>
      <c r="D770" s="3" t="s">
        <v>237</v>
      </c>
      <c r="E770" s="4">
        <v>1</v>
      </c>
      <c r="F770" s="4">
        <v>0</v>
      </c>
      <c r="H770" s="6">
        <v>0</v>
      </c>
      <c r="I770" s="7">
        <v>6236711</v>
      </c>
      <c r="J770" s="7">
        <v>6236709</v>
      </c>
      <c r="K770" s="7">
        <v>2</v>
      </c>
      <c r="L770" s="7">
        <v>6</v>
      </c>
      <c r="M770" s="7">
        <f t="shared" si="101"/>
        <v>0</v>
      </c>
      <c r="N770" s="8">
        <f>H770*E770*(1+F770/100)</f>
        <v>0</v>
      </c>
      <c r="R770" s="12">
        <v>1</v>
      </c>
    </row>
    <row r="771" spans="1:18" ht="76.5" x14ac:dyDescent="0.2">
      <c r="A771" s="1" t="s">
        <v>1457</v>
      </c>
      <c r="B771" s="1" t="s">
        <v>155</v>
      </c>
      <c r="C771" s="2" t="s">
        <v>1458</v>
      </c>
      <c r="D771" s="3" t="s">
        <v>237</v>
      </c>
      <c r="E771" s="4">
        <v>1</v>
      </c>
      <c r="F771" s="4">
        <v>0</v>
      </c>
      <c r="H771" s="6">
        <v>0</v>
      </c>
      <c r="I771" s="7">
        <v>6236712</v>
      </c>
      <c r="J771" s="7">
        <v>6236709</v>
      </c>
      <c r="K771" s="7">
        <v>2</v>
      </c>
      <c r="L771" s="7">
        <v>6</v>
      </c>
      <c r="M771" s="7">
        <f t="shared" si="101"/>
        <v>0</v>
      </c>
      <c r="N771" s="8">
        <f>H771*E771*(1+F771/100)</f>
        <v>0</v>
      </c>
      <c r="R771" s="12">
        <v>1</v>
      </c>
    </row>
    <row r="772" spans="1:18" x14ac:dyDescent="0.2">
      <c r="A772" s="1" t="s">
        <v>1459</v>
      </c>
      <c r="B772" s="1" t="s">
        <v>1460</v>
      </c>
      <c r="C772" s="2" t="s">
        <v>1461</v>
      </c>
      <c r="E772" s="4">
        <v>0</v>
      </c>
      <c r="F772" s="4">
        <v>0</v>
      </c>
      <c r="H772" s="6">
        <v>0</v>
      </c>
      <c r="I772" s="7">
        <v>6236713</v>
      </c>
      <c r="J772" s="7">
        <v>6236657</v>
      </c>
      <c r="K772" s="7">
        <v>1</v>
      </c>
      <c r="L772" s="7">
        <v>5</v>
      </c>
      <c r="M772" s="7">
        <f>M773+M774+M775+M776+M777+M778</f>
        <v>0</v>
      </c>
      <c r="N772" s="8">
        <f>N773+N774+N775+N776+N777+N778</f>
        <v>0</v>
      </c>
      <c r="R772" s="12">
        <v>1</v>
      </c>
    </row>
    <row r="773" spans="1:18" ht="25.5" x14ac:dyDescent="0.2">
      <c r="A773" s="1" t="s">
        <v>1462</v>
      </c>
      <c r="B773" s="1" t="s">
        <v>161</v>
      </c>
      <c r="C773" s="2" t="s">
        <v>1463</v>
      </c>
      <c r="D773" s="3" t="s">
        <v>36</v>
      </c>
      <c r="E773" s="4">
        <v>0</v>
      </c>
      <c r="F773" s="4">
        <v>0</v>
      </c>
      <c r="H773" s="6">
        <v>0</v>
      </c>
      <c r="I773" s="7">
        <v>6236714</v>
      </c>
      <c r="J773" s="7">
        <v>6236713</v>
      </c>
      <c r="K773" s="7">
        <v>2</v>
      </c>
      <c r="L773" s="7">
        <v>6</v>
      </c>
      <c r="M773" s="7">
        <f t="shared" ref="M773:M778" si="102">ROUND(ROUND(H773,2)*ROUND(E773,2), 2)</f>
        <v>0</v>
      </c>
      <c r="N773" s="8">
        <f t="shared" ref="N773:N778" si="103">H773*E773*(1+F773/100)</f>
        <v>0</v>
      </c>
      <c r="R773" s="12">
        <v>1</v>
      </c>
    </row>
    <row r="774" spans="1:18" ht="38.25" x14ac:dyDescent="0.2">
      <c r="A774" s="1" t="s">
        <v>1464</v>
      </c>
      <c r="C774" s="2" t="s">
        <v>1465</v>
      </c>
      <c r="D774" s="3" t="s">
        <v>237</v>
      </c>
      <c r="E774" s="4">
        <v>1</v>
      </c>
      <c r="F774" s="4">
        <v>0</v>
      </c>
      <c r="H774" s="6">
        <v>0</v>
      </c>
      <c r="I774" s="7">
        <v>6236715</v>
      </c>
      <c r="J774" s="7">
        <v>6236713</v>
      </c>
      <c r="K774" s="7">
        <v>2</v>
      </c>
      <c r="L774" s="7">
        <v>6</v>
      </c>
      <c r="M774" s="7">
        <f t="shared" si="102"/>
        <v>0</v>
      </c>
      <c r="N774" s="8">
        <f t="shared" si="103"/>
        <v>0</v>
      </c>
      <c r="R774" s="12">
        <v>1</v>
      </c>
    </row>
    <row r="775" spans="1:18" ht="38.25" x14ac:dyDescent="0.2">
      <c r="A775" s="1" t="s">
        <v>1466</v>
      </c>
      <c r="C775" s="2" t="s">
        <v>1467</v>
      </c>
      <c r="D775" s="3" t="s">
        <v>237</v>
      </c>
      <c r="E775" s="4">
        <v>1</v>
      </c>
      <c r="F775" s="4">
        <v>0</v>
      </c>
      <c r="H775" s="6">
        <v>0</v>
      </c>
      <c r="I775" s="7">
        <v>6236716</v>
      </c>
      <c r="J775" s="7">
        <v>6236713</v>
      </c>
      <c r="K775" s="7">
        <v>2</v>
      </c>
      <c r="L775" s="7">
        <v>6</v>
      </c>
      <c r="M775" s="7">
        <f t="shared" si="102"/>
        <v>0</v>
      </c>
      <c r="N775" s="8">
        <f t="shared" si="103"/>
        <v>0</v>
      </c>
      <c r="R775" s="12">
        <v>1</v>
      </c>
    </row>
    <row r="776" spans="1:18" x14ac:dyDescent="0.2">
      <c r="A776" s="1" t="s">
        <v>1468</v>
      </c>
      <c r="B776" s="1" t="s">
        <v>163</v>
      </c>
      <c r="C776" s="2" t="s">
        <v>1469</v>
      </c>
      <c r="D776" s="3" t="s">
        <v>36</v>
      </c>
      <c r="E776" s="4">
        <v>0</v>
      </c>
      <c r="F776" s="4">
        <v>0</v>
      </c>
      <c r="H776" s="6">
        <v>0</v>
      </c>
      <c r="I776" s="7">
        <v>6236717</v>
      </c>
      <c r="J776" s="7">
        <v>6236713</v>
      </c>
      <c r="K776" s="7">
        <v>2</v>
      </c>
      <c r="L776" s="7">
        <v>6</v>
      </c>
      <c r="M776" s="7">
        <f t="shared" si="102"/>
        <v>0</v>
      </c>
      <c r="N776" s="8">
        <f t="shared" si="103"/>
        <v>0</v>
      </c>
      <c r="R776" s="12">
        <v>1</v>
      </c>
    </row>
    <row r="777" spans="1:18" ht="25.5" x14ac:dyDescent="0.2">
      <c r="A777" s="1" t="s">
        <v>1470</v>
      </c>
      <c r="C777" s="2" t="s">
        <v>1471</v>
      </c>
      <c r="D777" s="3" t="s">
        <v>237</v>
      </c>
      <c r="E777" s="4">
        <v>2</v>
      </c>
      <c r="F777" s="4">
        <v>0</v>
      </c>
      <c r="H777" s="6">
        <v>0</v>
      </c>
      <c r="I777" s="7">
        <v>6236718</v>
      </c>
      <c r="J777" s="7">
        <v>6236713</v>
      </c>
      <c r="K777" s="7">
        <v>2</v>
      </c>
      <c r="L777" s="7">
        <v>6</v>
      </c>
      <c r="M777" s="7">
        <f t="shared" si="102"/>
        <v>0</v>
      </c>
      <c r="N777" s="8">
        <f t="shared" si="103"/>
        <v>0</v>
      </c>
      <c r="R777" s="12">
        <v>1</v>
      </c>
    </row>
    <row r="778" spans="1:18" ht="38.25" x14ac:dyDescent="0.2">
      <c r="A778" s="1" t="s">
        <v>1472</v>
      </c>
      <c r="C778" s="2" t="s">
        <v>1473</v>
      </c>
      <c r="D778" s="3" t="s">
        <v>247</v>
      </c>
      <c r="E778" s="4">
        <v>80</v>
      </c>
      <c r="F778" s="4">
        <v>0</v>
      </c>
      <c r="H778" s="6">
        <v>0</v>
      </c>
      <c r="I778" s="7">
        <v>6236719</v>
      </c>
      <c r="J778" s="7">
        <v>6236713</v>
      </c>
      <c r="K778" s="7">
        <v>2</v>
      </c>
      <c r="L778" s="7">
        <v>6</v>
      </c>
      <c r="M778" s="7">
        <f t="shared" si="102"/>
        <v>0</v>
      </c>
      <c r="N778" s="8">
        <f t="shared" si="103"/>
        <v>0</v>
      </c>
      <c r="R778" s="12">
        <v>1</v>
      </c>
    </row>
    <row r="779" spans="1:18" x14ac:dyDescent="0.2">
      <c r="A779" s="1" t="s">
        <v>1474</v>
      </c>
      <c r="B779" s="1" t="s">
        <v>1475</v>
      </c>
      <c r="C779" s="2" t="s">
        <v>1476</v>
      </c>
      <c r="E779" s="4">
        <v>0</v>
      </c>
      <c r="F779" s="4">
        <v>0</v>
      </c>
      <c r="H779" s="6">
        <v>0</v>
      </c>
      <c r="I779" s="7">
        <v>6236720</v>
      </c>
      <c r="J779" s="7">
        <v>6236657</v>
      </c>
      <c r="K779" s="7">
        <v>1</v>
      </c>
      <c r="L779" s="7">
        <v>5</v>
      </c>
      <c r="M779" s="7">
        <f>M780+M781+M782+M783+M784+M785</f>
        <v>0</v>
      </c>
      <c r="N779" s="8">
        <f>N780+N781+N782+N783+N784+N785</f>
        <v>0</v>
      </c>
      <c r="R779" s="12">
        <v>1</v>
      </c>
    </row>
    <row r="780" spans="1:18" ht="51" x14ac:dyDescent="0.2">
      <c r="A780" s="1" t="s">
        <v>1477</v>
      </c>
      <c r="B780" s="1" t="s">
        <v>169</v>
      </c>
      <c r="C780" s="2" t="s">
        <v>1478</v>
      </c>
      <c r="D780" s="3" t="s">
        <v>237</v>
      </c>
      <c r="E780" s="4">
        <v>3</v>
      </c>
      <c r="F780" s="4">
        <v>0</v>
      </c>
      <c r="H780" s="6">
        <v>0</v>
      </c>
      <c r="I780" s="7">
        <v>6236721</v>
      </c>
      <c r="J780" s="7">
        <v>6236720</v>
      </c>
      <c r="K780" s="7">
        <v>2</v>
      </c>
      <c r="L780" s="7">
        <v>6</v>
      </c>
      <c r="M780" s="7">
        <f t="shared" ref="M780:M785" si="104">ROUND(ROUND(H780,2)*ROUND(E780,2), 2)</f>
        <v>0</v>
      </c>
      <c r="N780" s="8">
        <f t="shared" ref="N780:N785" si="105">H780*E780*(1+F780/100)</f>
        <v>0</v>
      </c>
      <c r="R780" s="12">
        <v>1</v>
      </c>
    </row>
    <row r="781" spans="1:18" ht="51" x14ac:dyDescent="0.2">
      <c r="A781" s="1" t="s">
        <v>1479</v>
      </c>
      <c r="B781" s="1" t="s">
        <v>172</v>
      </c>
      <c r="C781" s="2" t="s">
        <v>1480</v>
      </c>
      <c r="D781" s="3" t="s">
        <v>237</v>
      </c>
      <c r="E781" s="4">
        <v>6</v>
      </c>
      <c r="F781" s="4">
        <v>0</v>
      </c>
      <c r="H781" s="6">
        <v>0</v>
      </c>
      <c r="I781" s="7">
        <v>6236722</v>
      </c>
      <c r="J781" s="7">
        <v>6236720</v>
      </c>
      <c r="K781" s="7">
        <v>2</v>
      </c>
      <c r="L781" s="7">
        <v>6</v>
      </c>
      <c r="M781" s="7">
        <f t="shared" si="104"/>
        <v>0</v>
      </c>
      <c r="N781" s="8">
        <f t="shared" si="105"/>
        <v>0</v>
      </c>
      <c r="R781" s="12">
        <v>1</v>
      </c>
    </row>
    <row r="782" spans="1:18" ht="51" x14ac:dyDescent="0.2">
      <c r="A782" s="1" t="s">
        <v>1481</v>
      </c>
      <c r="B782" s="1" t="s">
        <v>175</v>
      </c>
      <c r="C782" s="2" t="s">
        <v>1482</v>
      </c>
      <c r="D782" s="3" t="s">
        <v>237</v>
      </c>
      <c r="E782" s="4">
        <v>4</v>
      </c>
      <c r="F782" s="4">
        <v>0</v>
      </c>
      <c r="H782" s="6">
        <v>0</v>
      </c>
      <c r="I782" s="7">
        <v>6236723</v>
      </c>
      <c r="J782" s="7">
        <v>6236720</v>
      </c>
      <c r="K782" s="7">
        <v>2</v>
      </c>
      <c r="L782" s="7">
        <v>6</v>
      </c>
      <c r="M782" s="7">
        <f t="shared" si="104"/>
        <v>0</v>
      </c>
      <c r="N782" s="8">
        <f t="shared" si="105"/>
        <v>0</v>
      </c>
      <c r="R782" s="12">
        <v>1</v>
      </c>
    </row>
    <row r="783" spans="1:18" ht="38.25" x14ac:dyDescent="0.2">
      <c r="A783" s="1" t="s">
        <v>1483</v>
      </c>
      <c r="B783" s="1" t="s">
        <v>178</v>
      </c>
      <c r="C783" s="2" t="s">
        <v>1484</v>
      </c>
      <c r="D783" s="3" t="s">
        <v>237</v>
      </c>
      <c r="E783" s="4">
        <v>1</v>
      </c>
      <c r="F783" s="4">
        <v>0</v>
      </c>
      <c r="H783" s="6">
        <v>0</v>
      </c>
      <c r="I783" s="7">
        <v>6236724</v>
      </c>
      <c r="J783" s="7">
        <v>6236720</v>
      </c>
      <c r="K783" s="7">
        <v>2</v>
      </c>
      <c r="L783" s="7">
        <v>6</v>
      </c>
      <c r="M783" s="7">
        <f t="shared" si="104"/>
        <v>0</v>
      </c>
      <c r="N783" s="8">
        <f t="shared" si="105"/>
        <v>0</v>
      </c>
      <c r="R783" s="12">
        <v>1</v>
      </c>
    </row>
    <row r="784" spans="1:18" ht="38.25" x14ac:dyDescent="0.2">
      <c r="A784" s="1" t="s">
        <v>1485</v>
      </c>
      <c r="B784" s="1" t="s">
        <v>181</v>
      </c>
      <c r="C784" s="2" t="s">
        <v>1486</v>
      </c>
      <c r="D784" s="3" t="s">
        <v>237</v>
      </c>
      <c r="E784" s="4">
        <v>4</v>
      </c>
      <c r="F784" s="4">
        <v>0</v>
      </c>
      <c r="H784" s="6">
        <v>0</v>
      </c>
      <c r="I784" s="7">
        <v>6236725</v>
      </c>
      <c r="J784" s="7">
        <v>6236720</v>
      </c>
      <c r="K784" s="7">
        <v>2</v>
      </c>
      <c r="L784" s="7">
        <v>6</v>
      </c>
      <c r="M784" s="7">
        <f t="shared" si="104"/>
        <v>0</v>
      </c>
      <c r="N784" s="8">
        <f t="shared" si="105"/>
        <v>0</v>
      </c>
      <c r="R784" s="12">
        <v>1</v>
      </c>
    </row>
    <row r="785" spans="1:18" ht="38.25" x14ac:dyDescent="0.2">
      <c r="A785" s="1" t="s">
        <v>1487</v>
      </c>
      <c r="B785" s="1" t="s">
        <v>184</v>
      </c>
      <c r="C785" s="2" t="s">
        <v>1488</v>
      </c>
      <c r="D785" s="3" t="s">
        <v>237</v>
      </c>
      <c r="E785" s="4">
        <v>3</v>
      </c>
      <c r="F785" s="4">
        <v>0</v>
      </c>
      <c r="H785" s="6">
        <v>0</v>
      </c>
      <c r="I785" s="7">
        <v>6236726</v>
      </c>
      <c r="J785" s="7">
        <v>6236720</v>
      </c>
      <c r="K785" s="7">
        <v>2</v>
      </c>
      <c r="L785" s="7">
        <v>6</v>
      </c>
      <c r="M785" s="7">
        <f t="shared" si="104"/>
        <v>0</v>
      </c>
      <c r="N785" s="8">
        <f t="shared" si="105"/>
        <v>0</v>
      </c>
      <c r="R785" s="12">
        <v>1</v>
      </c>
    </row>
    <row r="786" spans="1:18" x14ac:dyDescent="0.2">
      <c r="A786" s="1" t="s">
        <v>1489</v>
      </c>
      <c r="B786" s="1" t="s">
        <v>1490</v>
      </c>
      <c r="C786" s="2" t="s">
        <v>1491</v>
      </c>
      <c r="E786" s="4">
        <v>0</v>
      </c>
      <c r="F786" s="4">
        <v>0</v>
      </c>
      <c r="H786" s="6">
        <v>0</v>
      </c>
      <c r="I786" s="7">
        <v>6236727</v>
      </c>
      <c r="J786" s="7">
        <v>6236657</v>
      </c>
      <c r="K786" s="7">
        <v>1</v>
      </c>
      <c r="L786" s="7">
        <v>5</v>
      </c>
      <c r="M786" s="7">
        <f>M787+M789+M797+M802+M807</f>
        <v>0</v>
      </c>
      <c r="N786" s="8">
        <f>N787+N789+N797+N802+N807</f>
        <v>0</v>
      </c>
      <c r="R786" s="12">
        <v>1</v>
      </c>
    </row>
    <row r="787" spans="1:18" x14ac:dyDescent="0.2">
      <c r="A787" s="1" t="s">
        <v>1492</v>
      </c>
      <c r="C787" s="2" t="s">
        <v>285</v>
      </c>
      <c r="E787" s="4">
        <v>0</v>
      </c>
      <c r="F787" s="4">
        <v>0</v>
      </c>
      <c r="H787" s="6">
        <v>0</v>
      </c>
      <c r="I787" s="7">
        <v>6236728</v>
      </c>
      <c r="J787" s="7">
        <v>6236727</v>
      </c>
      <c r="K787" s="7">
        <v>1</v>
      </c>
      <c r="L787" s="7">
        <v>6</v>
      </c>
      <c r="M787" s="7">
        <f>M788</f>
        <v>0</v>
      </c>
      <c r="N787" s="8">
        <f>N788</f>
        <v>0</v>
      </c>
      <c r="R787" s="12">
        <v>1</v>
      </c>
    </row>
    <row r="788" spans="1:18" ht="63.75" x14ac:dyDescent="0.2">
      <c r="A788" s="1" t="s">
        <v>1493</v>
      </c>
      <c r="C788" s="2" t="s">
        <v>1494</v>
      </c>
      <c r="D788" s="3" t="s">
        <v>36</v>
      </c>
      <c r="E788" s="4">
        <v>0</v>
      </c>
      <c r="F788" s="4">
        <v>0</v>
      </c>
      <c r="H788" s="6">
        <v>0</v>
      </c>
      <c r="I788" s="7">
        <v>6236729</v>
      </c>
      <c r="J788" s="7">
        <v>6236728</v>
      </c>
      <c r="K788" s="7">
        <v>2</v>
      </c>
      <c r="L788" s="7">
        <v>7</v>
      </c>
      <c r="M788" s="7">
        <f>ROUND(ROUND(H788,2)*ROUND(E788,2), 2)</f>
        <v>0</v>
      </c>
      <c r="N788" s="8">
        <f>H788*E788*(1+F788/100)</f>
        <v>0</v>
      </c>
      <c r="R788" s="12">
        <v>1</v>
      </c>
    </row>
    <row r="789" spans="1:18" x14ac:dyDescent="0.2">
      <c r="A789" s="1" t="s">
        <v>1495</v>
      </c>
      <c r="C789" s="2" t="s">
        <v>1496</v>
      </c>
      <c r="E789" s="4">
        <v>0</v>
      </c>
      <c r="F789" s="4">
        <v>0</v>
      </c>
      <c r="H789" s="6">
        <v>0</v>
      </c>
      <c r="I789" s="7">
        <v>6236730</v>
      </c>
      <c r="J789" s="7">
        <v>6236727</v>
      </c>
      <c r="K789" s="7">
        <v>1</v>
      </c>
      <c r="L789" s="7">
        <v>6</v>
      </c>
      <c r="M789" s="7">
        <f>M790+M791+M792+M793+M794+M795+M796</f>
        <v>0</v>
      </c>
      <c r="N789" s="8">
        <f>N790+N791+N792+N793+N794+N795+N796</f>
        <v>0</v>
      </c>
      <c r="R789" s="12">
        <v>1</v>
      </c>
    </row>
    <row r="790" spans="1:18" ht="127.5" x14ac:dyDescent="0.2">
      <c r="A790" s="1" t="s">
        <v>1497</v>
      </c>
      <c r="C790" s="2" t="s">
        <v>1498</v>
      </c>
      <c r="D790" s="3" t="s">
        <v>36</v>
      </c>
      <c r="E790" s="4">
        <v>0</v>
      </c>
      <c r="F790" s="4">
        <v>0</v>
      </c>
      <c r="H790" s="6">
        <v>0</v>
      </c>
      <c r="I790" s="7">
        <v>6236731</v>
      </c>
      <c r="J790" s="7">
        <v>6236730</v>
      </c>
      <c r="K790" s="7">
        <v>2</v>
      </c>
      <c r="L790" s="7">
        <v>7</v>
      </c>
      <c r="M790" s="7">
        <f t="shared" ref="M790:M796" si="106">ROUND(ROUND(H790,2)*ROUND(E790,2), 2)</f>
        <v>0</v>
      </c>
      <c r="N790" s="8">
        <f t="shared" ref="N790:N796" si="107">H790*E790*(1+F790/100)</f>
        <v>0</v>
      </c>
      <c r="R790" s="12">
        <v>1</v>
      </c>
    </row>
    <row r="791" spans="1:18" ht="38.25" x14ac:dyDescent="0.2">
      <c r="A791" s="1" t="s">
        <v>1499</v>
      </c>
      <c r="B791" s="1" t="s">
        <v>190</v>
      </c>
      <c r="C791" s="2" t="s">
        <v>1500</v>
      </c>
      <c r="D791" s="3" t="s">
        <v>36</v>
      </c>
      <c r="E791" s="4">
        <v>0</v>
      </c>
      <c r="F791" s="4">
        <v>0</v>
      </c>
      <c r="H791" s="6">
        <v>0</v>
      </c>
      <c r="I791" s="7">
        <v>6236732</v>
      </c>
      <c r="J791" s="7">
        <v>6236730</v>
      </c>
      <c r="K791" s="7">
        <v>2</v>
      </c>
      <c r="L791" s="7">
        <v>7</v>
      </c>
      <c r="M791" s="7">
        <f t="shared" si="106"/>
        <v>0</v>
      </c>
      <c r="N791" s="8">
        <f t="shared" si="107"/>
        <v>0</v>
      </c>
      <c r="R791" s="12">
        <v>1</v>
      </c>
    </row>
    <row r="792" spans="1:18" ht="51" x14ac:dyDescent="0.2">
      <c r="A792" s="1" t="s">
        <v>1501</v>
      </c>
      <c r="B792" s="1" t="s">
        <v>1502</v>
      </c>
      <c r="C792" s="2" t="s">
        <v>1503</v>
      </c>
      <c r="D792" s="3" t="s">
        <v>237</v>
      </c>
      <c r="E792" s="4">
        <v>18</v>
      </c>
      <c r="F792" s="4">
        <v>0</v>
      </c>
      <c r="H792" s="6">
        <v>0</v>
      </c>
      <c r="I792" s="7">
        <v>6236733</v>
      </c>
      <c r="J792" s="7">
        <v>6236730</v>
      </c>
      <c r="K792" s="7">
        <v>2</v>
      </c>
      <c r="L792" s="7">
        <v>7</v>
      </c>
      <c r="M792" s="7">
        <f t="shared" si="106"/>
        <v>0</v>
      </c>
      <c r="N792" s="8">
        <f t="shared" si="107"/>
        <v>0</v>
      </c>
      <c r="R792" s="12">
        <v>1</v>
      </c>
    </row>
    <row r="793" spans="1:18" ht="51" x14ac:dyDescent="0.2">
      <c r="A793" s="1" t="s">
        <v>1504</v>
      </c>
      <c r="B793" s="1" t="s">
        <v>1505</v>
      </c>
      <c r="C793" s="2" t="s">
        <v>1506</v>
      </c>
      <c r="D793" s="3" t="s">
        <v>237</v>
      </c>
      <c r="E793" s="4">
        <v>13</v>
      </c>
      <c r="F793" s="4">
        <v>0</v>
      </c>
      <c r="H793" s="6">
        <v>0</v>
      </c>
      <c r="I793" s="7">
        <v>6236734</v>
      </c>
      <c r="J793" s="7">
        <v>6236730</v>
      </c>
      <c r="K793" s="7">
        <v>2</v>
      </c>
      <c r="L793" s="7">
        <v>7</v>
      </c>
      <c r="M793" s="7">
        <f t="shared" si="106"/>
        <v>0</v>
      </c>
      <c r="N793" s="8">
        <f t="shared" si="107"/>
        <v>0</v>
      </c>
      <c r="R793" s="12">
        <v>1</v>
      </c>
    </row>
    <row r="794" spans="1:18" ht="51" x14ac:dyDescent="0.2">
      <c r="A794" s="1" t="s">
        <v>1507</v>
      </c>
      <c r="B794" s="1" t="s">
        <v>1508</v>
      </c>
      <c r="C794" s="2" t="s">
        <v>1509</v>
      </c>
      <c r="D794" s="3" t="s">
        <v>237</v>
      </c>
      <c r="E794" s="4">
        <v>17</v>
      </c>
      <c r="F794" s="4">
        <v>0</v>
      </c>
      <c r="H794" s="6">
        <v>0</v>
      </c>
      <c r="I794" s="7">
        <v>6236735</v>
      </c>
      <c r="J794" s="7">
        <v>6236730</v>
      </c>
      <c r="K794" s="7">
        <v>2</v>
      </c>
      <c r="L794" s="7">
        <v>7</v>
      </c>
      <c r="M794" s="7">
        <f t="shared" si="106"/>
        <v>0</v>
      </c>
      <c r="N794" s="8">
        <f t="shared" si="107"/>
        <v>0</v>
      </c>
      <c r="R794" s="12">
        <v>1</v>
      </c>
    </row>
    <row r="795" spans="1:18" ht="63.75" x14ac:dyDescent="0.2">
      <c r="A795" s="1" t="s">
        <v>1510</v>
      </c>
      <c r="B795" s="1" t="s">
        <v>193</v>
      </c>
      <c r="C795" s="2" t="s">
        <v>1511</v>
      </c>
      <c r="D795" s="3" t="s">
        <v>237</v>
      </c>
      <c r="E795" s="4">
        <v>35</v>
      </c>
      <c r="F795" s="4">
        <v>0</v>
      </c>
      <c r="H795" s="6">
        <v>0</v>
      </c>
      <c r="I795" s="7">
        <v>6236736</v>
      </c>
      <c r="J795" s="7">
        <v>6236730</v>
      </c>
      <c r="K795" s="7">
        <v>2</v>
      </c>
      <c r="L795" s="7">
        <v>7</v>
      </c>
      <c r="M795" s="7">
        <f t="shared" si="106"/>
        <v>0</v>
      </c>
      <c r="N795" s="8">
        <f t="shared" si="107"/>
        <v>0</v>
      </c>
      <c r="R795" s="12">
        <v>1</v>
      </c>
    </row>
    <row r="796" spans="1:18" ht="76.5" x14ac:dyDescent="0.2">
      <c r="A796" s="1" t="s">
        <v>1512</v>
      </c>
      <c r="B796" s="1" t="s">
        <v>1513</v>
      </c>
      <c r="C796" s="2" t="s">
        <v>1514</v>
      </c>
      <c r="D796" s="3" t="s">
        <v>244</v>
      </c>
      <c r="E796" s="4">
        <v>15.3</v>
      </c>
      <c r="F796" s="4">
        <v>0</v>
      </c>
      <c r="H796" s="6">
        <v>0</v>
      </c>
      <c r="I796" s="7">
        <v>6236737</v>
      </c>
      <c r="J796" s="7">
        <v>6236730</v>
      </c>
      <c r="K796" s="7">
        <v>2</v>
      </c>
      <c r="L796" s="7">
        <v>7</v>
      </c>
      <c r="M796" s="7">
        <f t="shared" si="106"/>
        <v>0</v>
      </c>
      <c r="N796" s="8">
        <f t="shared" si="107"/>
        <v>0</v>
      </c>
      <c r="R796" s="12">
        <v>1</v>
      </c>
    </row>
    <row r="797" spans="1:18" x14ac:dyDescent="0.2">
      <c r="A797" s="1" t="s">
        <v>1515</v>
      </c>
      <c r="C797" s="2" t="s">
        <v>1516</v>
      </c>
      <c r="E797" s="4">
        <v>0</v>
      </c>
      <c r="F797" s="4">
        <v>0</v>
      </c>
      <c r="H797" s="6">
        <v>0</v>
      </c>
      <c r="I797" s="7">
        <v>6236738</v>
      </c>
      <c r="J797" s="7">
        <v>6236727</v>
      </c>
      <c r="K797" s="7">
        <v>1</v>
      </c>
      <c r="L797" s="7">
        <v>6</v>
      </c>
      <c r="M797" s="7">
        <f>M798+M799+M800+M801</f>
        <v>0</v>
      </c>
      <c r="N797" s="8">
        <f>N798+N799+N800+N801</f>
        <v>0</v>
      </c>
      <c r="R797" s="12">
        <v>1</v>
      </c>
    </row>
    <row r="798" spans="1:18" ht="102" x14ac:dyDescent="0.2">
      <c r="A798" s="1" t="s">
        <v>1517</v>
      </c>
      <c r="C798" s="2" t="s">
        <v>1518</v>
      </c>
      <c r="D798" s="3" t="s">
        <v>36</v>
      </c>
      <c r="E798" s="4">
        <v>0</v>
      </c>
      <c r="F798" s="4">
        <v>0</v>
      </c>
      <c r="H798" s="6">
        <v>0</v>
      </c>
      <c r="I798" s="7">
        <v>6236739</v>
      </c>
      <c r="J798" s="7">
        <v>6236738</v>
      </c>
      <c r="K798" s="7">
        <v>2</v>
      </c>
      <c r="L798" s="7">
        <v>7</v>
      </c>
      <c r="M798" s="7">
        <f t="shared" ref="M798:M801" si="108">ROUND(ROUND(H798,2)*ROUND(E798,2), 2)</f>
        <v>0</v>
      </c>
      <c r="N798" s="8">
        <f>H798*E798*(1+F798/100)</f>
        <v>0</v>
      </c>
      <c r="R798" s="12">
        <v>1</v>
      </c>
    </row>
    <row r="799" spans="1:18" ht="38.25" x14ac:dyDescent="0.2">
      <c r="A799" s="1" t="s">
        <v>1519</v>
      </c>
      <c r="B799" s="1" t="s">
        <v>1520</v>
      </c>
      <c r="C799" s="2" t="s">
        <v>1521</v>
      </c>
      <c r="D799" s="3" t="s">
        <v>36</v>
      </c>
      <c r="E799" s="4">
        <v>0</v>
      </c>
      <c r="F799" s="4">
        <v>0</v>
      </c>
      <c r="H799" s="6">
        <v>0</v>
      </c>
      <c r="I799" s="7">
        <v>6236740</v>
      </c>
      <c r="J799" s="7">
        <v>6236738</v>
      </c>
      <c r="K799" s="7">
        <v>2</v>
      </c>
      <c r="L799" s="7">
        <v>7</v>
      </c>
      <c r="M799" s="7">
        <f t="shared" si="108"/>
        <v>0</v>
      </c>
      <c r="N799" s="8">
        <f>H799*E799*(1+F799/100)</f>
        <v>0</v>
      </c>
      <c r="R799" s="12">
        <v>1</v>
      </c>
    </row>
    <row r="800" spans="1:18" ht="51" x14ac:dyDescent="0.2">
      <c r="A800" s="1" t="s">
        <v>1522</v>
      </c>
      <c r="B800" s="1" t="s">
        <v>1523</v>
      </c>
      <c r="C800" s="2" t="s">
        <v>1524</v>
      </c>
      <c r="D800" s="3" t="s">
        <v>237</v>
      </c>
      <c r="E800" s="4">
        <v>28</v>
      </c>
      <c r="F800" s="4">
        <v>0</v>
      </c>
      <c r="H800" s="6">
        <v>0</v>
      </c>
      <c r="I800" s="7">
        <v>6236741</v>
      </c>
      <c r="J800" s="7">
        <v>6236738</v>
      </c>
      <c r="K800" s="7">
        <v>2</v>
      </c>
      <c r="L800" s="7">
        <v>7</v>
      </c>
      <c r="M800" s="7">
        <f t="shared" si="108"/>
        <v>0</v>
      </c>
      <c r="N800" s="8">
        <f>H800*E800*(1+F800/100)</f>
        <v>0</v>
      </c>
      <c r="R800" s="12">
        <v>1</v>
      </c>
    </row>
    <row r="801" spans="1:18" ht="63.75" x14ac:dyDescent="0.2">
      <c r="A801" s="1" t="s">
        <v>1525</v>
      </c>
      <c r="B801" s="1" t="s">
        <v>1526</v>
      </c>
      <c r="C801" s="2" t="s">
        <v>1527</v>
      </c>
      <c r="D801" s="3" t="s">
        <v>237</v>
      </c>
      <c r="E801" s="4">
        <v>28</v>
      </c>
      <c r="F801" s="4">
        <v>0</v>
      </c>
      <c r="H801" s="6">
        <v>0</v>
      </c>
      <c r="I801" s="7">
        <v>6236742</v>
      </c>
      <c r="J801" s="7">
        <v>6236738</v>
      </c>
      <c r="K801" s="7">
        <v>2</v>
      </c>
      <c r="L801" s="7">
        <v>7</v>
      </c>
      <c r="M801" s="7">
        <f t="shared" si="108"/>
        <v>0</v>
      </c>
      <c r="N801" s="8">
        <f>H801*E801*(1+F801/100)</f>
        <v>0</v>
      </c>
      <c r="R801" s="12">
        <v>1</v>
      </c>
    </row>
    <row r="802" spans="1:18" x14ac:dyDescent="0.2">
      <c r="A802" s="1" t="s">
        <v>1528</v>
      </c>
      <c r="C802" s="2" t="s">
        <v>1529</v>
      </c>
      <c r="E802" s="4">
        <v>0</v>
      </c>
      <c r="F802" s="4">
        <v>0</v>
      </c>
      <c r="H802" s="6">
        <v>0</v>
      </c>
      <c r="I802" s="7">
        <v>6236743</v>
      </c>
      <c r="J802" s="7">
        <v>6236727</v>
      </c>
      <c r="K802" s="7">
        <v>1</v>
      </c>
      <c r="L802" s="7">
        <v>6</v>
      </c>
      <c r="M802" s="7">
        <f>M803+M804+M805+M806</f>
        <v>0</v>
      </c>
      <c r="N802" s="8">
        <f>N803+N804+N805+N806</f>
        <v>0</v>
      </c>
      <c r="R802" s="12">
        <v>1</v>
      </c>
    </row>
    <row r="803" spans="1:18" ht="25.5" x14ac:dyDescent="0.2">
      <c r="A803" s="1" t="s">
        <v>1530</v>
      </c>
      <c r="C803" s="2" t="s">
        <v>1531</v>
      </c>
      <c r="D803" s="3" t="s">
        <v>36</v>
      </c>
      <c r="E803" s="4">
        <v>0</v>
      </c>
      <c r="F803" s="4">
        <v>0</v>
      </c>
      <c r="H803" s="6">
        <v>0</v>
      </c>
      <c r="I803" s="7">
        <v>6236744</v>
      </c>
      <c r="J803" s="7">
        <v>6236743</v>
      </c>
      <c r="K803" s="7">
        <v>2</v>
      </c>
      <c r="L803" s="7">
        <v>7</v>
      </c>
      <c r="M803" s="7">
        <f t="shared" ref="M803:M806" si="109">ROUND(ROUND(H803,2)*ROUND(E803,2), 2)</f>
        <v>0</v>
      </c>
      <c r="N803" s="8">
        <f>H803*E803*(1+F803/100)</f>
        <v>0</v>
      </c>
      <c r="R803" s="12">
        <v>1</v>
      </c>
    </row>
    <row r="804" spans="1:18" x14ac:dyDescent="0.2">
      <c r="A804" s="1" t="s">
        <v>1532</v>
      </c>
      <c r="B804" s="1" t="s">
        <v>1533</v>
      </c>
      <c r="C804" s="2" t="s">
        <v>1534</v>
      </c>
      <c r="D804" s="3" t="s">
        <v>36</v>
      </c>
      <c r="E804" s="4">
        <v>0</v>
      </c>
      <c r="F804" s="4">
        <v>0</v>
      </c>
      <c r="H804" s="6">
        <v>0</v>
      </c>
      <c r="I804" s="7">
        <v>6236745</v>
      </c>
      <c r="J804" s="7">
        <v>6236743</v>
      </c>
      <c r="K804" s="7">
        <v>2</v>
      </c>
      <c r="L804" s="7">
        <v>7</v>
      </c>
      <c r="M804" s="7">
        <f t="shared" si="109"/>
        <v>0</v>
      </c>
      <c r="N804" s="8">
        <f>H804*E804*(1+F804/100)</f>
        <v>0</v>
      </c>
      <c r="R804" s="12">
        <v>1</v>
      </c>
    </row>
    <row r="805" spans="1:18" ht="25.5" x14ac:dyDescent="0.2">
      <c r="A805" s="1" t="s">
        <v>1535</v>
      </c>
      <c r="C805" s="2" t="s">
        <v>1536</v>
      </c>
      <c r="D805" s="3" t="s">
        <v>342</v>
      </c>
      <c r="E805" s="4">
        <v>53.66</v>
      </c>
      <c r="F805" s="4">
        <v>0</v>
      </c>
      <c r="H805" s="6">
        <v>0</v>
      </c>
      <c r="I805" s="7">
        <v>6236746</v>
      </c>
      <c r="J805" s="7">
        <v>6236743</v>
      </c>
      <c r="K805" s="7">
        <v>2</v>
      </c>
      <c r="L805" s="7">
        <v>7</v>
      </c>
      <c r="M805" s="7">
        <f t="shared" si="109"/>
        <v>0</v>
      </c>
      <c r="N805" s="8">
        <f>H805*E805*(1+F805/100)</f>
        <v>0</v>
      </c>
      <c r="R805" s="12">
        <v>1</v>
      </c>
    </row>
    <row r="806" spans="1:18" ht="51" x14ac:dyDescent="0.2">
      <c r="A806" s="1" t="s">
        <v>1537</v>
      </c>
      <c r="B806" s="1" t="s">
        <v>1538</v>
      </c>
      <c r="C806" s="2" t="s">
        <v>1539</v>
      </c>
      <c r="D806" s="3" t="s">
        <v>244</v>
      </c>
      <c r="E806" s="4">
        <v>1533</v>
      </c>
      <c r="F806" s="4">
        <v>0</v>
      </c>
      <c r="H806" s="6">
        <v>0</v>
      </c>
      <c r="I806" s="7">
        <v>6236747</v>
      </c>
      <c r="J806" s="7">
        <v>6236743</v>
      </c>
      <c r="K806" s="7">
        <v>2</v>
      </c>
      <c r="L806" s="7">
        <v>7</v>
      </c>
      <c r="M806" s="7">
        <f t="shared" si="109"/>
        <v>0</v>
      </c>
      <c r="N806" s="8">
        <f>H806*E806*(1+F806/100)</f>
        <v>0</v>
      </c>
      <c r="R806" s="12">
        <v>1</v>
      </c>
    </row>
    <row r="807" spans="1:18" x14ac:dyDescent="0.2">
      <c r="A807" s="1" t="s">
        <v>1540</v>
      </c>
      <c r="C807" s="2" t="s">
        <v>1541</v>
      </c>
      <c r="E807" s="4">
        <v>0</v>
      </c>
      <c r="F807" s="4">
        <v>0</v>
      </c>
      <c r="H807" s="6">
        <v>0</v>
      </c>
      <c r="I807" s="7">
        <v>6236748</v>
      </c>
      <c r="J807" s="7">
        <v>6236727</v>
      </c>
      <c r="K807" s="7">
        <v>1</v>
      </c>
      <c r="L807" s="7">
        <v>6</v>
      </c>
      <c r="M807" s="7">
        <f>M808+M809+M810</f>
        <v>0</v>
      </c>
      <c r="N807" s="8">
        <f>N808+N809+N810</f>
        <v>0</v>
      </c>
      <c r="R807" s="12">
        <v>1</v>
      </c>
    </row>
    <row r="808" spans="1:18" x14ac:dyDescent="0.2">
      <c r="A808" s="1" t="s">
        <v>1542</v>
      </c>
      <c r="B808" s="1" t="s">
        <v>1543</v>
      </c>
      <c r="C808" s="2" t="s">
        <v>1544</v>
      </c>
      <c r="D808" s="3" t="s">
        <v>36</v>
      </c>
      <c r="E808" s="4">
        <v>0</v>
      </c>
      <c r="F808" s="4">
        <v>0</v>
      </c>
      <c r="H808" s="6">
        <v>0</v>
      </c>
      <c r="I808" s="7">
        <v>6236749</v>
      </c>
      <c r="J808" s="7">
        <v>6236748</v>
      </c>
      <c r="K808" s="7">
        <v>2</v>
      </c>
      <c r="L808" s="7">
        <v>7</v>
      </c>
      <c r="M808" s="7">
        <f t="shared" ref="M808:M810" si="110">ROUND(ROUND(H808,2)*ROUND(E808,2), 2)</f>
        <v>0</v>
      </c>
      <c r="N808" s="8">
        <f>H808*E808*(1+F808/100)</f>
        <v>0</v>
      </c>
      <c r="R808" s="12">
        <v>1</v>
      </c>
    </row>
    <row r="809" spans="1:18" ht="25.5" x14ac:dyDescent="0.2">
      <c r="A809" s="1" t="s">
        <v>1545</v>
      </c>
      <c r="C809" s="2" t="s">
        <v>1546</v>
      </c>
      <c r="D809" s="3" t="s">
        <v>268</v>
      </c>
      <c r="E809" s="4">
        <v>1.08</v>
      </c>
      <c r="F809" s="4">
        <v>0</v>
      </c>
      <c r="H809" s="6">
        <v>0</v>
      </c>
      <c r="I809" s="7">
        <v>6236750</v>
      </c>
      <c r="J809" s="7">
        <v>6236748</v>
      </c>
      <c r="K809" s="7">
        <v>2</v>
      </c>
      <c r="L809" s="7">
        <v>7</v>
      </c>
      <c r="M809" s="7">
        <f t="shared" si="110"/>
        <v>0</v>
      </c>
      <c r="N809" s="8">
        <f>H809*E809*(1+F809/100)</f>
        <v>0</v>
      </c>
      <c r="R809" s="12">
        <v>1</v>
      </c>
    </row>
    <row r="810" spans="1:18" ht="25.5" x14ac:dyDescent="0.2">
      <c r="A810" s="1" t="s">
        <v>1547</v>
      </c>
      <c r="C810" s="2" t="s">
        <v>1548</v>
      </c>
      <c r="D810" s="3" t="s">
        <v>268</v>
      </c>
      <c r="E810" s="4">
        <v>1.2</v>
      </c>
      <c r="F810" s="4">
        <v>0</v>
      </c>
      <c r="H810" s="6">
        <v>0</v>
      </c>
      <c r="I810" s="7">
        <v>6236751</v>
      </c>
      <c r="J810" s="7">
        <v>6236748</v>
      </c>
      <c r="K810" s="7">
        <v>2</v>
      </c>
      <c r="L810" s="7">
        <v>7</v>
      </c>
      <c r="M810" s="7">
        <f t="shared" si="110"/>
        <v>0</v>
      </c>
      <c r="N810" s="8">
        <f>H810*E810*(1+F810/100)</f>
        <v>0</v>
      </c>
      <c r="R810" s="12">
        <v>1</v>
      </c>
    </row>
    <row r="811" spans="1:18" x14ac:dyDescent="0.2">
      <c r="A811" s="1" t="s">
        <v>1549</v>
      </c>
      <c r="B811" s="1" t="s">
        <v>1550</v>
      </c>
      <c r="C811" s="2" t="s">
        <v>1551</v>
      </c>
      <c r="E811" s="4">
        <v>0</v>
      </c>
      <c r="F811" s="4">
        <v>0</v>
      </c>
      <c r="H811" s="6">
        <v>0</v>
      </c>
      <c r="I811" s="7">
        <v>6238447</v>
      </c>
      <c r="J811" s="7">
        <v>6238443</v>
      </c>
      <c r="K811" s="7">
        <v>1</v>
      </c>
      <c r="L811" s="7">
        <v>3</v>
      </c>
      <c r="M811" s="7">
        <f>M812+M948</f>
        <v>0</v>
      </c>
      <c r="N811" s="8">
        <f>N812+N948</f>
        <v>0</v>
      </c>
      <c r="R811" s="12">
        <v>1</v>
      </c>
    </row>
    <row r="812" spans="1:18" x14ac:dyDescent="0.2">
      <c r="A812" s="1" t="s">
        <v>1552</v>
      </c>
      <c r="B812" s="1" t="s">
        <v>1553</v>
      </c>
      <c r="C812" s="2" t="s">
        <v>1554</v>
      </c>
      <c r="E812" s="4">
        <v>0</v>
      </c>
      <c r="F812" s="4">
        <v>0</v>
      </c>
      <c r="H812" s="6">
        <v>0</v>
      </c>
      <c r="I812" s="7">
        <v>6237238</v>
      </c>
      <c r="J812" s="7">
        <v>6238447</v>
      </c>
      <c r="K812" s="7">
        <v>1</v>
      </c>
      <c r="L812" s="7">
        <v>4</v>
      </c>
      <c r="M812" s="7">
        <f>M813+M939</f>
        <v>0</v>
      </c>
      <c r="N812" s="8">
        <f>N813+N939</f>
        <v>0</v>
      </c>
      <c r="R812" s="12">
        <v>1</v>
      </c>
    </row>
    <row r="813" spans="1:18" x14ac:dyDescent="0.2">
      <c r="A813" s="1" t="s">
        <v>1555</v>
      </c>
      <c r="B813" s="1" t="s">
        <v>1556</v>
      </c>
      <c r="C813" s="2" t="s">
        <v>1557</v>
      </c>
      <c r="E813" s="4">
        <v>0</v>
      </c>
      <c r="F813" s="4">
        <v>0</v>
      </c>
      <c r="H813" s="6">
        <v>0</v>
      </c>
      <c r="I813" s="7">
        <v>6237239</v>
      </c>
      <c r="J813" s="7">
        <v>6237238</v>
      </c>
      <c r="K813" s="7">
        <v>1</v>
      </c>
      <c r="L813" s="7">
        <v>5</v>
      </c>
      <c r="M813" s="7">
        <f>M814+M827+M864+M890+M896+M911+M933</f>
        <v>0</v>
      </c>
      <c r="N813" s="8">
        <f>N814+N827+N864+N890+N896+N911+N933</f>
        <v>0</v>
      </c>
      <c r="R813" s="12">
        <v>1</v>
      </c>
    </row>
    <row r="814" spans="1:18" x14ac:dyDescent="0.2">
      <c r="A814" s="1" t="s">
        <v>1558</v>
      </c>
      <c r="B814" s="1" t="s">
        <v>208</v>
      </c>
      <c r="C814" s="2" t="s">
        <v>1559</v>
      </c>
      <c r="E814" s="4">
        <v>0</v>
      </c>
      <c r="F814" s="4">
        <v>0</v>
      </c>
      <c r="H814" s="6">
        <v>0</v>
      </c>
      <c r="I814" s="7">
        <v>6237240</v>
      </c>
      <c r="J814" s="7">
        <v>6237239</v>
      </c>
      <c r="K814" s="7">
        <v>1</v>
      </c>
      <c r="L814" s="7">
        <v>6</v>
      </c>
      <c r="M814" s="7">
        <f>M815+M816+M817+M818+M819+M820+M821+M822+M823+M824+M825+M826</f>
        <v>0</v>
      </c>
      <c r="N814" s="8">
        <f>N815+N816+N817+N818+N819+N820+N821+N822+N823+N824+N825+N826</f>
        <v>0</v>
      </c>
      <c r="R814" s="12">
        <v>1</v>
      </c>
    </row>
    <row r="815" spans="1:18" x14ac:dyDescent="0.2">
      <c r="A815" s="1" t="s">
        <v>1560</v>
      </c>
      <c r="C815" s="2" t="s">
        <v>1561</v>
      </c>
      <c r="D815" s="3" t="s">
        <v>36</v>
      </c>
      <c r="E815" s="4">
        <v>0</v>
      </c>
      <c r="F815" s="4">
        <v>0</v>
      </c>
      <c r="H815" s="6">
        <v>0</v>
      </c>
      <c r="I815" s="7">
        <v>6237241</v>
      </c>
      <c r="J815" s="7">
        <v>6237240</v>
      </c>
      <c r="K815" s="7">
        <v>2</v>
      </c>
      <c r="L815" s="7">
        <v>7</v>
      </c>
      <c r="M815" s="7">
        <f t="shared" ref="M815:M826" si="111">ROUND(ROUND(H815,2)*ROUND(E815,2), 2)</f>
        <v>0</v>
      </c>
      <c r="N815" s="8">
        <f t="shared" ref="N815:N826" si="112">H815*E815*(1+F815/100)</f>
        <v>0</v>
      </c>
      <c r="R815" s="12">
        <v>1</v>
      </c>
    </row>
    <row r="816" spans="1:18" ht="25.5" x14ac:dyDescent="0.2">
      <c r="A816" s="1" t="s">
        <v>1562</v>
      </c>
      <c r="B816" s="1" t="s">
        <v>31</v>
      </c>
      <c r="C816" s="2" t="s">
        <v>1563</v>
      </c>
      <c r="D816" s="3" t="s">
        <v>237</v>
      </c>
      <c r="E816" s="4">
        <v>13</v>
      </c>
      <c r="F816" s="4">
        <v>0</v>
      </c>
      <c r="H816" s="6">
        <v>0</v>
      </c>
      <c r="I816" s="7">
        <v>6237242</v>
      </c>
      <c r="J816" s="7">
        <v>6237240</v>
      </c>
      <c r="K816" s="7">
        <v>2</v>
      </c>
      <c r="L816" s="7">
        <v>7</v>
      </c>
      <c r="M816" s="7">
        <f t="shared" si="111"/>
        <v>0</v>
      </c>
      <c r="N816" s="8">
        <f t="shared" si="112"/>
        <v>0</v>
      </c>
      <c r="R816" s="12">
        <v>1</v>
      </c>
    </row>
    <row r="817" spans="1:18" ht="25.5" x14ac:dyDescent="0.2">
      <c r="A817" s="1" t="s">
        <v>1564</v>
      </c>
      <c r="B817" s="1" t="s">
        <v>42</v>
      </c>
      <c r="C817" s="2" t="s">
        <v>1565</v>
      </c>
      <c r="D817" s="3" t="s">
        <v>237</v>
      </c>
      <c r="E817" s="4">
        <v>5</v>
      </c>
      <c r="F817" s="4">
        <v>0</v>
      </c>
      <c r="H817" s="6">
        <v>0</v>
      </c>
      <c r="I817" s="7">
        <v>6237243</v>
      </c>
      <c r="J817" s="7">
        <v>6237240</v>
      </c>
      <c r="K817" s="7">
        <v>2</v>
      </c>
      <c r="L817" s="7">
        <v>7</v>
      </c>
      <c r="M817" s="7">
        <f t="shared" si="111"/>
        <v>0</v>
      </c>
      <c r="N817" s="8">
        <f t="shared" si="112"/>
        <v>0</v>
      </c>
      <c r="R817" s="12">
        <v>1</v>
      </c>
    </row>
    <row r="818" spans="1:18" ht="25.5" x14ac:dyDescent="0.2">
      <c r="A818" s="1" t="s">
        <v>1566</v>
      </c>
      <c r="B818" s="1" t="s">
        <v>45</v>
      </c>
      <c r="C818" s="2" t="s">
        <v>1567</v>
      </c>
      <c r="D818" s="3" t="s">
        <v>237</v>
      </c>
      <c r="E818" s="4">
        <v>3</v>
      </c>
      <c r="F818" s="4">
        <v>0</v>
      </c>
      <c r="H818" s="6">
        <v>0</v>
      </c>
      <c r="I818" s="7">
        <v>6237244</v>
      </c>
      <c r="J818" s="7">
        <v>6237240</v>
      </c>
      <c r="K818" s="7">
        <v>2</v>
      </c>
      <c r="L818" s="7">
        <v>7</v>
      </c>
      <c r="M818" s="7">
        <f t="shared" si="111"/>
        <v>0</v>
      </c>
      <c r="N818" s="8">
        <f t="shared" si="112"/>
        <v>0</v>
      </c>
      <c r="R818" s="12">
        <v>1</v>
      </c>
    </row>
    <row r="819" spans="1:18" ht="25.5" x14ac:dyDescent="0.2">
      <c r="A819" s="1" t="s">
        <v>1568</v>
      </c>
      <c r="B819" s="1" t="s">
        <v>48</v>
      </c>
      <c r="C819" s="2" t="s">
        <v>1569</v>
      </c>
      <c r="D819" s="3" t="s">
        <v>237</v>
      </c>
      <c r="E819" s="4">
        <v>8</v>
      </c>
      <c r="F819" s="4">
        <v>0</v>
      </c>
      <c r="H819" s="6">
        <v>0</v>
      </c>
      <c r="I819" s="7">
        <v>6237245</v>
      </c>
      <c r="J819" s="7">
        <v>6237240</v>
      </c>
      <c r="K819" s="7">
        <v>2</v>
      </c>
      <c r="L819" s="7">
        <v>7</v>
      </c>
      <c r="M819" s="7">
        <f t="shared" si="111"/>
        <v>0</v>
      </c>
      <c r="N819" s="8">
        <f t="shared" si="112"/>
        <v>0</v>
      </c>
      <c r="R819" s="12">
        <v>1</v>
      </c>
    </row>
    <row r="820" spans="1:18" ht="38.25" x14ac:dyDescent="0.2">
      <c r="A820" s="1" t="s">
        <v>1570</v>
      </c>
      <c r="B820" s="1" t="s">
        <v>51</v>
      </c>
      <c r="C820" s="2" t="s">
        <v>1571</v>
      </c>
      <c r="D820" s="3" t="s">
        <v>237</v>
      </c>
      <c r="E820" s="4">
        <v>2</v>
      </c>
      <c r="F820" s="4">
        <v>0</v>
      </c>
      <c r="H820" s="6">
        <v>0</v>
      </c>
      <c r="I820" s="7">
        <v>6237246</v>
      </c>
      <c r="J820" s="7">
        <v>6237240</v>
      </c>
      <c r="K820" s="7">
        <v>2</v>
      </c>
      <c r="L820" s="7">
        <v>7</v>
      </c>
      <c r="M820" s="7">
        <f t="shared" si="111"/>
        <v>0</v>
      </c>
      <c r="N820" s="8">
        <f t="shared" si="112"/>
        <v>0</v>
      </c>
      <c r="R820" s="12">
        <v>1</v>
      </c>
    </row>
    <row r="821" spans="1:18" ht="38.25" x14ac:dyDescent="0.2">
      <c r="A821" s="1" t="s">
        <v>1572</v>
      </c>
      <c r="B821" s="1" t="s">
        <v>54</v>
      </c>
      <c r="C821" s="2" t="s">
        <v>1573</v>
      </c>
      <c r="D821" s="3" t="s">
        <v>237</v>
      </c>
      <c r="E821" s="4">
        <v>3</v>
      </c>
      <c r="F821" s="4">
        <v>0</v>
      </c>
      <c r="H821" s="6">
        <v>0</v>
      </c>
      <c r="I821" s="7">
        <v>6237247</v>
      </c>
      <c r="J821" s="7">
        <v>6237240</v>
      </c>
      <c r="K821" s="7">
        <v>2</v>
      </c>
      <c r="L821" s="7">
        <v>7</v>
      </c>
      <c r="M821" s="7">
        <f t="shared" si="111"/>
        <v>0</v>
      </c>
      <c r="N821" s="8">
        <f t="shared" si="112"/>
        <v>0</v>
      </c>
      <c r="R821" s="12">
        <v>1</v>
      </c>
    </row>
    <row r="822" spans="1:18" ht="38.25" x14ac:dyDescent="0.2">
      <c r="A822" s="1" t="s">
        <v>1574</v>
      </c>
      <c r="B822" s="1" t="s">
        <v>57</v>
      </c>
      <c r="C822" s="2" t="s">
        <v>1575</v>
      </c>
      <c r="D822" s="3" t="s">
        <v>237</v>
      </c>
      <c r="E822" s="4">
        <v>1</v>
      </c>
      <c r="F822" s="4">
        <v>0</v>
      </c>
      <c r="H822" s="6">
        <v>0</v>
      </c>
      <c r="I822" s="7">
        <v>6237248</v>
      </c>
      <c r="J822" s="7">
        <v>6237240</v>
      </c>
      <c r="K822" s="7">
        <v>2</v>
      </c>
      <c r="L822" s="7">
        <v>7</v>
      </c>
      <c r="M822" s="7">
        <f t="shared" si="111"/>
        <v>0</v>
      </c>
      <c r="N822" s="8">
        <f t="shared" si="112"/>
        <v>0</v>
      </c>
      <c r="R822" s="12">
        <v>1</v>
      </c>
    </row>
    <row r="823" spans="1:18" ht="25.5" x14ac:dyDescent="0.2">
      <c r="A823" s="1" t="s">
        <v>1576</v>
      </c>
      <c r="B823" s="1" t="s">
        <v>60</v>
      </c>
      <c r="C823" s="2" t="s">
        <v>1577</v>
      </c>
      <c r="D823" s="3" t="s">
        <v>237</v>
      </c>
      <c r="E823" s="4">
        <v>1</v>
      </c>
      <c r="F823" s="4">
        <v>0</v>
      </c>
      <c r="H823" s="6">
        <v>0</v>
      </c>
      <c r="I823" s="7">
        <v>6237249</v>
      </c>
      <c r="J823" s="7">
        <v>6237240</v>
      </c>
      <c r="K823" s="7">
        <v>2</v>
      </c>
      <c r="L823" s="7">
        <v>7</v>
      </c>
      <c r="M823" s="7">
        <f t="shared" si="111"/>
        <v>0</v>
      </c>
      <c r="N823" s="8">
        <f t="shared" si="112"/>
        <v>0</v>
      </c>
      <c r="R823" s="12">
        <v>1</v>
      </c>
    </row>
    <row r="824" spans="1:18" ht="25.5" x14ac:dyDescent="0.2">
      <c r="A824" s="1" t="s">
        <v>1578</v>
      </c>
      <c r="B824" s="1" t="s">
        <v>63</v>
      </c>
      <c r="C824" s="2" t="s">
        <v>1579</v>
      </c>
      <c r="D824" s="3" t="s">
        <v>237</v>
      </c>
      <c r="E824" s="4">
        <v>2</v>
      </c>
      <c r="F824" s="4">
        <v>0</v>
      </c>
      <c r="H824" s="6">
        <v>0</v>
      </c>
      <c r="I824" s="7">
        <v>6237250</v>
      </c>
      <c r="J824" s="7">
        <v>6237240</v>
      </c>
      <c r="K824" s="7">
        <v>2</v>
      </c>
      <c r="L824" s="7">
        <v>7</v>
      </c>
      <c r="M824" s="7">
        <f t="shared" si="111"/>
        <v>0</v>
      </c>
      <c r="N824" s="8">
        <f t="shared" si="112"/>
        <v>0</v>
      </c>
      <c r="R824" s="12">
        <v>1</v>
      </c>
    </row>
    <row r="825" spans="1:18" ht="25.5" x14ac:dyDescent="0.2">
      <c r="A825" s="1" t="s">
        <v>1580</v>
      </c>
      <c r="B825" s="1" t="s">
        <v>66</v>
      </c>
      <c r="C825" s="2" t="s">
        <v>1581</v>
      </c>
      <c r="D825" s="3" t="s">
        <v>237</v>
      </c>
      <c r="E825" s="4">
        <v>3</v>
      </c>
      <c r="F825" s="4">
        <v>0</v>
      </c>
      <c r="H825" s="6">
        <v>0</v>
      </c>
      <c r="I825" s="7">
        <v>6237251</v>
      </c>
      <c r="J825" s="7">
        <v>6237240</v>
      </c>
      <c r="K825" s="7">
        <v>2</v>
      </c>
      <c r="L825" s="7">
        <v>7</v>
      </c>
      <c r="M825" s="7">
        <f t="shared" si="111"/>
        <v>0</v>
      </c>
      <c r="N825" s="8">
        <f t="shared" si="112"/>
        <v>0</v>
      </c>
      <c r="R825" s="12">
        <v>1</v>
      </c>
    </row>
    <row r="826" spans="1:18" x14ac:dyDescent="0.2">
      <c r="A826" s="1" t="s">
        <v>1582</v>
      </c>
      <c r="B826" s="1" t="s">
        <v>69</v>
      </c>
      <c r="C826" s="2" t="s">
        <v>1583</v>
      </c>
      <c r="D826" s="3" t="s">
        <v>237</v>
      </c>
      <c r="E826" s="4">
        <v>5</v>
      </c>
      <c r="F826" s="4">
        <v>0</v>
      </c>
      <c r="H826" s="6">
        <v>0</v>
      </c>
      <c r="I826" s="7">
        <v>6237252</v>
      </c>
      <c r="J826" s="7">
        <v>6237240</v>
      </c>
      <c r="K826" s="7">
        <v>2</v>
      </c>
      <c r="L826" s="7">
        <v>7</v>
      </c>
      <c r="M826" s="7">
        <f t="shared" si="111"/>
        <v>0</v>
      </c>
      <c r="N826" s="8">
        <f t="shared" si="112"/>
        <v>0</v>
      </c>
      <c r="R826" s="12">
        <v>1</v>
      </c>
    </row>
    <row r="827" spans="1:18" x14ac:dyDescent="0.2">
      <c r="A827" s="1" t="s">
        <v>1584</v>
      </c>
      <c r="B827" s="1" t="s">
        <v>282</v>
      </c>
      <c r="C827" s="2" t="s">
        <v>1585</v>
      </c>
      <c r="E827" s="4">
        <v>0</v>
      </c>
      <c r="F827" s="4">
        <v>0</v>
      </c>
      <c r="H827" s="6">
        <v>0</v>
      </c>
      <c r="I827" s="7">
        <v>6237253</v>
      </c>
      <c r="J827" s="7">
        <v>6237239</v>
      </c>
      <c r="K827" s="7">
        <v>1</v>
      </c>
      <c r="L827" s="7">
        <v>6</v>
      </c>
      <c r="M827" s="7">
        <f>M828+M829+M830+M831+M832+M833+M834+M835+M836+M837+M838+M839+M840+M841+M842+M843+M844+M845+M846+M847+M848+M849+M850+M851+M852+M853+M854+M855+M856+M857+M858+M859+M860+M861+M862+M863</f>
        <v>0</v>
      </c>
      <c r="N827" s="8">
        <f>N828+N829+N830+N831+N832+N833+N834+N835+N836+N837+N838+N839+N840+N841+N842+N843+N844+N845+N846+N847+N848+N849+N850+N851+N852+N853+N854+N855+N856+N857+N858+N859+N860+N861+N862+N863</f>
        <v>0</v>
      </c>
      <c r="R827" s="12">
        <v>1</v>
      </c>
    </row>
    <row r="828" spans="1:18" x14ac:dyDescent="0.2">
      <c r="A828" s="1" t="s">
        <v>1586</v>
      </c>
      <c r="C828" s="2" t="s">
        <v>1561</v>
      </c>
      <c r="D828" s="3" t="s">
        <v>36</v>
      </c>
      <c r="E828" s="4">
        <v>0</v>
      </c>
      <c r="F828" s="4">
        <v>0</v>
      </c>
      <c r="H828" s="6">
        <v>0</v>
      </c>
      <c r="I828" s="7">
        <v>6237254</v>
      </c>
      <c r="J828" s="7">
        <v>6237253</v>
      </c>
      <c r="K828" s="7">
        <v>2</v>
      </c>
      <c r="L828" s="7">
        <v>7</v>
      </c>
      <c r="M828" s="7">
        <f t="shared" ref="M828:M863" si="113">ROUND(ROUND(H828,2)*ROUND(E828,2), 2)</f>
        <v>0</v>
      </c>
      <c r="N828" s="8">
        <f t="shared" ref="N828:N863" si="114">H828*E828*(1+F828/100)</f>
        <v>0</v>
      </c>
      <c r="R828" s="12">
        <v>1</v>
      </c>
    </row>
    <row r="829" spans="1:18" ht="38.25" x14ac:dyDescent="0.2">
      <c r="A829" s="1" t="s">
        <v>1587</v>
      </c>
      <c r="B829" s="1" t="s">
        <v>31</v>
      </c>
      <c r="C829" s="2" t="s">
        <v>1588</v>
      </c>
      <c r="D829" s="3" t="s">
        <v>36</v>
      </c>
      <c r="E829" s="4">
        <v>0</v>
      </c>
      <c r="F829" s="4">
        <v>0</v>
      </c>
      <c r="H829" s="6">
        <v>0</v>
      </c>
      <c r="I829" s="7">
        <v>6237255</v>
      </c>
      <c r="J829" s="7">
        <v>6237253</v>
      </c>
      <c r="K829" s="7">
        <v>2</v>
      </c>
      <c r="L829" s="7">
        <v>7</v>
      </c>
      <c r="M829" s="7">
        <f t="shared" si="113"/>
        <v>0</v>
      </c>
      <c r="N829" s="8">
        <f t="shared" si="114"/>
        <v>0</v>
      </c>
      <c r="R829" s="12">
        <v>1</v>
      </c>
    </row>
    <row r="830" spans="1:18" ht="51" x14ac:dyDescent="0.2">
      <c r="A830" s="1" t="s">
        <v>1589</v>
      </c>
      <c r="C830" s="2" t="s">
        <v>1590</v>
      </c>
      <c r="D830" s="3" t="s">
        <v>237</v>
      </c>
      <c r="E830" s="4">
        <v>7</v>
      </c>
      <c r="F830" s="4">
        <v>0</v>
      </c>
      <c r="H830" s="6">
        <v>0</v>
      </c>
      <c r="I830" s="7">
        <v>6237256</v>
      </c>
      <c r="J830" s="7">
        <v>6237253</v>
      </c>
      <c r="K830" s="7">
        <v>2</v>
      </c>
      <c r="L830" s="7">
        <v>7</v>
      </c>
      <c r="M830" s="7">
        <f t="shared" si="113"/>
        <v>0</v>
      </c>
      <c r="N830" s="8">
        <f t="shared" si="114"/>
        <v>0</v>
      </c>
      <c r="R830" s="12">
        <v>1</v>
      </c>
    </row>
    <row r="831" spans="1:18" ht="51" x14ac:dyDescent="0.2">
      <c r="A831" s="1" t="s">
        <v>1591</v>
      </c>
      <c r="C831" s="2" t="s">
        <v>1592</v>
      </c>
      <c r="D831" s="3" t="s">
        <v>237</v>
      </c>
      <c r="E831" s="4">
        <v>6</v>
      </c>
      <c r="F831" s="4">
        <v>0</v>
      </c>
      <c r="H831" s="6">
        <v>0</v>
      </c>
      <c r="I831" s="7">
        <v>6237257</v>
      </c>
      <c r="J831" s="7">
        <v>6237253</v>
      </c>
      <c r="K831" s="7">
        <v>2</v>
      </c>
      <c r="L831" s="7">
        <v>7</v>
      </c>
      <c r="M831" s="7">
        <f t="shared" si="113"/>
        <v>0</v>
      </c>
      <c r="N831" s="8">
        <f t="shared" si="114"/>
        <v>0</v>
      </c>
      <c r="R831" s="12">
        <v>1</v>
      </c>
    </row>
    <row r="832" spans="1:18" ht="25.5" x14ac:dyDescent="0.2">
      <c r="A832" s="1" t="s">
        <v>1593</v>
      </c>
      <c r="B832" s="1" t="s">
        <v>48</v>
      </c>
      <c r="C832" s="2" t="s">
        <v>1594</v>
      </c>
      <c r="D832" s="3" t="s">
        <v>237</v>
      </c>
      <c r="E832" s="4">
        <v>4</v>
      </c>
      <c r="F832" s="4">
        <v>0</v>
      </c>
      <c r="H832" s="6">
        <v>0</v>
      </c>
      <c r="I832" s="7">
        <v>6237258</v>
      </c>
      <c r="J832" s="7">
        <v>6237253</v>
      </c>
      <c r="K832" s="7">
        <v>2</v>
      </c>
      <c r="L832" s="7">
        <v>7</v>
      </c>
      <c r="M832" s="7">
        <f t="shared" si="113"/>
        <v>0</v>
      </c>
      <c r="N832" s="8">
        <f t="shared" si="114"/>
        <v>0</v>
      </c>
      <c r="R832" s="12">
        <v>1</v>
      </c>
    </row>
    <row r="833" spans="1:18" ht="25.5" x14ac:dyDescent="0.2">
      <c r="A833" s="1" t="s">
        <v>1595</v>
      </c>
      <c r="B833" s="1" t="s">
        <v>48</v>
      </c>
      <c r="C833" s="2" t="s">
        <v>1596</v>
      </c>
      <c r="D833" s="3" t="s">
        <v>237</v>
      </c>
      <c r="E833" s="4">
        <v>25</v>
      </c>
      <c r="F833" s="4">
        <v>0</v>
      </c>
      <c r="H833" s="6">
        <v>0</v>
      </c>
      <c r="I833" s="7">
        <v>6237259</v>
      </c>
      <c r="J833" s="7">
        <v>6237253</v>
      </c>
      <c r="K833" s="7">
        <v>2</v>
      </c>
      <c r="L833" s="7">
        <v>7</v>
      </c>
      <c r="M833" s="7">
        <f t="shared" si="113"/>
        <v>0</v>
      </c>
      <c r="N833" s="8">
        <f t="shared" si="114"/>
        <v>0</v>
      </c>
      <c r="R833" s="12">
        <v>1</v>
      </c>
    </row>
    <row r="834" spans="1:18" ht="25.5" x14ac:dyDescent="0.2">
      <c r="A834" s="1" t="s">
        <v>1597</v>
      </c>
      <c r="B834" s="1" t="s">
        <v>57</v>
      </c>
      <c r="C834" s="2" t="s">
        <v>1598</v>
      </c>
      <c r="D834" s="3" t="s">
        <v>237</v>
      </c>
      <c r="E834" s="4">
        <v>4</v>
      </c>
      <c r="F834" s="4">
        <v>0</v>
      </c>
      <c r="H834" s="6">
        <v>0</v>
      </c>
      <c r="I834" s="7">
        <v>6237260</v>
      </c>
      <c r="J834" s="7">
        <v>6237253</v>
      </c>
      <c r="K834" s="7">
        <v>2</v>
      </c>
      <c r="L834" s="7">
        <v>7</v>
      </c>
      <c r="M834" s="7">
        <f t="shared" si="113"/>
        <v>0</v>
      </c>
      <c r="N834" s="8">
        <f t="shared" si="114"/>
        <v>0</v>
      </c>
      <c r="R834" s="12">
        <v>1</v>
      </c>
    </row>
    <row r="835" spans="1:18" x14ac:dyDescent="0.2">
      <c r="A835" s="1" t="s">
        <v>1599</v>
      </c>
      <c r="B835" s="1" t="s">
        <v>51</v>
      </c>
      <c r="C835" s="2" t="s">
        <v>1600</v>
      </c>
      <c r="D835" s="3" t="s">
        <v>237</v>
      </c>
      <c r="E835" s="4">
        <v>30</v>
      </c>
      <c r="F835" s="4">
        <v>0</v>
      </c>
      <c r="H835" s="6">
        <v>0</v>
      </c>
      <c r="I835" s="7">
        <v>6237261</v>
      </c>
      <c r="J835" s="7">
        <v>6237253</v>
      </c>
      <c r="K835" s="7">
        <v>2</v>
      </c>
      <c r="L835" s="7">
        <v>7</v>
      </c>
      <c r="M835" s="7">
        <f t="shared" si="113"/>
        <v>0</v>
      </c>
      <c r="N835" s="8">
        <f t="shared" si="114"/>
        <v>0</v>
      </c>
      <c r="R835" s="12">
        <v>1</v>
      </c>
    </row>
    <row r="836" spans="1:18" x14ac:dyDescent="0.2">
      <c r="A836" s="1" t="s">
        <v>1601</v>
      </c>
      <c r="B836" s="1" t="s">
        <v>54</v>
      </c>
      <c r="C836" s="2" t="s">
        <v>1602</v>
      </c>
      <c r="D836" s="3" t="s">
        <v>237</v>
      </c>
      <c r="E836" s="4">
        <v>2</v>
      </c>
      <c r="F836" s="4">
        <v>0</v>
      </c>
      <c r="H836" s="6">
        <v>0</v>
      </c>
      <c r="I836" s="7">
        <v>6237262</v>
      </c>
      <c r="J836" s="7">
        <v>6237253</v>
      </c>
      <c r="K836" s="7">
        <v>2</v>
      </c>
      <c r="L836" s="7">
        <v>7</v>
      </c>
      <c r="M836" s="7">
        <f t="shared" si="113"/>
        <v>0</v>
      </c>
      <c r="N836" s="8">
        <f t="shared" si="114"/>
        <v>0</v>
      </c>
      <c r="R836" s="12">
        <v>1</v>
      </c>
    </row>
    <row r="837" spans="1:18" ht="38.25" x14ac:dyDescent="0.2">
      <c r="A837" s="1" t="s">
        <v>1603</v>
      </c>
      <c r="B837" s="1" t="s">
        <v>57</v>
      </c>
      <c r="C837" s="2" t="s">
        <v>1604</v>
      </c>
      <c r="D837" s="3" t="s">
        <v>237</v>
      </c>
      <c r="E837" s="4">
        <v>2</v>
      </c>
      <c r="F837" s="4">
        <v>0</v>
      </c>
      <c r="H837" s="6">
        <v>0</v>
      </c>
      <c r="I837" s="7">
        <v>6237263</v>
      </c>
      <c r="J837" s="7">
        <v>6237253</v>
      </c>
      <c r="K837" s="7">
        <v>2</v>
      </c>
      <c r="L837" s="7">
        <v>7</v>
      </c>
      <c r="M837" s="7">
        <f t="shared" si="113"/>
        <v>0</v>
      </c>
      <c r="N837" s="8">
        <f t="shared" si="114"/>
        <v>0</v>
      </c>
      <c r="R837" s="12">
        <v>1</v>
      </c>
    </row>
    <row r="838" spans="1:18" ht="38.25" x14ac:dyDescent="0.2">
      <c r="A838" s="1" t="s">
        <v>1605</v>
      </c>
      <c r="B838" s="1" t="s">
        <v>60</v>
      </c>
      <c r="C838" s="2" t="s">
        <v>1606</v>
      </c>
      <c r="D838" s="3" t="s">
        <v>237</v>
      </c>
      <c r="E838" s="4">
        <v>4</v>
      </c>
      <c r="F838" s="4">
        <v>0</v>
      </c>
      <c r="H838" s="6">
        <v>0</v>
      </c>
      <c r="I838" s="7">
        <v>6237264</v>
      </c>
      <c r="J838" s="7">
        <v>6237253</v>
      </c>
      <c r="K838" s="7">
        <v>2</v>
      </c>
      <c r="L838" s="7">
        <v>7</v>
      </c>
      <c r="M838" s="7">
        <f t="shared" si="113"/>
        <v>0</v>
      </c>
      <c r="N838" s="8">
        <f t="shared" si="114"/>
        <v>0</v>
      </c>
      <c r="R838" s="12">
        <v>1</v>
      </c>
    </row>
    <row r="839" spans="1:18" ht="25.5" x14ac:dyDescent="0.2">
      <c r="A839" s="1" t="s">
        <v>1607</v>
      </c>
      <c r="B839" s="1" t="s">
        <v>60</v>
      </c>
      <c r="C839" s="2" t="s">
        <v>1608</v>
      </c>
      <c r="D839" s="3" t="s">
        <v>36</v>
      </c>
      <c r="E839" s="4">
        <v>0</v>
      </c>
      <c r="F839" s="4">
        <v>0</v>
      </c>
      <c r="H839" s="6">
        <v>0</v>
      </c>
      <c r="I839" s="7">
        <v>6237265</v>
      </c>
      <c r="J839" s="7">
        <v>6237253</v>
      </c>
      <c r="K839" s="7">
        <v>2</v>
      </c>
      <c r="L839" s="7">
        <v>7</v>
      </c>
      <c r="M839" s="7">
        <f t="shared" si="113"/>
        <v>0</v>
      </c>
      <c r="N839" s="8">
        <f t="shared" si="114"/>
        <v>0</v>
      </c>
      <c r="R839" s="12">
        <v>1</v>
      </c>
    </row>
    <row r="840" spans="1:18" ht="38.25" x14ac:dyDescent="0.2">
      <c r="A840" s="1" t="s">
        <v>1609</v>
      </c>
      <c r="C840" s="2" t="s">
        <v>1610</v>
      </c>
      <c r="D840" s="3" t="s">
        <v>247</v>
      </c>
      <c r="E840" s="4">
        <v>30</v>
      </c>
      <c r="F840" s="4">
        <v>0</v>
      </c>
      <c r="H840" s="6">
        <v>0</v>
      </c>
      <c r="I840" s="7">
        <v>6237266</v>
      </c>
      <c r="J840" s="7">
        <v>6237253</v>
      </c>
      <c r="K840" s="7">
        <v>2</v>
      </c>
      <c r="L840" s="7">
        <v>7</v>
      </c>
      <c r="M840" s="7">
        <f t="shared" si="113"/>
        <v>0</v>
      </c>
      <c r="N840" s="8">
        <f t="shared" si="114"/>
        <v>0</v>
      </c>
      <c r="R840" s="12">
        <v>1</v>
      </c>
    </row>
    <row r="841" spans="1:18" ht="38.25" x14ac:dyDescent="0.2">
      <c r="A841" s="1" t="s">
        <v>1611</v>
      </c>
      <c r="C841" s="2" t="s">
        <v>1612</v>
      </c>
      <c r="D841" s="3" t="s">
        <v>247</v>
      </c>
      <c r="E841" s="4">
        <v>20</v>
      </c>
      <c r="F841" s="4">
        <v>0</v>
      </c>
      <c r="H841" s="6">
        <v>0</v>
      </c>
      <c r="I841" s="7">
        <v>6237267</v>
      </c>
      <c r="J841" s="7">
        <v>6237253</v>
      </c>
      <c r="K841" s="7">
        <v>2</v>
      </c>
      <c r="L841" s="7">
        <v>7</v>
      </c>
      <c r="M841" s="7">
        <f t="shared" si="113"/>
        <v>0</v>
      </c>
      <c r="N841" s="8">
        <f t="shared" si="114"/>
        <v>0</v>
      </c>
      <c r="R841" s="12">
        <v>1</v>
      </c>
    </row>
    <row r="842" spans="1:18" ht="38.25" x14ac:dyDescent="0.2">
      <c r="A842" s="1" t="s">
        <v>1613</v>
      </c>
      <c r="C842" s="2" t="s">
        <v>1614</v>
      </c>
      <c r="D842" s="3" t="s">
        <v>247</v>
      </c>
      <c r="E842" s="4">
        <v>60</v>
      </c>
      <c r="F842" s="4">
        <v>0</v>
      </c>
      <c r="H842" s="6">
        <v>0</v>
      </c>
      <c r="I842" s="7">
        <v>6237268</v>
      </c>
      <c r="J842" s="7">
        <v>6237253</v>
      </c>
      <c r="K842" s="7">
        <v>2</v>
      </c>
      <c r="L842" s="7">
        <v>7</v>
      </c>
      <c r="M842" s="7">
        <f t="shared" si="113"/>
        <v>0</v>
      </c>
      <c r="N842" s="8">
        <f t="shared" si="114"/>
        <v>0</v>
      </c>
      <c r="R842" s="12">
        <v>1</v>
      </c>
    </row>
    <row r="843" spans="1:18" ht="38.25" x14ac:dyDescent="0.2">
      <c r="A843" s="1" t="s">
        <v>1615</v>
      </c>
      <c r="C843" s="2" t="s">
        <v>1616</v>
      </c>
      <c r="D843" s="3" t="s">
        <v>247</v>
      </c>
      <c r="E843" s="4">
        <v>350</v>
      </c>
      <c r="F843" s="4">
        <v>0</v>
      </c>
      <c r="H843" s="6">
        <v>0</v>
      </c>
      <c r="I843" s="7">
        <v>6237269</v>
      </c>
      <c r="J843" s="7">
        <v>6237253</v>
      </c>
      <c r="K843" s="7">
        <v>2</v>
      </c>
      <c r="L843" s="7">
        <v>7</v>
      </c>
      <c r="M843" s="7">
        <f t="shared" si="113"/>
        <v>0</v>
      </c>
      <c r="N843" s="8">
        <f t="shared" si="114"/>
        <v>0</v>
      </c>
      <c r="R843" s="12">
        <v>1</v>
      </c>
    </row>
    <row r="844" spans="1:18" ht="38.25" x14ac:dyDescent="0.2">
      <c r="A844" s="1" t="s">
        <v>1617</v>
      </c>
      <c r="C844" s="2" t="s">
        <v>1618</v>
      </c>
      <c r="D844" s="3" t="s">
        <v>247</v>
      </c>
      <c r="E844" s="4">
        <v>0</v>
      </c>
      <c r="F844" s="4">
        <v>0</v>
      </c>
      <c r="H844" s="6">
        <v>0</v>
      </c>
      <c r="I844" s="7">
        <v>6237270</v>
      </c>
      <c r="J844" s="7">
        <v>6237253</v>
      </c>
      <c r="K844" s="7">
        <v>2</v>
      </c>
      <c r="L844" s="7">
        <v>7</v>
      </c>
      <c r="M844" s="7">
        <f t="shared" si="113"/>
        <v>0</v>
      </c>
      <c r="N844" s="8">
        <f t="shared" si="114"/>
        <v>0</v>
      </c>
      <c r="R844" s="12">
        <v>1</v>
      </c>
    </row>
    <row r="845" spans="1:18" ht="38.25" x14ac:dyDescent="0.2">
      <c r="A845" s="1" t="s">
        <v>1619</v>
      </c>
      <c r="C845" s="2" t="s">
        <v>1620</v>
      </c>
      <c r="D845" s="3" t="s">
        <v>247</v>
      </c>
      <c r="E845" s="4">
        <v>50</v>
      </c>
      <c r="F845" s="4">
        <v>0</v>
      </c>
      <c r="H845" s="6">
        <v>0</v>
      </c>
      <c r="I845" s="7">
        <v>6237271</v>
      </c>
      <c r="J845" s="7">
        <v>6237253</v>
      </c>
      <c r="K845" s="7">
        <v>2</v>
      </c>
      <c r="L845" s="7">
        <v>7</v>
      </c>
      <c r="M845" s="7">
        <f t="shared" si="113"/>
        <v>0</v>
      </c>
      <c r="N845" s="8">
        <f t="shared" si="114"/>
        <v>0</v>
      </c>
      <c r="R845" s="12">
        <v>1</v>
      </c>
    </row>
    <row r="846" spans="1:18" ht="38.25" x14ac:dyDescent="0.2">
      <c r="A846" s="1" t="s">
        <v>1621</v>
      </c>
      <c r="C846" s="2" t="s">
        <v>1622</v>
      </c>
      <c r="D846" s="3" t="s">
        <v>247</v>
      </c>
      <c r="E846" s="4">
        <v>150</v>
      </c>
      <c r="F846" s="4">
        <v>0</v>
      </c>
      <c r="H846" s="6">
        <v>0</v>
      </c>
      <c r="I846" s="7">
        <v>6237272</v>
      </c>
      <c r="J846" s="7">
        <v>6237253</v>
      </c>
      <c r="K846" s="7">
        <v>2</v>
      </c>
      <c r="L846" s="7">
        <v>7</v>
      </c>
      <c r="M846" s="7">
        <f t="shared" si="113"/>
        <v>0</v>
      </c>
      <c r="N846" s="8">
        <f t="shared" si="114"/>
        <v>0</v>
      </c>
      <c r="R846" s="12">
        <v>1</v>
      </c>
    </row>
    <row r="847" spans="1:18" ht="38.25" x14ac:dyDescent="0.2">
      <c r="A847" s="1" t="s">
        <v>1623</v>
      </c>
      <c r="C847" s="2" t="s">
        <v>1624</v>
      </c>
      <c r="D847" s="3" t="s">
        <v>247</v>
      </c>
      <c r="E847" s="4">
        <v>450</v>
      </c>
      <c r="F847" s="4">
        <v>0</v>
      </c>
      <c r="H847" s="6">
        <v>0</v>
      </c>
      <c r="I847" s="7">
        <v>6237273</v>
      </c>
      <c r="J847" s="7">
        <v>6237253</v>
      </c>
      <c r="K847" s="7">
        <v>2</v>
      </c>
      <c r="L847" s="7">
        <v>7</v>
      </c>
      <c r="M847" s="7">
        <f t="shared" si="113"/>
        <v>0</v>
      </c>
      <c r="N847" s="8">
        <f t="shared" si="114"/>
        <v>0</v>
      </c>
      <c r="R847" s="12">
        <v>1</v>
      </c>
    </row>
    <row r="848" spans="1:18" ht="38.25" x14ac:dyDescent="0.2">
      <c r="A848" s="1" t="s">
        <v>1625</v>
      </c>
      <c r="C848" s="2" t="s">
        <v>1626</v>
      </c>
      <c r="D848" s="3" t="s">
        <v>247</v>
      </c>
      <c r="E848" s="4">
        <v>50</v>
      </c>
      <c r="F848" s="4">
        <v>0</v>
      </c>
      <c r="H848" s="6">
        <v>0</v>
      </c>
      <c r="I848" s="7">
        <v>6237274</v>
      </c>
      <c r="J848" s="7">
        <v>6237253</v>
      </c>
      <c r="K848" s="7">
        <v>2</v>
      </c>
      <c r="L848" s="7">
        <v>7</v>
      </c>
      <c r="M848" s="7">
        <f t="shared" si="113"/>
        <v>0</v>
      </c>
      <c r="N848" s="8">
        <f t="shared" si="114"/>
        <v>0</v>
      </c>
      <c r="R848" s="12">
        <v>1</v>
      </c>
    </row>
    <row r="849" spans="1:18" ht="38.25" x14ac:dyDescent="0.2">
      <c r="A849" s="1" t="s">
        <v>1627</v>
      </c>
      <c r="C849" s="2" t="s">
        <v>1628</v>
      </c>
      <c r="D849" s="3" t="s">
        <v>247</v>
      </c>
      <c r="E849" s="4">
        <v>0</v>
      </c>
      <c r="F849" s="4">
        <v>0</v>
      </c>
      <c r="H849" s="6">
        <v>0</v>
      </c>
      <c r="I849" s="7">
        <v>6237275</v>
      </c>
      <c r="J849" s="7">
        <v>6237253</v>
      </c>
      <c r="K849" s="7">
        <v>2</v>
      </c>
      <c r="L849" s="7">
        <v>7</v>
      </c>
      <c r="M849" s="7">
        <f t="shared" si="113"/>
        <v>0</v>
      </c>
      <c r="N849" s="8">
        <f t="shared" si="114"/>
        <v>0</v>
      </c>
      <c r="R849" s="12">
        <v>1</v>
      </c>
    </row>
    <row r="850" spans="1:18" ht="38.25" x14ac:dyDescent="0.2">
      <c r="A850" s="1" t="s">
        <v>1629</v>
      </c>
      <c r="C850" s="2" t="s">
        <v>1630</v>
      </c>
      <c r="D850" s="3" t="s">
        <v>247</v>
      </c>
      <c r="E850" s="4">
        <v>100</v>
      </c>
      <c r="F850" s="4">
        <v>0</v>
      </c>
      <c r="H850" s="6">
        <v>0</v>
      </c>
      <c r="I850" s="7">
        <v>6237276</v>
      </c>
      <c r="J850" s="7">
        <v>6237253</v>
      </c>
      <c r="K850" s="7">
        <v>2</v>
      </c>
      <c r="L850" s="7">
        <v>7</v>
      </c>
      <c r="M850" s="7">
        <f t="shared" si="113"/>
        <v>0</v>
      </c>
      <c r="N850" s="8">
        <f t="shared" si="114"/>
        <v>0</v>
      </c>
      <c r="R850" s="12">
        <v>1</v>
      </c>
    </row>
    <row r="851" spans="1:18" ht="25.5" x14ac:dyDescent="0.2">
      <c r="A851" s="1" t="s">
        <v>1631</v>
      </c>
      <c r="B851" s="1" t="s">
        <v>114</v>
      </c>
      <c r="C851" s="2" t="s">
        <v>1632</v>
      </c>
      <c r="D851" s="3" t="s">
        <v>36</v>
      </c>
      <c r="E851" s="4">
        <v>0</v>
      </c>
      <c r="F851" s="4">
        <v>0</v>
      </c>
      <c r="H851" s="6">
        <v>0</v>
      </c>
      <c r="I851" s="7">
        <v>6237277</v>
      </c>
      <c r="J851" s="7">
        <v>6237253</v>
      </c>
      <c r="K851" s="7">
        <v>2</v>
      </c>
      <c r="L851" s="7">
        <v>7</v>
      </c>
      <c r="M851" s="7">
        <f t="shared" si="113"/>
        <v>0</v>
      </c>
      <c r="N851" s="8">
        <f t="shared" si="114"/>
        <v>0</v>
      </c>
      <c r="R851" s="12">
        <v>1</v>
      </c>
    </row>
    <row r="852" spans="1:18" ht="38.25" x14ac:dyDescent="0.2">
      <c r="A852" s="1" t="s">
        <v>1633</v>
      </c>
      <c r="C852" s="2" t="s">
        <v>1634</v>
      </c>
      <c r="D852" s="3" t="s">
        <v>247</v>
      </c>
      <c r="E852" s="4">
        <v>90</v>
      </c>
      <c r="F852" s="4">
        <v>0</v>
      </c>
      <c r="H852" s="6">
        <v>0</v>
      </c>
      <c r="I852" s="7">
        <v>6237278</v>
      </c>
      <c r="J852" s="7">
        <v>6237253</v>
      </c>
      <c r="K852" s="7">
        <v>2</v>
      </c>
      <c r="L852" s="7">
        <v>7</v>
      </c>
      <c r="M852" s="7">
        <f t="shared" si="113"/>
        <v>0</v>
      </c>
      <c r="N852" s="8">
        <f t="shared" si="114"/>
        <v>0</v>
      </c>
      <c r="R852" s="12">
        <v>1</v>
      </c>
    </row>
    <row r="853" spans="1:18" ht="38.25" x14ac:dyDescent="0.2">
      <c r="A853" s="1" t="s">
        <v>1635</v>
      </c>
      <c r="C853" s="2" t="s">
        <v>1636</v>
      </c>
      <c r="D853" s="3" t="s">
        <v>247</v>
      </c>
      <c r="E853" s="4">
        <v>30</v>
      </c>
      <c r="F853" s="4">
        <v>0</v>
      </c>
      <c r="H853" s="6">
        <v>0</v>
      </c>
      <c r="I853" s="7">
        <v>6237279</v>
      </c>
      <c r="J853" s="7">
        <v>6237253</v>
      </c>
      <c r="K853" s="7">
        <v>2</v>
      </c>
      <c r="L853" s="7">
        <v>7</v>
      </c>
      <c r="M853" s="7">
        <f t="shared" si="113"/>
        <v>0</v>
      </c>
      <c r="N853" s="8">
        <f t="shared" si="114"/>
        <v>0</v>
      </c>
      <c r="R853" s="12">
        <v>1</v>
      </c>
    </row>
    <row r="854" spans="1:18" ht="25.5" x14ac:dyDescent="0.2">
      <c r="A854" s="1" t="s">
        <v>1637</v>
      </c>
      <c r="B854" s="1" t="s">
        <v>111</v>
      </c>
      <c r="C854" s="2" t="s">
        <v>1638</v>
      </c>
      <c r="D854" s="3" t="s">
        <v>36</v>
      </c>
      <c r="E854" s="4">
        <v>0</v>
      </c>
      <c r="F854" s="4">
        <v>0</v>
      </c>
      <c r="H854" s="6">
        <v>0</v>
      </c>
      <c r="I854" s="7">
        <v>6237280</v>
      </c>
      <c r="J854" s="7">
        <v>6237253</v>
      </c>
      <c r="K854" s="7">
        <v>2</v>
      </c>
      <c r="L854" s="7">
        <v>7</v>
      </c>
      <c r="M854" s="7">
        <f t="shared" si="113"/>
        <v>0</v>
      </c>
      <c r="N854" s="8">
        <f t="shared" si="114"/>
        <v>0</v>
      </c>
      <c r="R854" s="12">
        <v>1</v>
      </c>
    </row>
    <row r="855" spans="1:18" ht="38.25" x14ac:dyDescent="0.2">
      <c r="A855" s="1" t="s">
        <v>1639</v>
      </c>
      <c r="C855" s="2" t="s">
        <v>1640</v>
      </c>
      <c r="D855" s="3" t="s">
        <v>247</v>
      </c>
      <c r="E855" s="4">
        <v>100</v>
      </c>
      <c r="F855" s="4">
        <v>0</v>
      </c>
      <c r="H855" s="6">
        <v>0</v>
      </c>
      <c r="I855" s="7">
        <v>6237281</v>
      </c>
      <c r="J855" s="7">
        <v>6237253</v>
      </c>
      <c r="K855" s="7">
        <v>2</v>
      </c>
      <c r="L855" s="7">
        <v>7</v>
      </c>
      <c r="M855" s="7">
        <f t="shared" si="113"/>
        <v>0</v>
      </c>
      <c r="N855" s="8">
        <f t="shared" si="114"/>
        <v>0</v>
      </c>
      <c r="R855" s="12">
        <v>1</v>
      </c>
    </row>
    <row r="856" spans="1:18" x14ac:dyDescent="0.2">
      <c r="A856" s="1" t="s">
        <v>1641</v>
      </c>
      <c r="B856" s="1" t="s">
        <v>66</v>
      </c>
      <c r="C856" s="2" t="s">
        <v>1642</v>
      </c>
      <c r="D856" s="3" t="s">
        <v>36</v>
      </c>
      <c r="E856" s="4">
        <v>0</v>
      </c>
      <c r="F856" s="4">
        <v>0</v>
      </c>
      <c r="H856" s="6">
        <v>0</v>
      </c>
      <c r="I856" s="7">
        <v>6237282</v>
      </c>
      <c r="J856" s="7">
        <v>6237253</v>
      </c>
      <c r="K856" s="7">
        <v>2</v>
      </c>
      <c r="L856" s="7">
        <v>7</v>
      </c>
      <c r="M856" s="7">
        <f t="shared" si="113"/>
        <v>0</v>
      </c>
      <c r="N856" s="8">
        <f t="shared" si="114"/>
        <v>0</v>
      </c>
      <c r="R856" s="12">
        <v>1</v>
      </c>
    </row>
    <row r="857" spans="1:18" ht="25.5" x14ac:dyDescent="0.2">
      <c r="A857" s="1" t="s">
        <v>1643</v>
      </c>
      <c r="C857" s="2" t="s">
        <v>1644</v>
      </c>
      <c r="D857" s="3" t="s">
        <v>247</v>
      </c>
      <c r="E857" s="4">
        <v>250</v>
      </c>
      <c r="F857" s="4">
        <v>0</v>
      </c>
      <c r="H857" s="6">
        <v>0</v>
      </c>
      <c r="I857" s="7">
        <v>6237283</v>
      </c>
      <c r="J857" s="7">
        <v>6237253</v>
      </c>
      <c r="K857" s="7">
        <v>2</v>
      </c>
      <c r="L857" s="7">
        <v>7</v>
      </c>
      <c r="M857" s="7">
        <f t="shared" si="113"/>
        <v>0</v>
      </c>
      <c r="N857" s="8">
        <f t="shared" si="114"/>
        <v>0</v>
      </c>
      <c r="R857" s="12">
        <v>1</v>
      </c>
    </row>
    <row r="858" spans="1:18" ht="25.5" x14ac:dyDescent="0.2">
      <c r="A858" s="1" t="s">
        <v>1645</v>
      </c>
      <c r="C858" s="2" t="s">
        <v>1646</v>
      </c>
      <c r="D858" s="3" t="s">
        <v>247</v>
      </c>
      <c r="E858" s="4">
        <v>150</v>
      </c>
      <c r="F858" s="4">
        <v>0</v>
      </c>
      <c r="H858" s="6">
        <v>0</v>
      </c>
      <c r="I858" s="7">
        <v>6237284</v>
      </c>
      <c r="J858" s="7">
        <v>6237253</v>
      </c>
      <c r="K858" s="7">
        <v>2</v>
      </c>
      <c r="L858" s="7">
        <v>7</v>
      </c>
      <c r="M858" s="7">
        <f t="shared" si="113"/>
        <v>0</v>
      </c>
      <c r="N858" s="8">
        <f t="shared" si="114"/>
        <v>0</v>
      </c>
      <c r="R858" s="12">
        <v>1</v>
      </c>
    </row>
    <row r="859" spans="1:18" ht="25.5" x14ac:dyDescent="0.2">
      <c r="A859" s="1" t="s">
        <v>1647</v>
      </c>
      <c r="C859" s="2" t="s">
        <v>1648</v>
      </c>
      <c r="D859" s="3" t="s">
        <v>247</v>
      </c>
      <c r="E859" s="4">
        <v>10</v>
      </c>
      <c r="F859" s="4">
        <v>0</v>
      </c>
      <c r="H859" s="6">
        <v>0</v>
      </c>
      <c r="I859" s="7">
        <v>6237285</v>
      </c>
      <c r="J859" s="7">
        <v>6237253</v>
      </c>
      <c r="K859" s="7">
        <v>2</v>
      </c>
      <c r="L859" s="7">
        <v>7</v>
      </c>
      <c r="M859" s="7">
        <f t="shared" si="113"/>
        <v>0</v>
      </c>
      <c r="N859" s="8">
        <f t="shared" si="114"/>
        <v>0</v>
      </c>
      <c r="R859" s="12">
        <v>1</v>
      </c>
    </row>
    <row r="860" spans="1:18" ht="25.5" x14ac:dyDescent="0.2">
      <c r="A860" s="1" t="s">
        <v>1649</v>
      </c>
      <c r="B860" s="1" t="s">
        <v>69</v>
      </c>
      <c r="C860" s="2" t="s">
        <v>1650</v>
      </c>
      <c r="D860" s="3" t="s">
        <v>36</v>
      </c>
      <c r="E860" s="4">
        <v>0</v>
      </c>
      <c r="F860" s="4">
        <v>0</v>
      </c>
      <c r="H860" s="6">
        <v>0</v>
      </c>
      <c r="I860" s="7">
        <v>6237286</v>
      </c>
      <c r="J860" s="7">
        <v>6237253</v>
      </c>
      <c r="K860" s="7">
        <v>2</v>
      </c>
      <c r="L860" s="7">
        <v>7</v>
      </c>
      <c r="M860" s="7">
        <f t="shared" si="113"/>
        <v>0</v>
      </c>
      <c r="N860" s="8">
        <f t="shared" si="114"/>
        <v>0</v>
      </c>
      <c r="R860" s="12">
        <v>1</v>
      </c>
    </row>
    <row r="861" spans="1:18" ht="38.25" x14ac:dyDescent="0.2">
      <c r="A861" s="1" t="s">
        <v>1651</v>
      </c>
      <c r="C861" s="2" t="s">
        <v>1652</v>
      </c>
      <c r="D861" s="3" t="s">
        <v>247</v>
      </c>
      <c r="E861" s="4">
        <v>15</v>
      </c>
      <c r="F861" s="4">
        <v>0</v>
      </c>
      <c r="H861" s="6">
        <v>0</v>
      </c>
      <c r="I861" s="7">
        <v>6237287</v>
      </c>
      <c r="J861" s="7">
        <v>6237253</v>
      </c>
      <c r="K861" s="7">
        <v>2</v>
      </c>
      <c r="L861" s="7">
        <v>7</v>
      </c>
      <c r="M861" s="7">
        <f t="shared" si="113"/>
        <v>0</v>
      </c>
      <c r="N861" s="8">
        <f t="shared" si="114"/>
        <v>0</v>
      </c>
      <c r="R861" s="12">
        <v>1</v>
      </c>
    </row>
    <row r="862" spans="1:18" ht="38.25" x14ac:dyDescent="0.2">
      <c r="A862" s="1" t="s">
        <v>1653</v>
      </c>
      <c r="C862" s="2" t="s">
        <v>1654</v>
      </c>
      <c r="D862" s="3" t="s">
        <v>247</v>
      </c>
      <c r="E862" s="4">
        <v>30</v>
      </c>
      <c r="F862" s="4">
        <v>0</v>
      </c>
      <c r="H862" s="6">
        <v>0</v>
      </c>
      <c r="I862" s="7">
        <v>6237288</v>
      </c>
      <c r="J862" s="7">
        <v>6237253</v>
      </c>
      <c r="K862" s="7">
        <v>2</v>
      </c>
      <c r="L862" s="7">
        <v>7</v>
      </c>
      <c r="M862" s="7">
        <f t="shared" si="113"/>
        <v>0</v>
      </c>
      <c r="N862" s="8">
        <f t="shared" si="114"/>
        <v>0</v>
      </c>
      <c r="R862" s="12">
        <v>1</v>
      </c>
    </row>
    <row r="863" spans="1:18" x14ac:dyDescent="0.2">
      <c r="A863" s="1" t="s">
        <v>1655</v>
      </c>
      <c r="B863" s="1" t="s">
        <v>72</v>
      </c>
      <c r="C863" s="2" t="s">
        <v>1656</v>
      </c>
      <c r="D863" s="3" t="s">
        <v>237</v>
      </c>
      <c r="E863" s="4">
        <v>50</v>
      </c>
      <c r="F863" s="4">
        <v>0</v>
      </c>
      <c r="H863" s="6">
        <v>0</v>
      </c>
      <c r="I863" s="7">
        <v>6237289</v>
      </c>
      <c r="J863" s="7">
        <v>6237253</v>
      </c>
      <c r="K863" s="7">
        <v>2</v>
      </c>
      <c r="L863" s="7">
        <v>7</v>
      </c>
      <c r="M863" s="7">
        <f t="shared" si="113"/>
        <v>0</v>
      </c>
      <c r="N863" s="8">
        <f t="shared" si="114"/>
        <v>0</v>
      </c>
      <c r="R863" s="12">
        <v>1</v>
      </c>
    </row>
    <row r="864" spans="1:18" x14ac:dyDescent="0.2">
      <c r="A864" s="1" t="s">
        <v>1657</v>
      </c>
      <c r="B864" s="1" t="s">
        <v>307</v>
      </c>
      <c r="C864" s="2" t="s">
        <v>1658</v>
      </c>
      <c r="E864" s="4">
        <v>0</v>
      </c>
      <c r="F864" s="4">
        <v>0</v>
      </c>
      <c r="H864" s="6">
        <v>0</v>
      </c>
      <c r="I864" s="7">
        <v>6237290</v>
      </c>
      <c r="J864" s="7">
        <v>6237239</v>
      </c>
      <c r="K864" s="7">
        <v>1</v>
      </c>
      <c r="L864" s="7">
        <v>6</v>
      </c>
      <c r="M864" s="7">
        <f>M865+M866+M867+M868+M869+M870+M871+M872+M873+M874+M875+M876+M877+M878+M879+M880+M881+M882+M883+M884+M885+M886+M887+M888+M889</f>
        <v>0</v>
      </c>
      <c r="N864" s="8">
        <f>N865+N866+N867+N868+N869+N870+N871+N872+N873+N874+N875+N876+N877+N878+N879+N880+N881+N882+N883+N884+N885+N886+N887+N888+N889</f>
        <v>0</v>
      </c>
      <c r="R864" s="12">
        <v>1</v>
      </c>
    </row>
    <row r="865" spans="1:18" x14ac:dyDescent="0.2">
      <c r="A865" s="1" t="s">
        <v>1659</v>
      </c>
      <c r="C865" s="2" t="s">
        <v>1561</v>
      </c>
      <c r="D865" s="3" t="s">
        <v>36</v>
      </c>
      <c r="E865" s="4">
        <v>0</v>
      </c>
      <c r="F865" s="4">
        <v>0</v>
      </c>
      <c r="H865" s="6">
        <v>0</v>
      </c>
      <c r="I865" s="7">
        <v>6237291</v>
      </c>
      <c r="J865" s="7">
        <v>6237290</v>
      </c>
      <c r="K865" s="7">
        <v>2</v>
      </c>
      <c r="L865" s="7">
        <v>7</v>
      </c>
      <c r="M865" s="7">
        <f t="shared" ref="M865:M889" si="115">ROUND(ROUND(H865,2)*ROUND(E865,2), 2)</f>
        <v>0</v>
      </c>
      <c r="N865" s="8">
        <f t="shared" ref="N865:N889" si="116">H865*E865*(1+F865/100)</f>
        <v>0</v>
      </c>
      <c r="R865" s="12">
        <v>1</v>
      </c>
    </row>
    <row r="866" spans="1:18" ht="38.25" x14ac:dyDescent="0.2">
      <c r="A866" s="1" t="s">
        <v>1660</v>
      </c>
      <c r="B866" s="1" t="s">
        <v>31</v>
      </c>
      <c r="C866" s="2" t="s">
        <v>1661</v>
      </c>
      <c r="D866" s="3" t="s">
        <v>237</v>
      </c>
      <c r="E866" s="4">
        <v>1</v>
      </c>
      <c r="F866" s="4">
        <v>0</v>
      </c>
      <c r="H866" s="6">
        <v>0</v>
      </c>
      <c r="I866" s="7">
        <v>6237292</v>
      </c>
      <c r="J866" s="7">
        <v>6237290</v>
      </c>
      <c r="K866" s="7">
        <v>2</v>
      </c>
      <c r="L866" s="7">
        <v>7</v>
      </c>
      <c r="M866" s="7">
        <f t="shared" si="115"/>
        <v>0</v>
      </c>
      <c r="N866" s="8">
        <f t="shared" si="116"/>
        <v>0</v>
      </c>
      <c r="R866" s="12">
        <v>1</v>
      </c>
    </row>
    <row r="867" spans="1:18" x14ac:dyDescent="0.2">
      <c r="A867" s="1" t="s">
        <v>1662</v>
      </c>
      <c r="C867" s="2" t="s">
        <v>1663</v>
      </c>
      <c r="D867" s="3" t="s">
        <v>237</v>
      </c>
      <c r="E867" s="4">
        <v>1</v>
      </c>
      <c r="F867" s="4">
        <v>0</v>
      </c>
      <c r="H867" s="6">
        <v>0</v>
      </c>
      <c r="I867" s="7">
        <v>6237293</v>
      </c>
      <c r="J867" s="7">
        <v>6237290</v>
      </c>
      <c r="K867" s="7">
        <v>2</v>
      </c>
      <c r="L867" s="7">
        <v>7</v>
      </c>
      <c r="M867" s="7">
        <f t="shared" si="115"/>
        <v>0</v>
      </c>
      <c r="N867" s="8">
        <f t="shared" si="116"/>
        <v>0</v>
      </c>
      <c r="R867" s="12">
        <v>1</v>
      </c>
    </row>
    <row r="868" spans="1:18" x14ac:dyDescent="0.2">
      <c r="A868" s="1" t="s">
        <v>1664</v>
      </c>
      <c r="C868" s="2" t="s">
        <v>1665</v>
      </c>
      <c r="D868" s="3" t="s">
        <v>237</v>
      </c>
      <c r="E868" s="4">
        <v>4</v>
      </c>
      <c r="F868" s="4">
        <v>0</v>
      </c>
      <c r="H868" s="6">
        <v>0</v>
      </c>
      <c r="I868" s="7">
        <v>6237294</v>
      </c>
      <c r="J868" s="7">
        <v>6237290</v>
      </c>
      <c r="K868" s="7">
        <v>2</v>
      </c>
      <c r="L868" s="7">
        <v>7</v>
      </c>
      <c r="M868" s="7">
        <f t="shared" si="115"/>
        <v>0</v>
      </c>
      <c r="N868" s="8">
        <f t="shared" si="116"/>
        <v>0</v>
      </c>
      <c r="R868" s="12">
        <v>1</v>
      </c>
    </row>
    <row r="869" spans="1:18" x14ac:dyDescent="0.2">
      <c r="A869" s="1" t="s">
        <v>1666</v>
      </c>
      <c r="C869" s="2" t="s">
        <v>1667</v>
      </c>
      <c r="D869" s="3" t="s">
        <v>237</v>
      </c>
      <c r="E869" s="4">
        <v>1</v>
      </c>
      <c r="F869" s="4">
        <v>0</v>
      </c>
      <c r="H869" s="6">
        <v>0</v>
      </c>
      <c r="I869" s="7">
        <v>6237295</v>
      </c>
      <c r="J869" s="7">
        <v>6237290</v>
      </c>
      <c r="K869" s="7">
        <v>2</v>
      </c>
      <c r="L869" s="7">
        <v>7</v>
      </c>
      <c r="M869" s="7">
        <f t="shared" si="115"/>
        <v>0</v>
      </c>
      <c r="N869" s="8">
        <f t="shared" si="116"/>
        <v>0</v>
      </c>
      <c r="R869" s="12">
        <v>1</v>
      </c>
    </row>
    <row r="870" spans="1:18" x14ac:dyDescent="0.2">
      <c r="A870" s="1" t="s">
        <v>1668</v>
      </c>
      <c r="C870" s="2" t="s">
        <v>1669</v>
      </c>
      <c r="D870" s="3" t="s">
        <v>237</v>
      </c>
      <c r="E870" s="4">
        <v>1</v>
      </c>
      <c r="F870" s="4">
        <v>0</v>
      </c>
      <c r="H870" s="6">
        <v>0</v>
      </c>
      <c r="I870" s="7">
        <v>6237296</v>
      </c>
      <c r="J870" s="7">
        <v>6237290</v>
      </c>
      <c r="K870" s="7">
        <v>2</v>
      </c>
      <c r="L870" s="7">
        <v>7</v>
      </c>
      <c r="M870" s="7">
        <f t="shared" si="115"/>
        <v>0</v>
      </c>
      <c r="N870" s="8">
        <f t="shared" si="116"/>
        <v>0</v>
      </c>
      <c r="R870" s="12">
        <v>1</v>
      </c>
    </row>
    <row r="871" spans="1:18" x14ac:dyDescent="0.2">
      <c r="A871" s="1" t="s">
        <v>1670</v>
      </c>
      <c r="C871" s="2" t="s">
        <v>1671</v>
      </c>
      <c r="D871" s="3" t="s">
        <v>237</v>
      </c>
      <c r="E871" s="4">
        <v>3</v>
      </c>
      <c r="F871" s="4">
        <v>0</v>
      </c>
      <c r="H871" s="6">
        <v>0</v>
      </c>
      <c r="I871" s="7">
        <v>6237297</v>
      </c>
      <c r="J871" s="7">
        <v>6237290</v>
      </c>
      <c r="K871" s="7">
        <v>2</v>
      </c>
      <c r="L871" s="7">
        <v>7</v>
      </c>
      <c r="M871" s="7">
        <f t="shared" si="115"/>
        <v>0</v>
      </c>
      <c r="N871" s="8">
        <f t="shared" si="116"/>
        <v>0</v>
      </c>
      <c r="R871" s="12">
        <v>1</v>
      </c>
    </row>
    <row r="872" spans="1:18" x14ac:dyDescent="0.2">
      <c r="A872" s="1" t="s">
        <v>1672</v>
      </c>
      <c r="C872" s="2" t="s">
        <v>1673</v>
      </c>
      <c r="D872" s="3" t="s">
        <v>237</v>
      </c>
      <c r="E872" s="4">
        <v>4</v>
      </c>
      <c r="F872" s="4">
        <v>0</v>
      </c>
      <c r="H872" s="6">
        <v>0</v>
      </c>
      <c r="I872" s="7">
        <v>6237298</v>
      </c>
      <c r="J872" s="7">
        <v>6237290</v>
      </c>
      <c r="K872" s="7">
        <v>2</v>
      </c>
      <c r="L872" s="7">
        <v>7</v>
      </c>
      <c r="M872" s="7">
        <f t="shared" si="115"/>
        <v>0</v>
      </c>
      <c r="N872" s="8">
        <f t="shared" si="116"/>
        <v>0</v>
      </c>
      <c r="R872" s="12">
        <v>1</v>
      </c>
    </row>
    <row r="873" spans="1:18" x14ac:dyDescent="0.2">
      <c r="A873" s="1" t="s">
        <v>1674</v>
      </c>
      <c r="C873" s="2" t="s">
        <v>1675</v>
      </c>
      <c r="D873" s="3" t="s">
        <v>237</v>
      </c>
      <c r="E873" s="4">
        <v>1</v>
      </c>
      <c r="F873" s="4">
        <v>0</v>
      </c>
      <c r="H873" s="6">
        <v>0</v>
      </c>
      <c r="I873" s="7">
        <v>6237299</v>
      </c>
      <c r="J873" s="7">
        <v>6237290</v>
      </c>
      <c r="K873" s="7">
        <v>2</v>
      </c>
      <c r="L873" s="7">
        <v>7</v>
      </c>
      <c r="M873" s="7">
        <f t="shared" si="115"/>
        <v>0</v>
      </c>
      <c r="N873" s="8">
        <f t="shared" si="116"/>
        <v>0</v>
      </c>
      <c r="R873" s="12">
        <v>1</v>
      </c>
    </row>
    <row r="874" spans="1:18" x14ac:dyDescent="0.2">
      <c r="A874" s="1" t="s">
        <v>1676</v>
      </c>
      <c r="C874" s="2" t="s">
        <v>1677</v>
      </c>
      <c r="D874" s="3" t="s">
        <v>237</v>
      </c>
      <c r="E874" s="4">
        <v>1</v>
      </c>
      <c r="F874" s="4">
        <v>0</v>
      </c>
      <c r="H874" s="6">
        <v>0</v>
      </c>
      <c r="I874" s="7">
        <v>6237300</v>
      </c>
      <c r="J874" s="7">
        <v>6237290</v>
      </c>
      <c r="K874" s="7">
        <v>2</v>
      </c>
      <c r="L874" s="7">
        <v>7</v>
      </c>
      <c r="M874" s="7">
        <f t="shared" si="115"/>
        <v>0</v>
      </c>
      <c r="N874" s="8">
        <f t="shared" si="116"/>
        <v>0</v>
      </c>
      <c r="R874" s="12">
        <v>1</v>
      </c>
    </row>
    <row r="875" spans="1:18" x14ac:dyDescent="0.2">
      <c r="A875" s="1" t="s">
        <v>1678</v>
      </c>
      <c r="C875" s="2" t="s">
        <v>1679</v>
      </c>
      <c r="D875" s="3" t="s">
        <v>237</v>
      </c>
      <c r="E875" s="4">
        <v>3</v>
      </c>
      <c r="F875" s="4">
        <v>0</v>
      </c>
      <c r="H875" s="6">
        <v>0</v>
      </c>
      <c r="I875" s="7">
        <v>6237301</v>
      </c>
      <c r="J875" s="7">
        <v>6237290</v>
      </c>
      <c r="K875" s="7">
        <v>2</v>
      </c>
      <c r="L875" s="7">
        <v>7</v>
      </c>
      <c r="M875" s="7">
        <f t="shared" si="115"/>
        <v>0</v>
      </c>
      <c r="N875" s="8">
        <f t="shared" si="116"/>
        <v>0</v>
      </c>
      <c r="R875" s="12">
        <v>1</v>
      </c>
    </row>
    <row r="876" spans="1:18" x14ac:dyDescent="0.2">
      <c r="A876" s="1" t="s">
        <v>1680</v>
      </c>
      <c r="C876" s="2" t="s">
        <v>1681</v>
      </c>
      <c r="D876" s="3" t="s">
        <v>237</v>
      </c>
      <c r="E876" s="4">
        <v>7</v>
      </c>
      <c r="F876" s="4">
        <v>0</v>
      </c>
      <c r="H876" s="6">
        <v>0</v>
      </c>
      <c r="I876" s="7">
        <v>6237302</v>
      </c>
      <c r="J876" s="7">
        <v>6237290</v>
      </c>
      <c r="K876" s="7">
        <v>2</v>
      </c>
      <c r="L876" s="7">
        <v>7</v>
      </c>
      <c r="M876" s="7">
        <f t="shared" si="115"/>
        <v>0</v>
      </c>
      <c r="N876" s="8">
        <f t="shared" si="116"/>
        <v>0</v>
      </c>
      <c r="R876" s="12">
        <v>1</v>
      </c>
    </row>
    <row r="877" spans="1:18" x14ac:dyDescent="0.2">
      <c r="A877" s="1" t="s">
        <v>1682</v>
      </c>
      <c r="C877" s="2" t="s">
        <v>1683</v>
      </c>
      <c r="D877" s="3" t="s">
        <v>237</v>
      </c>
      <c r="E877" s="4">
        <v>1</v>
      </c>
      <c r="F877" s="4">
        <v>0</v>
      </c>
      <c r="H877" s="6">
        <v>0</v>
      </c>
      <c r="I877" s="7">
        <v>6237303</v>
      </c>
      <c r="J877" s="7">
        <v>6237290</v>
      </c>
      <c r="K877" s="7">
        <v>2</v>
      </c>
      <c r="L877" s="7">
        <v>7</v>
      </c>
      <c r="M877" s="7">
        <f t="shared" si="115"/>
        <v>0</v>
      </c>
      <c r="N877" s="8">
        <f t="shared" si="116"/>
        <v>0</v>
      </c>
      <c r="R877" s="12">
        <v>1</v>
      </c>
    </row>
    <row r="878" spans="1:18" x14ac:dyDescent="0.2">
      <c r="A878" s="1" t="s">
        <v>1684</v>
      </c>
      <c r="C878" s="2" t="s">
        <v>1685</v>
      </c>
      <c r="D878" s="3" t="s">
        <v>237</v>
      </c>
      <c r="E878" s="4">
        <v>1</v>
      </c>
      <c r="F878" s="4">
        <v>0</v>
      </c>
      <c r="H878" s="6">
        <v>0</v>
      </c>
      <c r="I878" s="7">
        <v>6237304</v>
      </c>
      <c r="J878" s="7">
        <v>6237290</v>
      </c>
      <c r="K878" s="7">
        <v>2</v>
      </c>
      <c r="L878" s="7">
        <v>7</v>
      </c>
      <c r="M878" s="7">
        <f t="shared" si="115"/>
        <v>0</v>
      </c>
      <c r="N878" s="8">
        <f t="shared" si="116"/>
        <v>0</v>
      </c>
      <c r="R878" s="12">
        <v>1</v>
      </c>
    </row>
    <row r="879" spans="1:18" x14ac:dyDescent="0.2">
      <c r="A879" s="1" t="s">
        <v>1686</v>
      </c>
      <c r="C879" s="2" t="s">
        <v>1687</v>
      </c>
      <c r="D879" s="3" t="s">
        <v>237</v>
      </c>
      <c r="E879" s="4">
        <v>1</v>
      </c>
      <c r="F879" s="4">
        <v>0</v>
      </c>
      <c r="H879" s="6">
        <v>0</v>
      </c>
      <c r="I879" s="7">
        <v>6237305</v>
      </c>
      <c r="J879" s="7">
        <v>6237290</v>
      </c>
      <c r="K879" s="7">
        <v>2</v>
      </c>
      <c r="L879" s="7">
        <v>7</v>
      </c>
      <c r="M879" s="7">
        <f t="shared" si="115"/>
        <v>0</v>
      </c>
      <c r="N879" s="8">
        <f t="shared" si="116"/>
        <v>0</v>
      </c>
      <c r="R879" s="12">
        <v>1</v>
      </c>
    </row>
    <row r="880" spans="1:18" x14ac:dyDescent="0.2">
      <c r="A880" s="1" t="s">
        <v>1688</v>
      </c>
      <c r="C880" s="2" t="s">
        <v>1689</v>
      </c>
      <c r="D880" s="3" t="s">
        <v>237</v>
      </c>
      <c r="E880" s="4">
        <v>1</v>
      </c>
      <c r="F880" s="4">
        <v>0</v>
      </c>
      <c r="H880" s="6">
        <v>0</v>
      </c>
      <c r="I880" s="7">
        <v>6237306</v>
      </c>
      <c r="J880" s="7">
        <v>6237290</v>
      </c>
      <c r="K880" s="7">
        <v>2</v>
      </c>
      <c r="L880" s="7">
        <v>7</v>
      </c>
      <c r="M880" s="7">
        <f t="shared" si="115"/>
        <v>0</v>
      </c>
      <c r="N880" s="8">
        <f t="shared" si="116"/>
        <v>0</v>
      </c>
      <c r="R880" s="12">
        <v>1</v>
      </c>
    </row>
    <row r="881" spans="1:18" x14ac:dyDescent="0.2">
      <c r="A881" s="1" t="s">
        <v>1690</v>
      </c>
      <c r="C881" s="2" t="s">
        <v>1691</v>
      </c>
      <c r="D881" s="3" t="s">
        <v>237</v>
      </c>
      <c r="E881" s="4">
        <v>10</v>
      </c>
      <c r="F881" s="4">
        <v>0</v>
      </c>
      <c r="H881" s="6">
        <v>0</v>
      </c>
      <c r="I881" s="7">
        <v>6237307</v>
      </c>
      <c r="J881" s="7">
        <v>6237290</v>
      </c>
      <c r="K881" s="7">
        <v>2</v>
      </c>
      <c r="L881" s="7">
        <v>7</v>
      </c>
      <c r="M881" s="7">
        <f t="shared" si="115"/>
        <v>0</v>
      </c>
      <c r="N881" s="8">
        <f t="shared" si="116"/>
        <v>0</v>
      </c>
      <c r="R881" s="12">
        <v>1</v>
      </c>
    </row>
    <row r="882" spans="1:18" x14ac:dyDescent="0.2">
      <c r="A882" s="1" t="s">
        <v>1692</v>
      </c>
      <c r="C882" s="2" t="s">
        <v>1693</v>
      </c>
      <c r="D882" s="3" t="s">
        <v>237</v>
      </c>
      <c r="E882" s="4">
        <v>2</v>
      </c>
      <c r="F882" s="4">
        <v>0</v>
      </c>
      <c r="H882" s="6">
        <v>0</v>
      </c>
      <c r="I882" s="7">
        <v>6237308</v>
      </c>
      <c r="J882" s="7">
        <v>6237290</v>
      </c>
      <c r="K882" s="7">
        <v>2</v>
      </c>
      <c r="L882" s="7">
        <v>7</v>
      </c>
      <c r="M882" s="7">
        <f t="shared" si="115"/>
        <v>0</v>
      </c>
      <c r="N882" s="8">
        <f t="shared" si="116"/>
        <v>0</v>
      </c>
      <c r="R882" s="12">
        <v>1</v>
      </c>
    </row>
    <row r="883" spans="1:18" x14ac:dyDescent="0.2">
      <c r="A883" s="1" t="s">
        <v>1694</v>
      </c>
      <c r="C883" s="2" t="s">
        <v>1695</v>
      </c>
      <c r="D883" s="3" t="s">
        <v>237</v>
      </c>
      <c r="E883" s="4">
        <v>17</v>
      </c>
      <c r="F883" s="4">
        <v>0</v>
      </c>
      <c r="H883" s="6">
        <v>0</v>
      </c>
      <c r="I883" s="7">
        <v>6237309</v>
      </c>
      <c r="J883" s="7">
        <v>6237290</v>
      </c>
      <c r="K883" s="7">
        <v>2</v>
      </c>
      <c r="L883" s="7">
        <v>7</v>
      </c>
      <c r="M883" s="7">
        <f t="shared" si="115"/>
        <v>0</v>
      </c>
      <c r="N883" s="8">
        <f t="shared" si="116"/>
        <v>0</v>
      </c>
      <c r="R883" s="12">
        <v>1</v>
      </c>
    </row>
    <row r="884" spans="1:18" x14ac:dyDescent="0.2">
      <c r="A884" s="1" t="s">
        <v>1696</v>
      </c>
      <c r="C884" s="2" t="s">
        <v>1697</v>
      </c>
      <c r="D884" s="3" t="s">
        <v>237</v>
      </c>
      <c r="E884" s="4">
        <v>4</v>
      </c>
      <c r="F884" s="4">
        <v>0</v>
      </c>
      <c r="H884" s="6">
        <v>0</v>
      </c>
      <c r="I884" s="7">
        <v>6237310</v>
      </c>
      <c r="J884" s="7">
        <v>6237290</v>
      </c>
      <c r="K884" s="7">
        <v>2</v>
      </c>
      <c r="L884" s="7">
        <v>7</v>
      </c>
      <c r="M884" s="7">
        <f t="shared" si="115"/>
        <v>0</v>
      </c>
      <c r="N884" s="8">
        <f t="shared" si="116"/>
        <v>0</v>
      </c>
      <c r="R884" s="12">
        <v>1</v>
      </c>
    </row>
    <row r="885" spans="1:18" x14ac:dyDescent="0.2">
      <c r="A885" s="1" t="s">
        <v>1698</v>
      </c>
      <c r="C885" s="2" t="s">
        <v>1699</v>
      </c>
      <c r="D885" s="3" t="s">
        <v>237</v>
      </c>
      <c r="E885" s="4">
        <v>4</v>
      </c>
      <c r="F885" s="4">
        <v>0</v>
      </c>
      <c r="H885" s="6">
        <v>0</v>
      </c>
      <c r="I885" s="7">
        <v>6237311</v>
      </c>
      <c r="J885" s="7">
        <v>6237290</v>
      </c>
      <c r="K885" s="7">
        <v>2</v>
      </c>
      <c r="L885" s="7">
        <v>7</v>
      </c>
      <c r="M885" s="7">
        <f t="shared" si="115"/>
        <v>0</v>
      </c>
      <c r="N885" s="8">
        <f t="shared" si="116"/>
        <v>0</v>
      </c>
      <c r="R885" s="12">
        <v>1</v>
      </c>
    </row>
    <row r="886" spans="1:18" x14ac:dyDescent="0.2">
      <c r="A886" s="1" t="s">
        <v>1700</v>
      </c>
      <c r="C886" s="2" t="s">
        <v>1701</v>
      </c>
      <c r="D886" s="3" t="s">
        <v>237</v>
      </c>
      <c r="E886" s="4">
        <v>2</v>
      </c>
      <c r="F886" s="4">
        <v>0</v>
      </c>
      <c r="H886" s="6">
        <v>0</v>
      </c>
      <c r="I886" s="7">
        <v>6237312</v>
      </c>
      <c r="J886" s="7">
        <v>6237290</v>
      </c>
      <c r="K886" s="7">
        <v>2</v>
      </c>
      <c r="L886" s="7">
        <v>7</v>
      </c>
      <c r="M886" s="7">
        <f t="shared" si="115"/>
        <v>0</v>
      </c>
      <c r="N886" s="8">
        <f t="shared" si="116"/>
        <v>0</v>
      </c>
      <c r="R886" s="12">
        <v>1</v>
      </c>
    </row>
    <row r="887" spans="1:18" x14ac:dyDescent="0.2">
      <c r="A887" s="1" t="s">
        <v>1702</v>
      </c>
      <c r="C887" s="2" t="s">
        <v>1703</v>
      </c>
      <c r="D887" s="3" t="s">
        <v>237</v>
      </c>
      <c r="E887" s="4">
        <v>1</v>
      </c>
      <c r="F887" s="4">
        <v>0</v>
      </c>
      <c r="H887" s="6">
        <v>0</v>
      </c>
      <c r="I887" s="7">
        <v>6237313</v>
      </c>
      <c r="J887" s="7">
        <v>6237290</v>
      </c>
      <c r="K887" s="7">
        <v>2</v>
      </c>
      <c r="L887" s="7">
        <v>7</v>
      </c>
      <c r="M887" s="7">
        <f t="shared" si="115"/>
        <v>0</v>
      </c>
      <c r="N887" s="8">
        <f t="shared" si="116"/>
        <v>0</v>
      </c>
      <c r="R887" s="12">
        <v>1</v>
      </c>
    </row>
    <row r="888" spans="1:18" x14ac:dyDescent="0.2">
      <c r="A888" s="1" t="s">
        <v>1704</v>
      </c>
      <c r="C888" s="2" t="s">
        <v>1705</v>
      </c>
      <c r="D888" s="3" t="s">
        <v>234</v>
      </c>
      <c r="E888" s="4">
        <v>1</v>
      </c>
      <c r="F888" s="4">
        <v>0</v>
      </c>
      <c r="H888" s="6">
        <v>0</v>
      </c>
      <c r="I888" s="7">
        <v>6237314</v>
      </c>
      <c r="J888" s="7">
        <v>6237290</v>
      </c>
      <c r="K888" s="7">
        <v>2</v>
      </c>
      <c r="L888" s="7">
        <v>7</v>
      </c>
      <c r="M888" s="7">
        <f t="shared" si="115"/>
        <v>0</v>
      </c>
      <c r="N888" s="8">
        <f t="shared" si="116"/>
        <v>0</v>
      </c>
      <c r="R888" s="12">
        <v>1</v>
      </c>
    </row>
    <row r="889" spans="1:18" x14ac:dyDescent="0.2">
      <c r="A889" s="1" t="s">
        <v>1706</v>
      </c>
      <c r="C889" s="2" t="s">
        <v>1707</v>
      </c>
      <c r="D889" s="3" t="s">
        <v>234</v>
      </c>
      <c r="E889" s="4">
        <v>1</v>
      </c>
      <c r="F889" s="4">
        <v>0</v>
      </c>
      <c r="H889" s="6">
        <v>0</v>
      </c>
      <c r="I889" s="7">
        <v>6237315</v>
      </c>
      <c r="J889" s="7">
        <v>6237290</v>
      </c>
      <c r="K889" s="7">
        <v>2</v>
      </c>
      <c r="L889" s="7">
        <v>7</v>
      </c>
      <c r="M889" s="7">
        <f t="shared" si="115"/>
        <v>0</v>
      </c>
      <c r="N889" s="8">
        <f t="shared" si="116"/>
        <v>0</v>
      </c>
      <c r="R889" s="12">
        <v>1</v>
      </c>
    </row>
    <row r="890" spans="1:18" x14ac:dyDescent="0.2">
      <c r="A890" s="1" t="s">
        <v>1708</v>
      </c>
      <c r="B890" s="1" t="s">
        <v>344</v>
      </c>
      <c r="C890" s="2" t="s">
        <v>1709</v>
      </c>
      <c r="E890" s="4">
        <v>0</v>
      </c>
      <c r="F890" s="4">
        <v>0</v>
      </c>
      <c r="H890" s="6">
        <v>0</v>
      </c>
      <c r="I890" s="7">
        <v>6237316</v>
      </c>
      <c r="J890" s="7">
        <v>6237239</v>
      </c>
      <c r="K890" s="7">
        <v>1</v>
      </c>
      <c r="L890" s="7">
        <v>6</v>
      </c>
      <c r="M890" s="7">
        <f>M891+M892+M893+M894+M895</f>
        <v>0</v>
      </c>
      <c r="N890" s="8">
        <f>N891+N892+N893+N894+N895</f>
        <v>0</v>
      </c>
      <c r="R890" s="12">
        <v>1</v>
      </c>
    </row>
    <row r="891" spans="1:18" x14ac:dyDescent="0.2">
      <c r="A891" s="1" t="s">
        <v>1710</v>
      </c>
      <c r="C891" s="2" t="s">
        <v>1561</v>
      </c>
      <c r="D891" s="3" t="s">
        <v>36</v>
      </c>
      <c r="E891" s="4">
        <v>0</v>
      </c>
      <c r="F891" s="4">
        <v>0</v>
      </c>
      <c r="H891" s="6">
        <v>0</v>
      </c>
      <c r="I891" s="7">
        <v>6237317</v>
      </c>
      <c r="J891" s="7">
        <v>6237316</v>
      </c>
      <c r="K891" s="7">
        <v>2</v>
      </c>
      <c r="L891" s="7">
        <v>7</v>
      </c>
      <c r="M891" s="7">
        <f t="shared" ref="M891:M895" si="117">ROUND(ROUND(H891,2)*ROUND(E891,2), 2)</f>
        <v>0</v>
      </c>
      <c r="N891" s="8">
        <f>H891*E891*(1+F891/100)</f>
        <v>0</v>
      </c>
      <c r="R891" s="12">
        <v>1</v>
      </c>
    </row>
    <row r="892" spans="1:18" x14ac:dyDescent="0.2">
      <c r="A892" s="1" t="s">
        <v>1711</v>
      </c>
      <c r="B892" s="1" t="s">
        <v>31</v>
      </c>
      <c r="C892" s="2" t="s">
        <v>1712</v>
      </c>
      <c r="D892" s="3" t="s">
        <v>237</v>
      </c>
      <c r="E892" s="4">
        <v>1</v>
      </c>
      <c r="F892" s="4">
        <v>0</v>
      </c>
      <c r="H892" s="6">
        <v>0</v>
      </c>
      <c r="I892" s="7">
        <v>6237318</v>
      </c>
      <c r="J892" s="7">
        <v>6237316</v>
      </c>
      <c r="K892" s="7">
        <v>2</v>
      </c>
      <c r="L892" s="7">
        <v>7</v>
      </c>
      <c r="M892" s="7">
        <f t="shared" si="117"/>
        <v>0</v>
      </c>
      <c r="N892" s="8">
        <f>H892*E892*(1+F892/100)</f>
        <v>0</v>
      </c>
      <c r="R892" s="12">
        <v>1</v>
      </c>
    </row>
    <row r="893" spans="1:18" x14ac:dyDescent="0.2">
      <c r="A893" s="1" t="s">
        <v>1713</v>
      </c>
      <c r="B893" s="1" t="s">
        <v>42</v>
      </c>
      <c r="C893" s="2" t="s">
        <v>1714</v>
      </c>
      <c r="D893" s="3" t="s">
        <v>237</v>
      </c>
      <c r="E893" s="4">
        <v>2</v>
      </c>
      <c r="F893" s="4">
        <v>0</v>
      </c>
      <c r="H893" s="6">
        <v>0</v>
      </c>
      <c r="I893" s="7">
        <v>6237319</v>
      </c>
      <c r="J893" s="7">
        <v>6237316</v>
      </c>
      <c r="K893" s="7">
        <v>2</v>
      </c>
      <c r="L893" s="7">
        <v>7</v>
      </c>
      <c r="M893" s="7">
        <f t="shared" si="117"/>
        <v>0</v>
      </c>
      <c r="N893" s="8">
        <f>H893*E893*(1+F893/100)</f>
        <v>0</v>
      </c>
      <c r="R893" s="12">
        <v>1</v>
      </c>
    </row>
    <row r="894" spans="1:18" x14ac:dyDescent="0.2">
      <c r="A894" s="1" t="s">
        <v>1715</v>
      </c>
      <c r="B894" s="1" t="s">
        <v>45</v>
      </c>
      <c r="C894" s="2" t="s">
        <v>1716</v>
      </c>
      <c r="D894" s="3" t="s">
        <v>237</v>
      </c>
      <c r="E894" s="4">
        <v>5</v>
      </c>
      <c r="F894" s="4">
        <v>0</v>
      </c>
      <c r="H894" s="6">
        <v>0</v>
      </c>
      <c r="I894" s="7">
        <v>6237320</v>
      </c>
      <c r="J894" s="7">
        <v>6237316</v>
      </c>
      <c r="K894" s="7">
        <v>2</v>
      </c>
      <c r="L894" s="7">
        <v>7</v>
      </c>
      <c r="M894" s="7">
        <f t="shared" si="117"/>
        <v>0</v>
      </c>
      <c r="N894" s="8">
        <f>H894*E894*(1+F894/100)</f>
        <v>0</v>
      </c>
      <c r="R894" s="12">
        <v>1</v>
      </c>
    </row>
    <row r="895" spans="1:18" ht="25.5" x14ac:dyDescent="0.2">
      <c r="A895" s="1" t="s">
        <v>1717</v>
      </c>
      <c r="B895" s="1" t="s">
        <v>48</v>
      </c>
      <c r="C895" s="2" t="s">
        <v>1718</v>
      </c>
      <c r="D895" s="3" t="s">
        <v>237</v>
      </c>
      <c r="E895" s="4">
        <v>1</v>
      </c>
      <c r="F895" s="4">
        <v>0</v>
      </c>
      <c r="H895" s="6">
        <v>0</v>
      </c>
      <c r="I895" s="7">
        <v>6237321</v>
      </c>
      <c r="J895" s="7">
        <v>6237316</v>
      </c>
      <c r="K895" s="7">
        <v>2</v>
      </c>
      <c r="L895" s="7">
        <v>7</v>
      </c>
      <c r="M895" s="7">
        <f t="shared" si="117"/>
        <v>0</v>
      </c>
      <c r="N895" s="8">
        <f>H895*E895*(1+F895/100)</f>
        <v>0</v>
      </c>
      <c r="R895" s="12">
        <v>1</v>
      </c>
    </row>
    <row r="896" spans="1:18" x14ac:dyDescent="0.2">
      <c r="A896" s="1" t="s">
        <v>1719</v>
      </c>
      <c r="B896" s="1" t="s">
        <v>365</v>
      </c>
      <c r="C896" s="2" t="s">
        <v>1720</v>
      </c>
      <c r="E896" s="4">
        <v>0</v>
      </c>
      <c r="F896" s="4">
        <v>0</v>
      </c>
      <c r="H896" s="6">
        <v>0</v>
      </c>
      <c r="I896" s="7">
        <v>6237322</v>
      </c>
      <c r="J896" s="7">
        <v>6237239</v>
      </c>
      <c r="K896" s="7">
        <v>1</v>
      </c>
      <c r="L896" s="7">
        <v>6</v>
      </c>
      <c r="M896" s="7">
        <f>M897+M898+M899+M900+M901+M902+M903+M904+M905+M906+M907+M908+M909+M910</f>
        <v>0</v>
      </c>
      <c r="N896" s="8">
        <f>N897+N898+N899+N900+N901+N902+N903+N904+N905+N906+N907+N908+N909+N910</f>
        <v>0</v>
      </c>
      <c r="R896" s="12">
        <v>1</v>
      </c>
    </row>
    <row r="897" spans="1:18" x14ac:dyDescent="0.2">
      <c r="A897" s="1" t="s">
        <v>1721</v>
      </c>
      <c r="C897" s="2" t="s">
        <v>1561</v>
      </c>
      <c r="D897" s="3" t="s">
        <v>36</v>
      </c>
      <c r="E897" s="4">
        <v>0</v>
      </c>
      <c r="F897" s="4">
        <v>0</v>
      </c>
      <c r="H897" s="6">
        <v>0</v>
      </c>
      <c r="I897" s="7">
        <v>6237323</v>
      </c>
      <c r="J897" s="7">
        <v>6237322</v>
      </c>
      <c r="K897" s="7">
        <v>2</v>
      </c>
      <c r="L897" s="7">
        <v>7</v>
      </c>
      <c r="M897" s="7">
        <f t="shared" ref="M897:M910" si="118">ROUND(ROUND(H897,2)*ROUND(E897,2), 2)</f>
        <v>0</v>
      </c>
      <c r="N897" s="8">
        <f t="shared" ref="N897:N910" si="119">H897*E897*(1+F897/100)</f>
        <v>0</v>
      </c>
      <c r="R897" s="12">
        <v>1</v>
      </c>
    </row>
    <row r="898" spans="1:18" x14ac:dyDescent="0.2">
      <c r="A898" s="1" t="s">
        <v>1722</v>
      </c>
      <c r="B898" s="1" t="s">
        <v>31</v>
      </c>
      <c r="C898" s="2" t="s">
        <v>1723</v>
      </c>
      <c r="D898" s="3" t="s">
        <v>237</v>
      </c>
      <c r="E898" s="4">
        <v>3</v>
      </c>
      <c r="F898" s="4">
        <v>0</v>
      </c>
      <c r="H898" s="6">
        <v>0</v>
      </c>
      <c r="I898" s="7">
        <v>6237324</v>
      </c>
      <c r="J898" s="7">
        <v>6237322</v>
      </c>
      <c r="K898" s="7">
        <v>2</v>
      </c>
      <c r="L898" s="7">
        <v>7</v>
      </c>
      <c r="M898" s="7">
        <f t="shared" si="118"/>
        <v>0</v>
      </c>
      <c r="N898" s="8">
        <f t="shared" si="119"/>
        <v>0</v>
      </c>
      <c r="R898" s="12">
        <v>1</v>
      </c>
    </row>
    <row r="899" spans="1:18" x14ac:dyDescent="0.2">
      <c r="A899" s="1" t="s">
        <v>1724</v>
      </c>
      <c r="B899" s="1" t="s">
        <v>42</v>
      </c>
      <c r="C899" s="2" t="s">
        <v>1725</v>
      </c>
      <c r="D899" s="3" t="s">
        <v>237</v>
      </c>
      <c r="E899" s="4">
        <v>2</v>
      </c>
      <c r="F899" s="4">
        <v>0</v>
      </c>
      <c r="H899" s="6">
        <v>0</v>
      </c>
      <c r="I899" s="7">
        <v>6237325</v>
      </c>
      <c r="J899" s="7">
        <v>6237322</v>
      </c>
      <c r="K899" s="7">
        <v>2</v>
      </c>
      <c r="L899" s="7">
        <v>7</v>
      </c>
      <c r="M899" s="7">
        <f t="shared" si="118"/>
        <v>0</v>
      </c>
      <c r="N899" s="8">
        <f t="shared" si="119"/>
        <v>0</v>
      </c>
      <c r="R899" s="12">
        <v>1</v>
      </c>
    </row>
    <row r="900" spans="1:18" x14ac:dyDescent="0.2">
      <c r="A900" s="1" t="s">
        <v>1726</v>
      </c>
      <c r="B900" s="1" t="s">
        <v>45</v>
      </c>
      <c r="C900" s="2" t="s">
        <v>1727</v>
      </c>
      <c r="D900" s="3" t="s">
        <v>36</v>
      </c>
      <c r="E900" s="4">
        <v>0</v>
      </c>
      <c r="F900" s="4">
        <v>0</v>
      </c>
      <c r="H900" s="6">
        <v>0</v>
      </c>
      <c r="I900" s="7">
        <v>6237326</v>
      </c>
      <c r="J900" s="7">
        <v>6237322</v>
      </c>
      <c r="K900" s="7">
        <v>2</v>
      </c>
      <c r="L900" s="7">
        <v>7</v>
      </c>
      <c r="M900" s="7">
        <f t="shared" si="118"/>
        <v>0</v>
      </c>
      <c r="N900" s="8">
        <f t="shared" si="119"/>
        <v>0</v>
      </c>
      <c r="R900" s="12">
        <v>1</v>
      </c>
    </row>
    <row r="901" spans="1:18" ht="25.5" x14ac:dyDescent="0.2">
      <c r="A901" s="1" t="s">
        <v>1728</v>
      </c>
      <c r="C901" s="2" t="s">
        <v>1729</v>
      </c>
      <c r="D901" s="3" t="s">
        <v>237</v>
      </c>
      <c r="E901" s="4">
        <v>7</v>
      </c>
      <c r="F901" s="4">
        <v>0</v>
      </c>
      <c r="H901" s="6">
        <v>0</v>
      </c>
      <c r="I901" s="7">
        <v>6237327</v>
      </c>
      <c r="J901" s="7">
        <v>6237322</v>
      </c>
      <c r="K901" s="7">
        <v>2</v>
      </c>
      <c r="L901" s="7">
        <v>7</v>
      </c>
      <c r="M901" s="7">
        <f t="shared" si="118"/>
        <v>0</v>
      </c>
      <c r="N901" s="8">
        <f t="shared" si="119"/>
        <v>0</v>
      </c>
      <c r="R901" s="12">
        <v>1</v>
      </c>
    </row>
    <row r="902" spans="1:18" ht="25.5" x14ac:dyDescent="0.2">
      <c r="A902" s="1" t="s">
        <v>1730</v>
      </c>
      <c r="C902" s="2" t="s">
        <v>1731</v>
      </c>
      <c r="D902" s="3" t="s">
        <v>237</v>
      </c>
      <c r="E902" s="4">
        <v>7</v>
      </c>
      <c r="F902" s="4">
        <v>0</v>
      </c>
      <c r="H902" s="6">
        <v>0</v>
      </c>
      <c r="I902" s="7">
        <v>6237328</v>
      </c>
      <c r="J902" s="7">
        <v>6237322</v>
      </c>
      <c r="K902" s="7">
        <v>2</v>
      </c>
      <c r="L902" s="7">
        <v>7</v>
      </c>
      <c r="M902" s="7">
        <f t="shared" si="118"/>
        <v>0</v>
      </c>
      <c r="N902" s="8">
        <f t="shared" si="119"/>
        <v>0</v>
      </c>
      <c r="R902" s="12">
        <v>1</v>
      </c>
    </row>
    <row r="903" spans="1:18" ht="25.5" x14ac:dyDescent="0.2">
      <c r="A903" s="1" t="s">
        <v>1732</v>
      </c>
      <c r="B903" s="1" t="s">
        <v>48</v>
      </c>
      <c r="C903" s="2" t="s">
        <v>1733</v>
      </c>
      <c r="D903" s="3" t="s">
        <v>36</v>
      </c>
      <c r="E903" s="4">
        <v>0</v>
      </c>
      <c r="F903" s="4">
        <v>0</v>
      </c>
      <c r="H903" s="6">
        <v>0</v>
      </c>
      <c r="I903" s="7">
        <v>6237329</v>
      </c>
      <c r="J903" s="7">
        <v>6237322</v>
      </c>
      <c r="K903" s="7">
        <v>2</v>
      </c>
      <c r="L903" s="7">
        <v>7</v>
      </c>
      <c r="M903" s="7">
        <f t="shared" si="118"/>
        <v>0</v>
      </c>
      <c r="N903" s="8">
        <f t="shared" si="119"/>
        <v>0</v>
      </c>
      <c r="R903" s="12">
        <v>1</v>
      </c>
    </row>
    <row r="904" spans="1:18" ht="38.25" x14ac:dyDescent="0.2">
      <c r="A904" s="1" t="s">
        <v>1734</v>
      </c>
      <c r="C904" s="2" t="s">
        <v>1735</v>
      </c>
      <c r="D904" s="3" t="s">
        <v>247</v>
      </c>
      <c r="E904" s="4">
        <v>500</v>
      </c>
      <c r="F904" s="4">
        <v>0</v>
      </c>
      <c r="H904" s="6">
        <v>0</v>
      </c>
      <c r="I904" s="7">
        <v>6237330</v>
      </c>
      <c r="J904" s="7">
        <v>6237322</v>
      </c>
      <c r="K904" s="7">
        <v>2</v>
      </c>
      <c r="L904" s="7">
        <v>7</v>
      </c>
      <c r="M904" s="7">
        <f t="shared" si="118"/>
        <v>0</v>
      </c>
      <c r="N904" s="8">
        <f t="shared" si="119"/>
        <v>0</v>
      </c>
      <c r="R904" s="12">
        <v>1</v>
      </c>
    </row>
    <row r="905" spans="1:18" x14ac:dyDescent="0.2">
      <c r="A905" s="1" t="s">
        <v>1736</v>
      </c>
      <c r="B905" s="1" t="s">
        <v>51</v>
      </c>
      <c r="C905" s="2" t="s">
        <v>1642</v>
      </c>
      <c r="D905" s="3" t="s">
        <v>36</v>
      </c>
      <c r="E905" s="4">
        <v>0</v>
      </c>
      <c r="F905" s="4">
        <v>0</v>
      </c>
      <c r="H905" s="6">
        <v>0</v>
      </c>
      <c r="I905" s="7">
        <v>6237331</v>
      </c>
      <c r="J905" s="7">
        <v>6237322</v>
      </c>
      <c r="K905" s="7">
        <v>2</v>
      </c>
      <c r="L905" s="7">
        <v>7</v>
      </c>
      <c r="M905" s="7">
        <f t="shared" si="118"/>
        <v>0</v>
      </c>
      <c r="N905" s="8">
        <f t="shared" si="119"/>
        <v>0</v>
      </c>
      <c r="R905" s="12">
        <v>1</v>
      </c>
    </row>
    <row r="906" spans="1:18" ht="25.5" x14ac:dyDescent="0.2">
      <c r="A906" s="1" t="s">
        <v>1737</v>
      </c>
      <c r="C906" s="2" t="s">
        <v>1646</v>
      </c>
      <c r="D906" s="3" t="s">
        <v>247</v>
      </c>
      <c r="E906" s="4">
        <v>200</v>
      </c>
      <c r="F906" s="4">
        <v>0</v>
      </c>
      <c r="H906" s="6">
        <v>0</v>
      </c>
      <c r="I906" s="7">
        <v>6237332</v>
      </c>
      <c r="J906" s="7">
        <v>6237322</v>
      </c>
      <c r="K906" s="7">
        <v>2</v>
      </c>
      <c r="L906" s="7">
        <v>7</v>
      </c>
      <c r="M906" s="7">
        <f t="shared" si="118"/>
        <v>0</v>
      </c>
      <c r="N906" s="8">
        <f t="shared" si="119"/>
        <v>0</v>
      </c>
      <c r="R906" s="12">
        <v>1</v>
      </c>
    </row>
    <row r="907" spans="1:18" ht="25.5" x14ac:dyDescent="0.2">
      <c r="A907" s="1" t="s">
        <v>1738</v>
      </c>
      <c r="C907" s="2" t="s">
        <v>1644</v>
      </c>
      <c r="D907" s="3" t="s">
        <v>247</v>
      </c>
      <c r="E907" s="4">
        <v>50</v>
      </c>
      <c r="F907" s="4">
        <v>0</v>
      </c>
      <c r="H907" s="6">
        <v>0</v>
      </c>
      <c r="I907" s="7">
        <v>6237333</v>
      </c>
      <c r="J907" s="7">
        <v>6237322</v>
      </c>
      <c r="K907" s="7">
        <v>2</v>
      </c>
      <c r="L907" s="7">
        <v>7</v>
      </c>
      <c r="M907" s="7">
        <f t="shared" si="118"/>
        <v>0</v>
      </c>
      <c r="N907" s="8">
        <f t="shared" si="119"/>
        <v>0</v>
      </c>
      <c r="R907" s="12">
        <v>1</v>
      </c>
    </row>
    <row r="908" spans="1:18" ht="25.5" x14ac:dyDescent="0.2">
      <c r="A908" s="1" t="s">
        <v>1739</v>
      </c>
      <c r="B908" s="1" t="s">
        <v>54</v>
      </c>
      <c r="C908" s="2" t="s">
        <v>1650</v>
      </c>
      <c r="D908" s="3" t="s">
        <v>36</v>
      </c>
      <c r="E908" s="4">
        <v>0</v>
      </c>
      <c r="F908" s="4">
        <v>0</v>
      </c>
      <c r="H908" s="6">
        <v>0</v>
      </c>
      <c r="I908" s="7">
        <v>6237334</v>
      </c>
      <c r="J908" s="7">
        <v>6237322</v>
      </c>
      <c r="K908" s="7">
        <v>2</v>
      </c>
      <c r="L908" s="7">
        <v>7</v>
      </c>
      <c r="M908" s="7">
        <f t="shared" si="118"/>
        <v>0</v>
      </c>
      <c r="N908" s="8">
        <f t="shared" si="119"/>
        <v>0</v>
      </c>
      <c r="R908" s="12">
        <v>1</v>
      </c>
    </row>
    <row r="909" spans="1:18" ht="38.25" x14ac:dyDescent="0.2">
      <c r="A909" s="1" t="s">
        <v>1740</v>
      </c>
      <c r="C909" s="2" t="s">
        <v>1652</v>
      </c>
      <c r="D909" s="3" t="s">
        <v>247</v>
      </c>
      <c r="E909" s="4">
        <v>20</v>
      </c>
      <c r="F909" s="4">
        <v>0</v>
      </c>
      <c r="H909" s="6">
        <v>0</v>
      </c>
      <c r="I909" s="7">
        <v>6237335</v>
      </c>
      <c r="J909" s="7">
        <v>6237322</v>
      </c>
      <c r="K909" s="7">
        <v>2</v>
      </c>
      <c r="L909" s="7">
        <v>7</v>
      </c>
      <c r="M909" s="7">
        <f t="shared" si="118"/>
        <v>0</v>
      </c>
      <c r="N909" s="8">
        <f t="shared" si="119"/>
        <v>0</v>
      </c>
      <c r="R909" s="12">
        <v>1</v>
      </c>
    </row>
    <row r="910" spans="1:18" ht="38.25" x14ac:dyDescent="0.2">
      <c r="A910" s="1" t="s">
        <v>1741</v>
      </c>
      <c r="C910" s="2" t="s">
        <v>1654</v>
      </c>
      <c r="D910" s="3" t="s">
        <v>247</v>
      </c>
      <c r="E910" s="4">
        <v>20</v>
      </c>
      <c r="F910" s="4">
        <v>0</v>
      </c>
      <c r="H910" s="6">
        <v>0</v>
      </c>
      <c r="I910" s="7">
        <v>6237336</v>
      </c>
      <c r="J910" s="7">
        <v>6237322</v>
      </c>
      <c r="K910" s="7">
        <v>2</v>
      </c>
      <c r="L910" s="7">
        <v>7</v>
      </c>
      <c r="M910" s="7">
        <f t="shared" si="118"/>
        <v>0</v>
      </c>
      <c r="N910" s="8">
        <f t="shared" si="119"/>
        <v>0</v>
      </c>
      <c r="R910" s="12">
        <v>1</v>
      </c>
    </row>
    <row r="911" spans="1:18" x14ac:dyDescent="0.2">
      <c r="A911" s="1" t="s">
        <v>1742</v>
      </c>
      <c r="B911" s="1" t="s">
        <v>400</v>
      </c>
      <c r="C911" s="2" t="s">
        <v>1743</v>
      </c>
      <c r="E911" s="4">
        <v>0</v>
      </c>
      <c r="F911" s="4">
        <v>0</v>
      </c>
      <c r="H911" s="6">
        <v>0</v>
      </c>
      <c r="I911" s="7">
        <v>6237337</v>
      </c>
      <c r="J911" s="7">
        <v>6237239</v>
      </c>
      <c r="K911" s="7">
        <v>1</v>
      </c>
      <c r="L911" s="7">
        <v>6</v>
      </c>
      <c r="M911" s="7">
        <f>M912+M913+M914+M915+M916+M917+M918+M919+M920+M921+M922+M923+M924+M925+M926+M927+M928+M929+M930+M931+M932</f>
        <v>0</v>
      </c>
      <c r="N911" s="8">
        <f>N912+N913+N914+N915+N916+N917+N918+N919+N920+N921+N922+N923+N924+N925+N926+N927+N928+N929+N930+N931+N932</f>
        <v>0</v>
      </c>
      <c r="R911" s="12">
        <v>1</v>
      </c>
    </row>
    <row r="912" spans="1:18" x14ac:dyDescent="0.2">
      <c r="A912" s="1" t="s">
        <v>1744</v>
      </c>
      <c r="C912" s="2" t="s">
        <v>1745</v>
      </c>
      <c r="D912" s="3" t="s">
        <v>36</v>
      </c>
      <c r="E912" s="4">
        <v>0</v>
      </c>
      <c r="F912" s="4">
        <v>0</v>
      </c>
      <c r="H912" s="6">
        <v>0</v>
      </c>
      <c r="I912" s="7">
        <v>6237338</v>
      </c>
      <c r="J912" s="7">
        <v>6237337</v>
      </c>
      <c r="K912" s="7">
        <v>2</v>
      </c>
      <c r="L912" s="7">
        <v>7</v>
      </c>
      <c r="M912" s="7">
        <f t="shared" ref="M912:M932" si="120">ROUND(ROUND(H912,2)*ROUND(E912,2), 2)</f>
        <v>0</v>
      </c>
      <c r="N912" s="8">
        <f t="shared" ref="N912:N932" si="121">H912*E912*(1+F912/100)</f>
        <v>0</v>
      </c>
      <c r="R912" s="12">
        <v>1</v>
      </c>
    </row>
    <row r="913" spans="1:18" x14ac:dyDescent="0.2">
      <c r="A913" s="1" t="s">
        <v>1746</v>
      </c>
      <c r="C913" s="2" t="s">
        <v>1747</v>
      </c>
      <c r="D913" s="3" t="s">
        <v>36</v>
      </c>
      <c r="E913" s="4">
        <v>0</v>
      </c>
      <c r="F913" s="4">
        <v>0</v>
      </c>
      <c r="H913" s="6">
        <v>0</v>
      </c>
      <c r="I913" s="7">
        <v>6237339</v>
      </c>
      <c r="J913" s="7">
        <v>6237337</v>
      </c>
      <c r="K913" s="7">
        <v>2</v>
      </c>
      <c r="L913" s="7">
        <v>7</v>
      </c>
      <c r="M913" s="7">
        <f t="shared" si="120"/>
        <v>0</v>
      </c>
      <c r="N913" s="8">
        <f t="shared" si="121"/>
        <v>0</v>
      </c>
      <c r="R913" s="12">
        <v>1</v>
      </c>
    </row>
    <row r="914" spans="1:18" ht="25.5" x14ac:dyDescent="0.2">
      <c r="A914" s="1" t="s">
        <v>1748</v>
      </c>
      <c r="B914" s="1" t="s">
        <v>31</v>
      </c>
      <c r="C914" s="2" t="s">
        <v>1749</v>
      </c>
      <c r="D914" s="3" t="s">
        <v>237</v>
      </c>
      <c r="E914" s="4">
        <v>1</v>
      </c>
      <c r="F914" s="4">
        <v>0</v>
      </c>
      <c r="H914" s="6">
        <v>0</v>
      </c>
      <c r="I914" s="7">
        <v>6237340</v>
      </c>
      <c r="J914" s="7">
        <v>6237337</v>
      </c>
      <c r="K914" s="7">
        <v>2</v>
      </c>
      <c r="L914" s="7">
        <v>7</v>
      </c>
      <c r="M914" s="7">
        <f t="shared" si="120"/>
        <v>0</v>
      </c>
      <c r="N914" s="8">
        <f t="shared" si="121"/>
        <v>0</v>
      </c>
      <c r="R914" s="12">
        <v>1</v>
      </c>
    </row>
    <row r="915" spans="1:18" x14ac:dyDescent="0.2">
      <c r="A915" s="1" t="s">
        <v>1750</v>
      </c>
      <c r="B915" s="1" t="s">
        <v>42</v>
      </c>
      <c r="C915" s="2" t="s">
        <v>1751</v>
      </c>
      <c r="D915" s="3" t="s">
        <v>237</v>
      </c>
      <c r="E915" s="4">
        <v>2</v>
      </c>
      <c r="F915" s="4">
        <v>0</v>
      </c>
      <c r="H915" s="6">
        <v>0</v>
      </c>
      <c r="I915" s="7">
        <v>6237341</v>
      </c>
      <c r="J915" s="7">
        <v>6237337</v>
      </c>
      <c r="K915" s="7">
        <v>2</v>
      </c>
      <c r="L915" s="7">
        <v>7</v>
      </c>
      <c r="M915" s="7">
        <f t="shared" si="120"/>
        <v>0</v>
      </c>
      <c r="N915" s="8">
        <f t="shared" si="121"/>
        <v>0</v>
      </c>
      <c r="R915" s="12">
        <v>1</v>
      </c>
    </row>
    <row r="916" spans="1:18" x14ac:dyDescent="0.2">
      <c r="A916" s="1" t="s">
        <v>1752</v>
      </c>
      <c r="B916" s="1" t="s">
        <v>45</v>
      </c>
      <c r="C916" s="2" t="s">
        <v>1753</v>
      </c>
      <c r="D916" s="3" t="s">
        <v>237</v>
      </c>
      <c r="E916" s="4">
        <v>12</v>
      </c>
      <c r="F916" s="4">
        <v>0</v>
      </c>
      <c r="H916" s="6">
        <v>0</v>
      </c>
      <c r="I916" s="7">
        <v>6237342</v>
      </c>
      <c r="J916" s="7">
        <v>6237337</v>
      </c>
      <c r="K916" s="7">
        <v>2</v>
      </c>
      <c r="L916" s="7">
        <v>7</v>
      </c>
      <c r="M916" s="7">
        <f t="shared" si="120"/>
        <v>0</v>
      </c>
      <c r="N916" s="8">
        <f t="shared" si="121"/>
        <v>0</v>
      </c>
      <c r="R916" s="12">
        <v>1</v>
      </c>
    </row>
    <row r="917" spans="1:18" x14ac:dyDescent="0.2">
      <c r="A917" s="1" t="s">
        <v>1754</v>
      </c>
      <c r="B917" s="1" t="s">
        <v>48</v>
      </c>
      <c r="C917" s="2" t="s">
        <v>1755</v>
      </c>
      <c r="D917" s="3" t="s">
        <v>237</v>
      </c>
      <c r="E917" s="4">
        <v>6</v>
      </c>
      <c r="F917" s="4">
        <v>0</v>
      </c>
      <c r="H917" s="6">
        <v>0</v>
      </c>
      <c r="I917" s="7">
        <v>6237343</v>
      </c>
      <c r="J917" s="7">
        <v>6237337</v>
      </c>
      <c r="K917" s="7">
        <v>2</v>
      </c>
      <c r="L917" s="7">
        <v>7</v>
      </c>
      <c r="M917" s="7">
        <f t="shared" si="120"/>
        <v>0</v>
      </c>
      <c r="N917" s="8">
        <f t="shared" si="121"/>
        <v>0</v>
      </c>
      <c r="R917" s="12">
        <v>1</v>
      </c>
    </row>
    <row r="918" spans="1:18" x14ac:dyDescent="0.2">
      <c r="A918" s="1" t="s">
        <v>1756</v>
      </c>
      <c r="B918" s="1" t="s">
        <v>51</v>
      </c>
      <c r="C918" s="2" t="s">
        <v>1757</v>
      </c>
      <c r="D918" s="3" t="s">
        <v>237</v>
      </c>
      <c r="E918" s="4">
        <v>18</v>
      </c>
      <c r="F918" s="4">
        <v>0</v>
      </c>
      <c r="H918" s="6">
        <v>0</v>
      </c>
      <c r="I918" s="7">
        <v>6237344</v>
      </c>
      <c r="J918" s="7">
        <v>6237337</v>
      </c>
      <c r="K918" s="7">
        <v>2</v>
      </c>
      <c r="L918" s="7">
        <v>7</v>
      </c>
      <c r="M918" s="7">
        <f t="shared" si="120"/>
        <v>0</v>
      </c>
      <c r="N918" s="8">
        <f t="shared" si="121"/>
        <v>0</v>
      </c>
      <c r="R918" s="12">
        <v>1</v>
      </c>
    </row>
    <row r="919" spans="1:18" x14ac:dyDescent="0.2">
      <c r="A919" s="1" t="s">
        <v>1758</v>
      </c>
      <c r="B919" s="1" t="s">
        <v>54</v>
      </c>
      <c r="C919" s="2" t="s">
        <v>1759</v>
      </c>
      <c r="D919" s="3" t="s">
        <v>237</v>
      </c>
      <c r="E919" s="4">
        <v>2</v>
      </c>
      <c r="F919" s="4">
        <v>0</v>
      </c>
      <c r="H919" s="6">
        <v>0</v>
      </c>
      <c r="I919" s="7">
        <v>6237345</v>
      </c>
      <c r="J919" s="7">
        <v>6237337</v>
      </c>
      <c r="K919" s="7">
        <v>2</v>
      </c>
      <c r="L919" s="7">
        <v>7</v>
      </c>
      <c r="M919" s="7">
        <f t="shared" si="120"/>
        <v>0</v>
      </c>
      <c r="N919" s="8">
        <f t="shared" si="121"/>
        <v>0</v>
      </c>
      <c r="R919" s="12">
        <v>1</v>
      </c>
    </row>
    <row r="920" spans="1:18" x14ac:dyDescent="0.2">
      <c r="A920" s="1" t="s">
        <v>1760</v>
      </c>
      <c r="B920" s="1" t="s">
        <v>57</v>
      </c>
      <c r="C920" s="2" t="s">
        <v>1761</v>
      </c>
      <c r="D920" s="3" t="s">
        <v>237</v>
      </c>
      <c r="E920" s="4">
        <v>4</v>
      </c>
      <c r="F920" s="4">
        <v>0</v>
      </c>
      <c r="H920" s="6">
        <v>0</v>
      </c>
      <c r="I920" s="7">
        <v>6237346</v>
      </c>
      <c r="J920" s="7">
        <v>6237337</v>
      </c>
      <c r="K920" s="7">
        <v>2</v>
      </c>
      <c r="L920" s="7">
        <v>7</v>
      </c>
      <c r="M920" s="7">
        <f t="shared" si="120"/>
        <v>0</v>
      </c>
      <c r="N920" s="8">
        <f t="shared" si="121"/>
        <v>0</v>
      </c>
      <c r="R920" s="12">
        <v>1</v>
      </c>
    </row>
    <row r="921" spans="1:18" ht="25.5" x14ac:dyDescent="0.2">
      <c r="A921" s="1" t="s">
        <v>1762</v>
      </c>
      <c r="B921" s="1" t="s">
        <v>60</v>
      </c>
      <c r="C921" s="2" t="s">
        <v>1763</v>
      </c>
      <c r="D921" s="3" t="s">
        <v>237</v>
      </c>
      <c r="E921" s="4">
        <v>1</v>
      </c>
      <c r="F921" s="4">
        <v>0</v>
      </c>
      <c r="H921" s="6">
        <v>0</v>
      </c>
      <c r="I921" s="7">
        <v>6237347</v>
      </c>
      <c r="J921" s="7">
        <v>6237337</v>
      </c>
      <c r="K921" s="7">
        <v>2</v>
      </c>
      <c r="L921" s="7">
        <v>7</v>
      </c>
      <c r="M921" s="7">
        <f t="shared" si="120"/>
        <v>0</v>
      </c>
      <c r="N921" s="8">
        <f t="shared" si="121"/>
        <v>0</v>
      </c>
      <c r="R921" s="12">
        <v>1</v>
      </c>
    </row>
    <row r="922" spans="1:18" ht="25.5" x14ac:dyDescent="0.2">
      <c r="A922" s="1" t="s">
        <v>1764</v>
      </c>
      <c r="B922" s="1" t="s">
        <v>63</v>
      </c>
      <c r="C922" s="2" t="s">
        <v>1765</v>
      </c>
      <c r="D922" s="3" t="s">
        <v>237</v>
      </c>
      <c r="E922" s="4">
        <v>4</v>
      </c>
      <c r="F922" s="4">
        <v>0</v>
      </c>
      <c r="H922" s="6">
        <v>0</v>
      </c>
      <c r="I922" s="7">
        <v>6237348</v>
      </c>
      <c r="J922" s="7">
        <v>6237337</v>
      </c>
      <c r="K922" s="7">
        <v>2</v>
      </c>
      <c r="L922" s="7">
        <v>7</v>
      </c>
      <c r="M922" s="7">
        <f t="shared" si="120"/>
        <v>0</v>
      </c>
      <c r="N922" s="8">
        <f t="shared" si="121"/>
        <v>0</v>
      </c>
      <c r="R922" s="12">
        <v>1</v>
      </c>
    </row>
    <row r="923" spans="1:18" x14ac:dyDescent="0.2">
      <c r="A923" s="1" t="s">
        <v>1766</v>
      </c>
      <c r="B923" s="1" t="s">
        <v>69</v>
      </c>
      <c r="C923" s="2" t="s">
        <v>1767</v>
      </c>
      <c r="D923" s="3" t="s">
        <v>237</v>
      </c>
      <c r="E923" s="4">
        <v>1</v>
      </c>
      <c r="F923" s="4">
        <v>0</v>
      </c>
      <c r="H923" s="6">
        <v>0</v>
      </c>
      <c r="I923" s="7">
        <v>6237349</v>
      </c>
      <c r="J923" s="7">
        <v>6237337</v>
      </c>
      <c r="K923" s="7">
        <v>2</v>
      </c>
      <c r="L923" s="7">
        <v>7</v>
      </c>
      <c r="M923" s="7">
        <f t="shared" si="120"/>
        <v>0</v>
      </c>
      <c r="N923" s="8">
        <f t="shared" si="121"/>
        <v>0</v>
      </c>
      <c r="R923" s="12">
        <v>1</v>
      </c>
    </row>
    <row r="924" spans="1:18" ht="25.5" x14ac:dyDescent="0.2">
      <c r="A924" s="1" t="s">
        <v>1768</v>
      </c>
      <c r="B924" s="1" t="s">
        <v>72</v>
      </c>
      <c r="C924" s="2" t="s">
        <v>1769</v>
      </c>
      <c r="D924" s="3" t="s">
        <v>237</v>
      </c>
      <c r="E924" s="4">
        <v>4</v>
      </c>
      <c r="F924" s="4">
        <v>0</v>
      </c>
      <c r="H924" s="6">
        <v>0</v>
      </c>
      <c r="I924" s="7">
        <v>6237350</v>
      </c>
      <c r="J924" s="7">
        <v>6237337</v>
      </c>
      <c r="K924" s="7">
        <v>2</v>
      </c>
      <c r="L924" s="7">
        <v>7</v>
      </c>
      <c r="M924" s="7">
        <f t="shared" si="120"/>
        <v>0</v>
      </c>
      <c r="N924" s="8">
        <f t="shared" si="121"/>
        <v>0</v>
      </c>
      <c r="R924" s="12">
        <v>1</v>
      </c>
    </row>
    <row r="925" spans="1:18" ht="25.5" x14ac:dyDescent="0.2">
      <c r="A925" s="1" t="s">
        <v>1770</v>
      </c>
      <c r="B925" s="1" t="s">
        <v>75</v>
      </c>
      <c r="C925" s="2" t="s">
        <v>1771</v>
      </c>
      <c r="D925" s="3" t="s">
        <v>237</v>
      </c>
      <c r="E925" s="4">
        <v>30</v>
      </c>
      <c r="F925" s="4">
        <v>0</v>
      </c>
      <c r="H925" s="6">
        <v>0</v>
      </c>
      <c r="I925" s="7">
        <v>6237351</v>
      </c>
      <c r="J925" s="7">
        <v>6237337</v>
      </c>
      <c r="K925" s="7">
        <v>2</v>
      </c>
      <c r="L925" s="7">
        <v>7</v>
      </c>
      <c r="M925" s="7">
        <f t="shared" si="120"/>
        <v>0</v>
      </c>
      <c r="N925" s="8">
        <f t="shared" si="121"/>
        <v>0</v>
      </c>
      <c r="R925" s="12">
        <v>1</v>
      </c>
    </row>
    <row r="926" spans="1:18" x14ac:dyDescent="0.2">
      <c r="A926" s="1" t="s">
        <v>1772</v>
      </c>
      <c r="B926" s="1" t="s">
        <v>78</v>
      </c>
      <c r="C926" s="2" t="s">
        <v>1773</v>
      </c>
      <c r="D926" s="3" t="s">
        <v>234</v>
      </c>
      <c r="E926" s="4">
        <v>1</v>
      </c>
      <c r="F926" s="4">
        <v>0</v>
      </c>
      <c r="H926" s="6">
        <v>0</v>
      </c>
      <c r="I926" s="7">
        <v>6237352</v>
      </c>
      <c r="J926" s="7">
        <v>6237337</v>
      </c>
      <c r="K926" s="7">
        <v>2</v>
      </c>
      <c r="L926" s="7">
        <v>7</v>
      </c>
      <c r="M926" s="7">
        <f t="shared" si="120"/>
        <v>0</v>
      </c>
      <c r="N926" s="8">
        <f t="shared" si="121"/>
        <v>0</v>
      </c>
      <c r="R926" s="12">
        <v>1</v>
      </c>
    </row>
    <row r="927" spans="1:18" ht="25.5" x14ac:dyDescent="0.2">
      <c r="A927" s="1" t="s">
        <v>1774</v>
      </c>
      <c r="B927" s="1" t="s">
        <v>81</v>
      </c>
      <c r="C927" s="2" t="s">
        <v>1775</v>
      </c>
      <c r="D927" s="3" t="s">
        <v>237</v>
      </c>
      <c r="E927" s="4">
        <v>30</v>
      </c>
      <c r="F927" s="4">
        <v>0</v>
      </c>
      <c r="H927" s="6">
        <v>0</v>
      </c>
      <c r="I927" s="7">
        <v>6237353</v>
      </c>
      <c r="J927" s="7">
        <v>6237337</v>
      </c>
      <c r="K927" s="7">
        <v>2</v>
      </c>
      <c r="L927" s="7">
        <v>7</v>
      </c>
      <c r="M927" s="7">
        <f t="shared" si="120"/>
        <v>0</v>
      </c>
      <c r="N927" s="8">
        <f t="shared" si="121"/>
        <v>0</v>
      </c>
      <c r="R927" s="12">
        <v>1</v>
      </c>
    </row>
    <row r="928" spans="1:18" x14ac:dyDescent="0.2">
      <c r="A928" s="1" t="s">
        <v>1776</v>
      </c>
      <c r="B928" s="1" t="s">
        <v>84</v>
      </c>
      <c r="C928" s="2" t="s">
        <v>1777</v>
      </c>
      <c r="D928" s="3" t="s">
        <v>247</v>
      </c>
      <c r="E928" s="4">
        <v>150</v>
      </c>
      <c r="F928" s="4">
        <v>0</v>
      </c>
      <c r="H928" s="6">
        <v>0</v>
      </c>
      <c r="I928" s="7">
        <v>6237354</v>
      </c>
      <c r="J928" s="7">
        <v>6237337</v>
      </c>
      <c r="K928" s="7">
        <v>2</v>
      </c>
      <c r="L928" s="7">
        <v>7</v>
      </c>
      <c r="M928" s="7">
        <f t="shared" si="120"/>
        <v>0</v>
      </c>
      <c r="N928" s="8">
        <f t="shared" si="121"/>
        <v>0</v>
      </c>
      <c r="R928" s="12">
        <v>1</v>
      </c>
    </row>
    <row r="929" spans="1:18" x14ac:dyDescent="0.2">
      <c r="A929" s="1" t="s">
        <v>1778</v>
      </c>
      <c r="B929" s="1" t="s">
        <v>87</v>
      </c>
      <c r="C929" s="2" t="s">
        <v>1779</v>
      </c>
      <c r="D929" s="3" t="s">
        <v>247</v>
      </c>
      <c r="E929" s="4">
        <v>35</v>
      </c>
      <c r="F929" s="4">
        <v>0</v>
      </c>
      <c r="H929" s="6">
        <v>0</v>
      </c>
      <c r="I929" s="7">
        <v>6237355</v>
      </c>
      <c r="J929" s="7">
        <v>6237337</v>
      </c>
      <c r="K929" s="7">
        <v>2</v>
      </c>
      <c r="L929" s="7">
        <v>7</v>
      </c>
      <c r="M929" s="7">
        <f t="shared" si="120"/>
        <v>0</v>
      </c>
      <c r="N929" s="8">
        <f t="shared" si="121"/>
        <v>0</v>
      </c>
      <c r="R929" s="12">
        <v>1</v>
      </c>
    </row>
    <row r="930" spans="1:18" x14ac:dyDescent="0.2">
      <c r="A930" s="1" t="s">
        <v>1780</v>
      </c>
      <c r="B930" s="1" t="s">
        <v>90</v>
      </c>
      <c r="C930" s="2" t="s">
        <v>1781</v>
      </c>
      <c r="D930" s="3" t="s">
        <v>247</v>
      </c>
      <c r="E930" s="4">
        <v>40</v>
      </c>
      <c r="F930" s="4">
        <v>0</v>
      </c>
      <c r="H930" s="6">
        <v>0</v>
      </c>
      <c r="I930" s="7">
        <v>6237356</v>
      </c>
      <c r="J930" s="7">
        <v>6237337</v>
      </c>
      <c r="K930" s="7">
        <v>2</v>
      </c>
      <c r="L930" s="7">
        <v>7</v>
      </c>
      <c r="M930" s="7">
        <f t="shared" si="120"/>
        <v>0</v>
      </c>
      <c r="N930" s="8">
        <f t="shared" si="121"/>
        <v>0</v>
      </c>
      <c r="R930" s="12">
        <v>1</v>
      </c>
    </row>
    <row r="931" spans="1:18" x14ac:dyDescent="0.2">
      <c r="A931" s="1" t="s">
        <v>1782</v>
      </c>
      <c r="B931" s="1" t="s">
        <v>93</v>
      </c>
      <c r="C931" s="2" t="s">
        <v>1783</v>
      </c>
      <c r="D931" s="3" t="s">
        <v>247</v>
      </c>
      <c r="E931" s="4">
        <v>60</v>
      </c>
      <c r="F931" s="4">
        <v>0</v>
      </c>
      <c r="H931" s="6">
        <v>0</v>
      </c>
      <c r="I931" s="7">
        <v>6237357</v>
      </c>
      <c r="J931" s="7">
        <v>6237337</v>
      </c>
      <c r="K931" s="7">
        <v>2</v>
      </c>
      <c r="L931" s="7">
        <v>7</v>
      </c>
      <c r="M931" s="7">
        <f t="shared" si="120"/>
        <v>0</v>
      </c>
      <c r="N931" s="8">
        <f t="shared" si="121"/>
        <v>0</v>
      </c>
      <c r="R931" s="12">
        <v>1</v>
      </c>
    </row>
    <row r="932" spans="1:18" x14ac:dyDescent="0.2">
      <c r="A932" s="1" t="s">
        <v>1784</v>
      </c>
      <c r="B932" s="1" t="s">
        <v>96</v>
      </c>
      <c r="C932" s="2" t="s">
        <v>1785</v>
      </c>
      <c r="D932" s="3" t="s">
        <v>247</v>
      </c>
      <c r="E932" s="4">
        <v>20</v>
      </c>
      <c r="F932" s="4">
        <v>0</v>
      </c>
      <c r="H932" s="6">
        <v>0</v>
      </c>
      <c r="I932" s="7">
        <v>6237358</v>
      </c>
      <c r="J932" s="7">
        <v>6237337</v>
      </c>
      <c r="K932" s="7">
        <v>2</v>
      </c>
      <c r="L932" s="7">
        <v>7</v>
      </c>
      <c r="M932" s="7">
        <f t="shared" si="120"/>
        <v>0</v>
      </c>
      <c r="N932" s="8">
        <f t="shared" si="121"/>
        <v>0</v>
      </c>
      <c r="R932" s="12">
        <v>1</v>
      </c>
    </row>
    <row r="933" spans="1:18" x14ac:dyDescent="0.2">
      <c r="A933" s="1" t="s">
        <v>1786</v>
      </c>
      <c r="B933" s="1" t="s">
        <v>413</v>
      </c>
      <c r="C933" s="2" t="s">
        <v>1787</v>
      </c>
      <c r="E933" s="4">
        <v>0</v>
      </c>
      <c r="F933" s="4">
        <v>0</v>
      </c>
      <c r="H933" s="6">
        <v>0</v>
      </c>
      <c r="I933" s="7">
        <v>6237359</v>
      </c>
      <c r="J933" s="7">
        <v>6237239</v>
      </c>
      <c r="K933" s="7">
        <v>1</v>
      </c>
      <c r="L933" s="7">
        <v>6</v>
      </c>
      <c r="M933" s="7">
        <f>M934+M935+M936+M937+M938</f>
        <v>0</v>
      </c>
      <c r="N933" s="8">
        <f>N934+N935+N936+N937+N938</f>
        <v>0</v>
      </c>
      <c r="R933" s="12">
        <v>1</v>
      </c>
    </row>
    <row r="934" spans="1:18" x14ac:dyDescent="0.2">
      <c r="A934" s="1" t="s">
        <v>1788</v>
      </c>
      <c r="C934" s="2" t="s">
        <v>1789</v>
      </c>
      <c r="D934" s="3" t="s">
        <v>36</v>
      </c>
      <c r="E934" s="4">
        <v>0</v>
      </c>
      <c r="F934" s="4">
        <v>0</v>
      </c>
      <c r="H934" s="6">
        <v>0</v>
      </c>
      <c r="I934" s="7">
        <v>6237360</v>
      </c>
      <c r="J934" s="7">
        <v>6237359</v>
      </c>
      <c r="K934" s="7">
        <v>2</v>
      </c>
      <c r="L934" s="7">
        <v>7</v>
      </c>
      <c r="M934" s="7">
        <f t="shared" ref="M934:M938" si="122">ROUND(ROUND(H934,2)*ROUND(E934,2), 2)</f>
        <v>0</v>
      </c>
      <c r="N934" s="8">
        <f>H934*E934*(1+F934/100)</f>
        <v>0</v>
      </c>
      <c r="R934" s="12">
        <v>1</v>
      </c>
    </row>
    <row r="935" spans="1:18" x14ac:dyDescent="0.2">
      <c r="A935" s="1" t="s">
        <v>1790</v>
      </c>
      <c r="B935" s="1" t="s">
        <v>31</v>
      </c>
      <c r="C935" s="2" t="s">
        <v>1791</v>
      </c>
      <c r="D935" s="3" t="s">
        <v>234</v>
      </c>
      <c r="E935" s="4">
        <v>1</v>
      </c>
      <c r="F935" s="4">
        <v>0</v>
      </c>
      <c r="H935" s="6">
        <v>0</v>
      </c>
      <c r="I935" s="7">
        <v>6237361</v>
      </c>
      <c r="J935" s="7">
        <v>6237359</v>
      </c>
      <c r="K935" s="7">
        <v>2</v>
      </c>
      <c r="L935" s="7">
        <v>7</v>
      </c>
      <c r="M935" s="7">
        <f t="shared" si="122"/>
        <v>0</v>
      </c>
      <c r="N935" s="8">
        <f>H935*E935*(1+F935/100)</f>
        <v>0</v>
      </c>
      <c r="R935" s="12">
        <v>1</v>
      </c>
    </row>
    <row r="936" spans="1:18" ht="76.5" x14ac:dyDescent="0.2">
      <c r="A936" s="1" t="s">
        <v>1792</v>
      </c>
      <c r="B936" s="1" t="s">
        <v>42</v>
      </c>
      <c r="C936" s="2" t="s">
        <v>1793</v>
      </c>
      <c r="D936" s="3" t="s">
        <v>244</v>
      </c>
      <c r="E936" s="4">
        <v>180</v>
      </c>
      <c r="F936" s="4">
        <v>0</v>
      </c>
      <c r="H936" s="6">
        <v>0</v>
      </c>
      <c r="I936" s="7">
        <v>6237362</v>
      </c>
      <c r="J936" s="7">
        <v>6237359</v>
      </c>
      <c r="K936" s="7">
        <v>2</v>
      </c>
      <c r="L936" s="7">
        <v>7</v>
      </c>
      <c r="M936" s="7">
        <f t="shared" si="122"/>
        <v>0</v>
      </c>
      <c r="N936" s="8">
        <f>H936*E936*(1+F936/100)</f>
        <v>0</v>
      </c>
      <c r="R936" s="12">
        <v>1</v>
      </c>
    </row>
    <row r="937" spans="1:18" x14ac:dyDescent="0.2">
      <c r="A937" s="1" t="s">
        <v>1794</v>
      </c>
      <c r="B937" s="1" t="s">
        <v>45</v>
      </c>
      <c r="C937" s="2" t="s">
        <v>1795</v>
      </c>
      <c r="D937" s="3" t="s">
        <v>234</v>
      </c>
      <c r="E937" s="4">
        <v>1</v>
      </c>
      <c r="F937" s="4">
        <v>0</v>
      </c>
      <c r="H937" s="6">
        <v>0</v>
      </c>
      <c r="I937" s="7">
        <v>6237363</v>
      </c>
      <c r="J937" s="7">
        <v>6237359</v>
      </c>
      <c r="K937" s="7">
        <v>2</v>
      </c>
      <c r="L937" s="7">
        <v>7</v>
      </c>
      <c r="M937" s="7">
        <f t="shared" si="122"/>
        <v>0</v>
      </c>
      <c r="N937" s="8">
        <f>H937*E937*(1+F937/100)</f>
        <v>0</v>
      </c>
      <c r="R937" s="12">
        <v>1</v>
      </c>
    </row>
    <row r="938" spans="1:18" x14ac:dyDescent="0.2">
      <c r="A938" s="1" t="s">
        <v>1796</v>
      </c>
      <c r="B938" s="1" t="s">
        <v>48</v>
      </c>
      <c r="C938" s="2" t="s">
        <v>1797</v>
      </c>
      <c r="D938" s="3" t="s">
        <v>234</v>
      </c>
      <c r="E938" s="4">
        <v>1</v>
      </c>
      <c r="F938" s="4">
        <v>0</v>
      </c>
      <c r="H938" s="6">
        <v>0</v>
      </c>
      <c r="I938" s="7">
        <v>6237364</v>
      </c>
      <c r="J938" s="7">
        <v>6237359</v>
      </c>
      <c r="K938" s="7">
        <v>2</v>
      </c>
      <c r="L938" s="7">
        <v>7</v>
      </c>
      <c r="M938" s="7">
        <f t="shared" si="122"/>
        <v>0</v>
      </c>
      <c r="N938" s="8">
        <f>H938*E938*(1+F938/100)</f>
        <v>0</v>
      </c>
      <c r="R938" s="12">
        <v>1</v>
      </c>
    </row>
    <row r="939" spans="1:18" x14ac:dyDescent="0.2">
      <c r="A939" s="1" t="s">
        <v>1798</v>
      </c>
      <c r="B939" s="1" t="s">
        <v>1799</v>
      </c>
      <c r="C939" s="2" t="s">
        <v>1800</v>
      </c>
      <c r="E939" s="4">
        <v>0</v>
      </c>
      <c r="F939" s="4">
        <v>0</v>
      </c>
      <c r="H939" s="6">
        <v>0</v>
      </c>
      <c r="I939" s="7">
        <v>6237365</v>
      </c>
      <c r="J939" s="7">
        <v>6237238</v>
      </c>
      <c r="K939" s="7">
        <v>1</v>
      </c>
      <c r="L939" s="7">
        <v>5</v>
      </c>
      <c r="M939" s="7">
        <f>M940+M945</f>
        <v>0</v>
      </c>
      <c r="N939" s="8">
        <f>N940+N945</f>
        <v>0</v>
      </c>
      <c r="R939" s="12">
        <v>1</v>
      </c>
    </row>
    <row r="940" spans="1:18" x14ac:dyDescent="0.2">
      <c r="A940" s="1" t="s">
        <v>1801</v>
      </c>
      <c r="B940" s="1" t="s">
        <v>712</v>
      </c>
      <c r="C940" s="2" t="s">
        <v>1802</v>
      </c>
      <c r="E940" s="4">
        <v>0</v>
      </c>
      <c r="F940" s="4">
        <v>0</v>
      </c>
      <c r="H940" s="6">
        <v>0</v>
      </c>
      <c r="I940" s="7">
        <v>6237366</v>
      </c>
      <c r="J940" s="7">
        <v>6237365</v>
      </c>
      <c r="K940" s="7">
        <v>1</v>
      </c>
      <c r="L940" s="7">
        <v>6</v>
      </c>
      <c r="M940" s="7">
        <f>M941+M942+M943+M944</f>
        <v>0</v>
      </c>
      <c r="N940" s="8">
        <f>N941+N942+N943+N944</f>
        <v>0</v>
      </c>
      <c r="R940" s="12">
        <v>1</v>
      </c>
    </row>
    <row r="941" spans="1:18" x14ac:dyDescent="0.2">
      <c r="A941" s="1" t="s">
        <v>1803</v>
      </c>
      <c r="C941" s="2" t="s">
        <v>1561</v>
      </c>
      <c r="D941" s="3" t="s">
        <v>36</v>
      </c>
      <c r="E941" s="4">
        <v>0</v>
      </c>
      <c r="F941" s="4">
        <v>0</v>
      </c>
      <c r="H941" s="6">
        <v>0</v>
      </c>
      <c r="I941" s="7">
        <v>6237367</v>
      </c>
      <c r="J941" s="7">
        <v>6237366</v>
      </c>
      <c r="K941" s="7">
        <v>2</v>
      </c>
      <c r="L941" s="7">
        <v>7</v>
      </c>
      <c r="M941" s="7">
        <f t="shared" ref="M941:M944" si="123">ROUND(ROUND(H941,2)*ROUND(E941,2), 2)</f>
        <v>0</v>
      </c>
      <c r="N941" s="8">
        <f>H941*E941*(1+F941/100)</f>
        <v>0</v>
      </c>
      <c r="R941" s="12">
        <v>1</v>
      </c>
    </row>
    <row r="942" spans="1:18" ht="76.5" x14ac:dyDescent="0.2">
      <c r="A942" s="1" t="s">
        <v>1804</v>
      </c>
      <c r="B942" s="1" t="s">
        <v>31</v>
      </c>
      <c r="C942" s="2" t="s">
        <v>1805</v>
      </c>
      <c r="D942" s="3" t="s">
        <v>234</v>
      </c>
      <c r="E942" s="4">
        <v>1</v>
      </c>
      <c r="F942" s="4">
        <v>0</v>
      </c>
      <c r="H942" s="6">
        <v>0</v>
      </c>
      <c r="I942" s="7">
        <v>6237368</v>
      </c>
      <c r="J942" s="7">
        <v>6237366</v>
      </c>
      <c r="K942" s="7">
        <v>2</v>
      </c>
      <c r="L942" s="7">
        <v>7</v>
      </c>
      <c r="M942" s="7">
        <f t="shared" si="123"/>
        <v>0</v>
      </c>
      <c r="N942" s="8">
        <f>H942*E942*(1+F942/100)</f>
        <v>0</v>
      </c>
      <c r="R942" s="12">
        <v>1</v>
      </c>
    </row>
    <row r="943" spans="1:18" x14ac:dyDescent="0.2">
      <c r="A943" s="1" t="s">
        <v>1806</v>
      </c>
      <c r="B943" s="1" t="s">
        <v>42</v>
      </c>
      <c r="C943" s="2" t="s">
        <v>1807</v>
      </c>
      <c r="D943" s="3" t="s">
        <v>237</v>
      </c>
      <c r="E943" s="4">
        <v>11</v>
      </c>
      <c r="F943" s="4">
        <v>0</v>
      </c>
      <c r="H943" s="6">
        <v>0</v>
      </c>
      <c r="I943" s="7">
        <v>6237369</v>
      </c>
      <c r="J943" s="7">
        <v>6237366</v>
      </c>
      <c r="K943" s="7">
        <v>2</v>
      </c>
      <c r="L943" s="7">
        <v>7</v>
      </c>
      <c r="M943" s="7">
        <f t="shared" si="123"/>
        <v>0</v>
      </c>
      <c r="N943" s="8">
        <f>H943*E943*(1+F943/100)</f>
        <v>0</v>
      </c>
      <c r="R943" s="12">
        <v>1</v>
      </c>
    </row>
    <row r="944" spans="1:18" ht="25.5" x14ac:dyDescent="0.2">
      <c r="A944" s="1" t="s">
        <v>1808</v>
      </c>
      <c r="B944" s="1" t="s">
        <v>45</v>
      </c>
      <c r="C944" s="2" t="s">
        <v>1809</v>
      </c>
      <c r="D944" s="3" t="s">
        <v>237</v>
      </c>
      <c r="E944" s="4">
        <v>2</v>
      </c>
      <c r="F944" s="4">
        <v>0</v>
      </c>
      <c r="H944" s="6">
        <v>0</v>
      </c>
      <c r="I944" s="7">
        <v>6237370</v>
      </c>
      <c r="J944" s="7">
        <v>6237366</v>
      </c>
      <c r="K944" s="7">
        <v>2</v>
      </c>
      <c r="L944" s="7">
        <v>7</v>
      </c>
      <c r="M944" s="7">
        <f t="shared" si="123"/>
        <v>0</v>
      </c>
      <c r="N944" s="8">
        <f>H944*E944*(1+F944/100)</f>
        <v>0</v>
      </c>
      <c r="R944" s="12">
        <v>1</v>
      </c>
    </row>
    <row r="945" spans="1:18" x14ac:dyDescent="0.2">
      <c r="A945" s="1" t="s">
        <v>1810</v>
      </c>
      <c r="B945" s="1" t="s">
        <v>732</v>
      </c>
      <c r="C945" s="2" t="s">
        <v>1811</v>
      </c>
      <c r="E945" s="4">
        <v>0</v>
      </c>
      <c r="F945" s="4">
        <v>0</v>
      </c>
      <c r="H945" s="6">
        <v>0</v>
      </c>
      <c r="I945" s="7">
        <v>6237371</v>
      </c>
      <c r="J945" s="7">
        <v>6237365</v>
      </c>
      <c r="K945" s="7">
        <v>1</v>
      </c>
      <c r="L945" s="7">
        <v>6</v>
      </c>
      <c r="M945" s="7">
        <f>M946+M947</f>
        <v>0</v>
      </c>
      <c r="N945" s="8">
        <f>N946+N947</f>
        <v>0</v>
      </c>
      <c r="R945" s="12">
        <v>1</v>
      </c>
    </row>
    <row r="946" spans="1:18" x14ac:dyDescent="0.2">
      <c r="A946" s="1" t="s">
        <v>1812</v>
      </c>
      <c r="C946" s="2" t="s">
        <v>1561</v>
      </c>
      <c r="D946" s="3" t="s">
        <v>36</v>
      </c>
      <c r="E946" s="4">
        <v>0</v>
      </c>
      <c r="F946" s="4">
        <v>0</v>
      </c>
      <c r="H946" s="6">
        <v>0</v>
      </c>
      <c r="I946" s="7">
        <v>6237372</v>
      </c>
      <c r="J946" s="7">
        <v>6237371</v>
      </c>
      <c r="K946" s="7">
        <v>2</v>
      </c>
      <c r="L946" s="7">
        <v>7</v>
      </c>
      <c r="M946" s="7">
        <f t="shared" ref="M946:M947" si="124">ROUND(ROUND(H946,2)*ROUND(E946,2), 2)</f>
        <v>0</v>
      </c>
      <c r="N946" s="8">
        <f>H946*E946*(1+F946/100)</f>
        <v>0</v>
      </c>
      <c r="R946" s="12">
        <v>1</v>
      </c>
    </row>
    <row r="947" spans="1:18" ht="25.5" x14ac:dyDescent="0.2">
      <c r="A947" s="1" t="s">
        <v>1813</v>
      </c>
      <c r="B947" s="1" t="s">
        <v>31</v>
      </c>
      <c r="C947" s="2" t="s">
        <v>1814</v>
      </c>
      <c r="D947" s="3" t="s">
        <v>237</v>
      </c>
      <c r="E947" s="4">
        <v>2</v>
      </c>
      <c r="F947" s="4">
        <v>0</v>
      </c>
      <c r="H947" s="6">
        <v>0</v>
      </c>
      <c r="I947" s="7">
        <v>6237373</v>
      </c>
      <c r="J947" s="7">
        <v>6237371</v>
      </c>
      <c r="K947" s="7">
        <v>2</v>
      </c>
      <c r="L947" s="7">
        <v>7</v>
      </c>
      <c r="M947" s="7">
        <f t="shared" si="124"/>
        <v>0</v>
      </c>
      <c r="N947" s="8">
        <f>H947*E947*(1+F947/100)</f>
        <v>0</v>
      </c>
      <c r="R947" s="12">
        <v>1</v>
      </c>
    </row>
    <row r="948" spans="1:18" x14ac:dyDescent="0.2">
      <c r="A948" s="1" t="s">
        <v>1815</v>
      </c>
      <c r="C948" s="2" t="s">
        <v>1816</v>
      </c>
      <c r="E948" s="4">
        <v>0</v>
      </c>
      <c r="F948" s="4">
        <v>0</v>
      </c>
      <c r="H948" s="6">
        <v>0</v>
      </c>
      <c r="I948" s="7">
        <v>6238340</v>
      </c>
      <c r="J948" s="7">
        <v>6238447</v>
      </c>
      <c r="K948" s="7">
        <v>1</v>
      </c>
      <c r="L948" s="7">
        <v>4</v>
      </c>
      <c r="M948" s="7">
        <f>M949</f>
        <v>0</v>
      </c>
      <c r="N948" s="8">
        <f>N949</f>
        <v>0</v>
      </c>
      <c r="R948" s="12">
        <v>1</v>
      </c>
    </row>
    <row r="949" spans="1:18" x14ac:dyDescent="0.2">
      <c r="A949" s="1" t="s">
        <v>1817</v>
      </c>
      <c r="C949" s="2" t="s">
        <v>1818</v>
      </c>
      <c r="E949" s="4">
        <v>0</v>
      </c>
      <c r="F949" s="4">
        <v>0</v>
      </c>
      <c r="H949" s="6">
        <v>0</v>
      </c>
      <c r="I949" s="7">
        <v>6238341</v>
      </c>
      <c r="J949" s="7">
        <v>6238340</v>
      </c>
      <c r="K949" s="7">
        <v>1</v>
      </c>
      <c r="L949" s="7">
        <v>5</v>
      </c>
      <c r="M949" s="7">
        <f>M950+M978+M1045</f>
        <v>0</v>
      </c>
      <c r="N949" s="8">
        <f>N950+N978+N1045</f>
        <v>0</v>
      </c>
      <c r="R949" s="12">
        <v>1</v>
      </c>
    </row>
    <row r="950" spans="1:18" x14ac:dyDescent="0.2">
      <c r="A950" s="1" t="s">
        <v>1819</v>
      </c>
      <c r="B950" s="1" t="s">
        <v>208</v>
      </c>
      <c r="C950" s="2" t="s">
        <v>1820</v>
      </c>
      <c r="E950" s="4">
        <v>0</v>
      </c>
      <c r="F950" s="4">
        <v>0</v>
      </c>
      <c r="H950" s="6">
        <v>0</v>
      </c>
      <c r="I950" s="7">
        <v>6238342</v>
      </c>
      <c r="J950" s="7">
        <v>6238341</v>
      </c>
      <c r="K950" s="7">
        <v>1</v>
      </c>
      <c r="L950" s="7">
        <v>6</v>
      </c>
      <c r="M950" s="7">
        <f>M951+M952+M953+M954+M955+M956+M957+M958+M959+M960+M961+M962+M963+M964+M965+M966+M967+M968+M969+M970+M971+M972+M973+M974+M975+M976+M977</f>
        <v>0</v>
      </c>
      <c r="N950" s="8">
        <f>N951+N952+N953+N954+N955+N956+N957+N958+N959+N960+N961+N962+N963+N964+N965+N966+N967+N968+N969+N970+N971+N972+N973+N974+N975+N976+N977</f>
        <v>0</v>
      </c>
      <c r="R950" s="12">
        <v>1</v>
      </c>
    </row>
    <row r="951" spans="1:18" ht="102" x14ac:dyDescent="0.2">
      <c r="A951" s="1" t="s">
        <v>1821</v>
      </c>
      <c r="B951" s="1" t="s">
        <v>31</v>
      </c>
      <c r="C951" s="2" t="s">
        <v>1822</v>
      </c>
      <c r="D951" s="3" t="s">
        <v>237</v>
      </c>
      <c r="E951" s="4">
        <v>1</v>
      </c>
      <c r="F951" s="4">
        <v>0</v>
      </c>
      <c r="H951" s="6">
        <v>0</v>
      </c>
      <c r="I951" s="7">
        <v>6238343</v>
      </c>
      <c r="J951" s="7">
        <v>6238342</v>
      </c>
      <c r="K951" s="7">
        <v>2</v>
      </c>
      <c r="L951" s="7">
        <v>7</v>
      </c>
      <c r="M951" s="7">
        <f t="shared" ref="M951:M977" si="125">ROUND(ROUND(H951,2)*ROUND(E951,2), 2)</f>
        <v>0</v>
      </c>
      <c r="N951" s="8">
        <f t="shared" ref="N951:N977" si="126">H951*E951*(1+F951/100)</f>
        <v>0</v>
      </c>
      <c r="R951" s="12">
        <v>1</v>
      </c>
    </row>
    <row r="952" spans="1:18" ht="51" x14ac:dyDescent="0.2">
      <c r="A952" s="1" t="s">
        <v>1823</v>
      </c>
      <c r="B952" s="1" t="s">
        <v>42</v>
      </c>
      <c r="C952" s="2" t="s">
        <v>1824</v>
      </c>
      <c r="D952" s="3" t="s">
        <v>36</v>
      </c>
      <c r="E952" s="4">
        <v>0</v>
      </c>
      <c r="F952" s="4">
        <v>0</v>
      </c>
      <c r="H952" s="6">
        <v>0</v>
      </c>
      <c r="I952" s="7">
        <v>6238344</v>
      </c>
      <c r="J952" s="7">
        <v>6238342</v>
      </c>
      <c r="K952" s="7">
        <v>2</v>
      </c>
      <c r="L952" s="7">
        <v>7</v>
      </c>
      <c r="M952" s="7">
        <f t="shared" si="125"/>
        <v>0</v>
      </c>
      <c r="N952" s="8">
        <f t="shared" si="126"/>
        <v>0</v>
      </c>
      <c r="R952" s="12">
        <v>1</v>
      </c>
    </row>
    <row r="953" spans="1:18" ht="63.75" x14ac:dyDescent="0.2">
      <c r="A953" s="1" t="s">
        <v>1825</v>
      </c>
      <c r="C953" s="2" t="s">
        <v>1826</v>
      </c>
      <c r="D953" s="3" t="s">
        <v>247</v>
      </c>
      <c r="E953" s="4">
        <v>45</v>
      </c>
      <c r="F953" s="4">
        <v>0</v>
      </c>
      <c r="H953" s="6">
        <v>0</v>
      </c>
      <c r="I953" s="7">
        <v>6238345</v>
      </c>
      <c r="J953" s="7">
        <v>6238342</v>
      </c>
      <c r="K953" s="7">
        <v>2</v>
      </c>
      <c r="L953" s="7">
        <v>7</v>
      </c>
      <c r="M953" s="7">
        <f t="shared" si="125"/>
        <v>0</v>
      </c>
      <c r="N953" s="8">
        <f t="shared" si="126"/>
        <v>0</v>
      </c>
      <c r="R953" s="12">
        <v>1</v>
      </c>
    </row>
    <row r="954" spans="1:18" ht="63.75" x14ac:dyDescent="0.2">
      <c r="A954" s="1" t="s">
        <v>1827</v>
      </c>
      <c r="B954" s="1" t="s">
        <v>45</v>
      </c>
      <c r="C954" s="2" t="s">
        <v>1828</v>
      </c>
      <c r="D954" s="3" t="s">
        <v>36</v>
      </c>
      <c r="E954" s="4">
        <v>0</v>
      </c>
      <c r="F954" s="4">
        <v>0</v>
      </c>
      <c r="H954" s="6">
        <v>0</v>
      </c>
      <c r="I954" s="7">
        <v>6238346</v>
      </c>
      <c r="J954" s="7">
        <v>6238342</v>
      </c>
      <c r="K954" s="7">
        <v>2</v>
      </c>
      <c r="L954" s="7">
        <v>7</v>
      </c>
      <c r="M954" s="7">
        <f t="shared" si="125"/>
        <v>0</v>
      </c>
      <c r="N954" s="8">
        <f t="shared" si="126"/>
        <v>0</v>
      </c>
      <c r="R954" s="12">
        <v>1</v>
      </c>
    </row>
    <row r="955" spans="1:18" ht="63.75" x14ac:dyDescent="0.2">
      <c r="A955" s="1" t="s">
        <v>1829</v>
      </c>
      <c r="C955" s="2" t="s">
        <v>1830</v>
      </c>
      <c r="D955" s="3" t="s">
        <v>247</v>
      </c>
      <c r="E955" s="4">
        <v>45</v>
      </c>
      <c r="F955" s="4">
        <v>0</v>
      </c>
      <c r="H955" s="6">
        <v>0</v>
      </c>
      <c r="I955" s="7">
        <v>6238347</v>
      </c>
      <c r="J955" s="7">
        <v>6238342</v>
      </c>
      <c r="K955" s="7">
        <v>2</v>
      </c>
      <c r="L955" s="7">
        <v>7</v>
      </c>
      <c r="M955" s="7">
        <f t="shared" si="125"/>
        <v>0</v>
      </c>
      <c r="N955" s="8">
        <f t="shared" si="126"/>
        <v>0</v>
      </c>
      <c r="R955" s="12">
        <v>1</v>
      </c>
    </row>
    <row r="956" spans="1:18" ht="38.25" x14ac:dyDescent="0.2">
      <c r="A956" s="1" t="s">
        <v>1831</v>
      </c>
      <c r="B956" s="1" t="s">
        <v>48</v>
      </c>
      <c r="C956" s="2" t="s">
        <v>1832</v>
      </c>
      <c r="D956" s="3" t="s">
        <v>36</v>
      </c>
      <c r="E956" s="4">
        <v>0</v>
      </c>
      <c r="F956" s="4">
        <v>0</v>
      </c>
      <c r="H956" s="6">
        <v>0</v>
      </c>
      <c r="I956" s="7">
        <v>6238348</v>
      </c>
      <c r="J956" s="7">
        <v>6238342</v>
      </c>
      <c r="K956" s="7">
        <v>2</v>
      </c>
      <c r="L956" s="7">
        <v>7</v>
      </c>
      <c r="M956" s="7">
        <f t="shared" si="125"/>
        <v>0</v>
      </c>
      <c r="N956" s="8">
        <f t="shared" si="126"/>
        <v>0</v>
      </c>
      <c r="R956" s="12">
        <v>1</v>
      </c>
    </row>
    <row r="957" spans="1:18" ht="51" x14ac:dyDescent="0.2">
      <c r="A957" s="1" t="s">
        <v>1833</v>
      </c>
      <c r="C957" s="2" t="s">
        <v>1834</v>
      </c>
      <c r="D957" s="3" t="s">
        <v>237</v>
      </c>
      <c r="E957" s="4">
        <v>3</v>
      </c>
      <c r="F957" s="4">
        <v>0</v>
      </c>
      <c r="H957" s="6">
        <v>0</v>
      </c>
      <c r="I957" s="7">
        <v>6238349</v>
      </c>
      <c r="J957" s="7">
        <v>6238342</v>
      </c>
      <c r="K957" s="7">
        <v>2</v>
      </c>
      <c r="L957" s="7">
        <v>7</v>
      </c>
      <c r="M957" s="7">
        <f t="shared" si="125"/>
        <v>0</v>
      </c>
      <c r="N957" s="8">
        <f t="shared" si="126"/>
        <v>0</v>
      </c>
      <c r="R957" s="12">
        <v>1</v>
      </c>
    </row>
    <row r="958" spans="1:18" ht="51" x14ac:dyDescent="0.2">
      <c r="A958" s="1" t="s">
        <v>1835</v>
      </c>
      <c r="B958" s="1" t="s">
        <v>51</v>
      </c>
      <c r="C958" s="2" t="s">
        <v>1836</v>
      </c>
      <c r="D958" s="3" t="s">
        <v>234</v>
      </c>
      <c r="E958" s="4">
        <v>1</v>
      </c>
      <c r="F958" s="4">
        <v>0</v>
      </c>
      <c r="H958" s="6">
        <v>0</v>
      </c>
      <c r="I958" s="7">
        <v>6238350</v>
      </c>
      <c r="J958" s="7">
        <v>6238342</v>
      </c>
      <c r="K958" s="7">
        <v>2</v>
      </c>
      <c r="L958" s="7">
        <v>7</v>
      </c>
      <c r="M958" s="7">
        <f t="shared" si="125"/>
        <v>0</v>
      </c>
      <c r="N958" s="8">
        <f t="shared" si="126"/>
        <v>0</v>
      </c>
      <c r="R958" s="12">
        <v>1</v>
      </c>
    </row>
    <row r="959" spans="1:18" ht="51" x14ac:dyDescent="0.2">
      <c r="A959" s="1" t="s">
        <v>1837</v>
      </c>
      <c r="B959" s="1" t="s">
        <v>54</v>
      </c>
      <c r="C959" s="2" t="s">
        <v>1838</v>
      </c>
      <c r="D959" s="3" t="s">
        <v>237</v>
      </c>
      <c r="E959" s="4">
        <v>1</v>
      </c>
      <c r="F959" s="4">
        <v>0</v>
      </c>
      <c r="H959" s="6">
        <v>0</v>
      </c>
      <c r="I959" s="7">
        <v>6238351</v>
      </c>
      <c r="J959" s="7">
        <v>6238342</v>
      </c>
      <c r="K959" s="7">
        <v>2</v>
      </c>
      <c r="L959" s="7">
        <v>7</v>
      </c>
      <c r="M959" s="7">
        <f t="shared" si="125"/>
        <v>0</v>
      </c>
      <c r="N959" s="8">
        <f t="shared" si="126"/>
        <v>0</v>
      </c>
      <c r="R959" s="12">
        <v>1</v>
      </c>
    </row>
    <row r="960" spans="1:18" ht="38.25" x14ac:dyDescent="0.2">
      <c r="A960" s="1" t="s">
        <v>1839</v>
      </c>
      <c r="B960" s="1" t="s">
        <v>57</v>
      </c>
      <c r="C960" s="2" t="s">
        <v>1840</v>
      </c>
      <c r="D960" s="3" t="s">
        <v>36</v>
      </c>
      <c r="E960" s="4">
        <v>0</v>
      </c>
      <c r="F960" s="4">
        <v>0</v>
      </c>
      <c r="H960" s="6">
        <v>0</v>
      </c>
      <c r="I960" s="7">
        <v>6238352</v>
      </c>
      <c r="J960" s="7">
        <v>6238342</v>
      </c>
      <c r="K960" s="7">
        <v>2</v>
      </c>
      <c r="L960" s="7">
        <v>7</v>
      </c>
      <c r="M960" s="7">
        <f t="shared" si="125"/>
        <v>0</v>
      </c>
      <c r="N960" s="8">
        <f t="shared" si="126"/>
        <v>0</v>
      </c>
      <c r="R960" s="12">
        <v>1</v>
      </c>
    </row>
    <row r="961" spans="1:18" ht="51" x14ac:dyDescent="0.2">
      <c r="A961" s="1" t="s">
        <v>1841</v>
      </c>
      <c r="C961" s="2" t="s">
        <v>1842</v>
      </c>
      <c r="D961" s="3" t="s">
        <v>237</v>
      </c>
      <c r="E961" s="4">
        <v>3</v>
      </c>
      <c r="F961" s="4">
        <v>0</v>
      </c>
      <c r="H961" s="6">
        <v>0</v>
      </c>
      <c r="I961" s="7">
        <v>6238353</v>
      </c>
      <c r="J961" s="7">
        <v>6238342</v>
      </c>
      <c r="K961" s="7">
        <v>2</v>
      </c>
      <c r="L961" s="7">
        <v>7</v>
      </c>
      <c r="M961" s="7">
        <f t="shared" si="125"/>
        <v>0</v>
      </c>
      <c r="N961" s="8">
        <f t="shared" si="126"/>
        <v>0</v>
      </c>
      <c r="R961" s="12">
        <v>1</v>
      </c>
    </row>
    <row r="962" spans="1:18" ht="38.25" x14ac:dyDescent="0.2">
      <c r="A962" s="1" t="s">
        <v>1843</v>
      </c>
      <c r="B962" s="1" t="s">
        <v>60</v>
      </c>
      <c r="C962" s="2" t="s">
        <v>1844</v>
      </c>
      <c r="D962" s="3" t="s">
        <v>36</v>
      </c>
      <c r="E962" s="4">
        <v>0</v>
      </c>
      <c r="F962" s="4">
        <v>0</v>
      </c>
      <c r="H962" s="6">
        <v>0</v>
      </c>
      <c r="I962" s="7">
        <v>6238354</v>
      </c>
      <c r="J962" s="7">
        <v>6238342</v>
      </c>
      <c r="K962" s="7">
        <v>2</v>
      </c>
      <c r="L962" s="7">
        <v>7</v>
      </c>
      <c r="M962" s="7">
        <f t="shared" si="125"/>
        <v>0</v>
      </c>
      <c r="N962" s="8">
        <f t="shared" si="126"/>
        <v>0</v>
      </c>
      <c r="R962" s="12">
        <v>1</v>
      </c>
    </row>
    <row r="963" spans="1:18" ht="51" x14ac:dyDescent="0.2">
      <c r="A963" s="1" t="s">
        <v>1845</v>
      </c>
      <c r="C963" s="2" t="s">
        <v>1846</v>
      </c>
      <c r="D963" s="3" t="s">
        <v>237</v>
      </c>
      <c r="E963" s="4">
        <v>2</v>
      </c>
      <c r="F963" s="4">
        <v>0</v>
      </c>
      <c r="H963" s="6">
        <v>0</v>
      </c>
      <c r="I963" s="7">
        <v>6238355</v>
      </c>
      <c r="J963" s="7">
        <v>6238342</v>
      </c>
      <c r="K963" s="7">
        <v>2</v>
      </c>
      <c r="L963" s="7">
        <v>7</v>
      </c>
      <c r="M963" s="7">
        <f t="shared" si="125"/>
        <v>0</v>
      </c>
      <c r="N963" s="8">
        <f t="shared" si="126"/>
        <v>0</v>
      </c>
      <c r="R963" s="12">
        <v>1</v>
      </c>
    </row>
    <row r="964" spans="1:18" ht="51" x14ac:dyDescent="0.2">
      <c r="A964" s="1" t="s">
        <v>1847</v>
      </c>
      <c r="B964" s="1" t="s">
        <v>63</v>
      </c>
      <c r="C964" s="2" t="s">
        <v>1848</v>
      </c>
      <c r="D964" s="3" t="s">
        <v>36</v>
      </c>
      <c r="E964" s="4">
        <v>0</v>
      </c>
      <c r="F964" s="4">
        <v>0</v>
      </c>
      <c r="H964" s="6">
        <v>0</v>
      </c>
      <c r="I964" s="7">
        <v>6238356</v>
      </c>
      <c r="J964" s="7">
        <v>6238342</v>
      </c>
      <c r="K964" s="7">
        <v>2</v>
      </c>
      <c r="L964" s="7">
        <v>7</v>
      </c>
      <c r="M964" s="7">
        <f t="shared" si="125"/>
        <v>0</v>
      </c>
      <c r="N964" s="8">
        <f t="shared" si="126"/>
        <v>0</v>
      </c>
      <c r="R964" s="12">
        <v>1</v>
      </c>
    </row>
    <row r="965" spans="1:18" ht="63.75" x14ac:dyDescent="0.2">
      <c r="A965" s="1" t="s">
        <v>1849</v>
      </c>
      <c r="C965" s="2" t="s">
        <v>1850</v>
      </c>
      <c r="D965" s="3" t="s">
        <v>237</v>
      </c>
      <c r="E965" s="4">
        <v>2</v>
      </c>
      <c r="F965" s="4">
        <v>0</v>
      </c>
      <c r="H965" s="6">
        <v>0</v>
      </c>
      <c r="I965" s="7">
        <v>6238357</v>
      </c>
      <c r="J965" s="7">
        <v>6238342</v>
      </c>
      <c r="K965" s="7">
        <v>2</v>
      </c>
      <c r="L965" s="7">
        <v>7</v>
      </c>
      <c r="M965" s="7">
        <f t="shared" si="125"/>
        <v>0</v>
      </c>
      <c r="N965" s="8">
        <f t="shared" si="126"/>
        <v>0</v>
      </c>
      <c r="R965" s="12">
        <v>1</v>
      </c>
    </row>
    <row r="966" spans="1:18" ht="76.5" x14ac:dyDescent="0.2">
      <c r="A966" s="1" t="s">
        <v>1851</v>
      </c>
      <c r="B966" s="1" t="s">
        <v>66</v>
      </c>
      <c r="C966" s="2" t="s">
        <v>1852</v>
      </c>
      <c r="D966" s="3" t="s">
        <v>36</v>
      </c>
      <c r="E966" s="4">
        <v>0</v>
      </c>
      <c r="F966" s="4">
        <v>0</v>
      </c>
      <c r="H966" s="6">
        <v>0</v>
      </c>
      <c r="I966" s="7">
        <v>6238358</v>
      </c>
      <c r="J966" s="7">
        <v>6238342</v>
      </c>
      <c r="K966" s="7">
        <v>2</v>
      </c>
      <c r="L966" s="7">
        <v>7</v>
      </c>
      <c r="M966" s="7">
        <f t="shared" si="125"/>
        <v>0</v>
      </c>
      <c r="N966" s="8">
        <f t="shared" si="126"/>
        <v>0</v>
      </c>
      <c r="R966" s="12">
        <v>1</v>
      </c>
    </row>
    <row r="967" spans="1:18" ht="76.5" x14ac:dyDescent="0.2">
      <c r="A967" s="1" t="s">
        <v>1853</v>
      </c>
      <c r="C967" s="2" t="s">
        <v>1854</v>
      </c>
      <c r="D967" s="3" t="s">
        <v>237</v>
      </c>
      <c r="E967" s="4">
        <v>1</v>
      </c>
      <c r="F967" s="4">
        <v>0</v>
      </c>
      <c r="H967" s="6">
        <v>0</v>
      </c>
      <c r="I967" s="7">
        <v>6238359</v>
      </c>
      <c r="J967" s="7">
        <v>6238342</v>
      </c>
      <c r="K967" s="7">
        <v>2</v>
      </c>
      <c r="L967" s="7">
        <v>7</v>
      </c>
      <c r="M967" s="7">
        <f t="shared" si="125"/>
        <v>0</v>
      </c>
      <c r="N967" s="8">
        <f t="shared" si="126"/>
        <v>0</v>
      </c>
      <c r="R967" s="12">
        <v>1</v>
      </c>
    </row>
    <row r="968" spans="1:18" ht="38.25" x14ac:dyDescent="0.2">
      <c r="A968" s="1" t="s">
        <v>1855</v>
      </c>
      <c r="B968" s="1" t="s">
        <v>69</v>
      </c>
      <c r="C968" s="2" t="s">
        <v>1856</v>
      </c>
      <c r="D968" s="3" t="s">
        <v>234</v>
      </c>
      <c r="E968" s="4">
        <v>2</v>
      </c>
      <c r="F968" s="4">
        <v>0</v>
      </c>
      <c r="H968" s="6">
        <v>0</v>
      </c>
      <c r="I968" s="7">
        <v>6238360</v>
      </c>
      <c r="J968" s="7">
        <v>6238342</v>
      </c>
      <c r="K968" s="7">
        <v>2</v>
      </c>
      <c r="L968" s="7">
        <v>7</v>
      </c>
      <c r="M968" s="7">
        <f t="shared" si="125"/>
        <v>0</v>
      </c>
      <c r="N968" s="8">
        <f t="shared" si="126"/>
        <v>0</v>
      </c>
      <c r="R968" s="12">
        <v>1</v>
      </c>
    </row>
    <row r="969" spans="1:18" ht="38.25" x14ac:dyDescent="0.2">
      <c r="A969" s="1" t="s">
        <v>1857</v>
      </c>
      <c r="B969" s="1" t="s">
        <v>72</v>
      </c>
      <c r="C969" s="2" t="s">
        <v>1858</v>
      </c>
      <c r="D969" s="3" t="s">
        <v>234</v>
      </c>
      <c r="E969" s="4">
        <v>2</v>
      </c>
      <c r="F969" s="4">
        <v>0</v>
      </c>
      <c r="H969" s="6">
        <v>0</v>
      </c>
      <c r="I969" s="7">
        <v>6238361</v>
      </c>
      <c r="J969" s="7">
        <v>6238342</v>
      </c>
      <c r="K969" s="7">
        <v>2</v>
      </c>
      <c r="L969" s="7">
        <v>7</v>
      </c>
      <c r="M969" s="7">
        <f t="shared" si="125"/>
        <v>0</v>
      </c>
      <c r="N969" s="8">
        <f t="shared" si="126"/>
        <v>0</v>
      </c>
      <c r="R969" s="12">
        <v>1</v>
      </c>
    </row>
    <row r="970" spans="1:18" ht="63.75" x14ac:dyDescent="0.2">
      <c r="A970" s="1" t="s">
        <v>1859</v>
      </c>
      <c r="B970" s="1" t="s">
        <v>75</v>
      </c>
      <c r="C970" s="2" t="s">
        <v>1860</v>
      </c>
      <c r="D970" s="3" t="s">
        <v>234</v>
      </c>
      <c r="E970" s="4">
        <v>4</v>
      </c>
      <c r="F970" s="4">
        <v>0</v>
      </c>
      <c r="H970" s="6">
        <v>0</v>
      </c>
      <c r="I970" s="7">
        <v>6238362</v>
      </c>
      <c r="J970" s="7">
        <v>6238342</v>
      </c>
      <c r="K970" s="7">
        <v>2</v>
      </c>
      <c r="L970" s="7">
        <v>7</v>
      </c>
      <c r="M970" s="7">
        <f t="shared" si="125"/>
        <v>0</v>
      </c>
      <c r="N970" s="8">
        <f t="shared" si="126"/>
        <v>0</v>
      </c>
      <c r="R970" s="12">
        <v>1</v>
      </c>
    </row>
    <row r="971" spans="1:18" ht="89.25" x14ac:dyDescent="0.2">
      <c r="A971" s="1" t="s">
        <v>1861</v>
      </c>
      <c r="B971" s="1" t="s">
        <v>78</v>
      </c>
      <c r="C971" s="2" t="s">
        <v>1862</v>
      </c>
      <c r="D971" s="3" t="s">
        <v>234</v>
      </c>
      <c r="E971" s="4">
        <v>1</v>
      </c>
      <c r="F971" s="4">
        <v>0</v>
      </c>
      <c r="H971" s="6">
        <v>0</v>
      </c>
      <c r="I971" s="7">
        <v>6238363</v>
      </c>
      <c r="J971" s="7">
        <v>6238342</v>
      </c>
      <c r="K971" s="7">
        <v>2</v>
      </c>
      <c r="L971" s="7">
        <v>7</v>
      </c>
      <c r="M971" s="7">
        <f t="shared" si="125"/>
        <v>0</v>
      </c>
      <c r="N971" s="8">
        <f t="shared" si="126"/>
        <v>0</v>
      </c>
      <c r="R971" s="12">
        <v>1</v>
      </c>
    </row>
    <row r="972" spans="1:18" ht="38.25" x14ac:dyDescent="0.2">
      <c r="A972" s="1" t="s">
        <v>1863</v>
      </c>
      <c r="B972" s="1" t="s">
        <v>81</v>
      </c>
      <c r="C972" s="2" t="s">
        <v>1864</v>
      </c>
      <c r="D972" s="3" t="s">
        <v>234</v>
      </c>
      <c r="E972" s="4">
        <v>2</v>
      </c>
      <c r="F972" s="4">
        <v>0</v>
      </c>
      <c r="H972" s="6">
        <v>0</v>
      </c>
      <c r="I972" s="7">
        <v>6238364</v>
      </c>
      <c r="J972" s="7">
        <v>6238342</v>
      </c>
      <c r="K972" s="7">
        <v>2</v>
      </c>
      <c r="L972" s="7">
        <v>7</v>
      </c>
      <c r="M972" s="7">
        <f t="shared" si="125"/>
        <v>0</v>
      </c>
      <c r="N972" s="8">
        <f t="shared" si="126"/>
        <v>0</v>
      </c>
      <c r="R972" s="12">
        <v>1</v>
      </c>
    </row>
    <row r="973" spans="1:18" ht="38.25" x14ac:dyDescent="0.2">
      <c r="A973" s="1" t="s">
        <v>1865</v>
      </c>
      <c r="B973" s="1" t="s">
        <v>84</v>
      </c>
      <c r="C973" s="2" t="s">
        <v>1866</v>
      </c>
      <c r="D973" s="3" t="s">
        <v>234</v>
      </c>
      <c r="E973" s="4">
        <v>1</v>
      </c>
      <c r="F973" s="4">
        <v>0</v>
      </c>
      <c r="H973" s="6">
        <v>0</v>
      </c>
      <c r="I973" s="7">
        <v>6238365</v>
      </c>
      <c r="J973" s="7">
        <v>6238342</v>
      </c>
      <c r="K973" s="7">
        <v>2</v>
      </c>
      <c r="L973" s="7">
        <v>7</v>
      </c>
      <c r="M973" s="7">
        <f t="shared" si="125"/>
        <v>0</v>
      </c>
      <c r="N973" s="8">
        <f t="shared" si="126"/>
        <v>0</v>
      </c>
      <c r="R973" s="12">
        <v>1</v>
      </c>
    </row>
    <row r="974" spans="1:18" ht="63.75" x14ac:dyDescent="0.2">
      <c r="A974" s="1" t="s">
        <v>1867</v>
      </c>
      <c r="B974" s="1" t="s">
        <v>87</v>
      </c>
      <c r="C974" s="2" t="s">
        <v>1868</v>
      </c>
      <c r="D974" s="3" t="s">
        <v>234</v>
      </c>
      <c r="E974" s="4">
        <v>2</v>
      </c>
      <c r="F974" s="4">
        <v>0</v>
      </c>
      <c r="H974" s="6">
        <v>0</v>
      </c>
      <c r="I974" s="7">
        <v>6238366</v>
      </c>
      <c r="J974" s="7">
        <v>6238342</v>
      </c>
      <c r="K974" s="7">
        <v>2</v>
      </c>
      <c r="L974" s="7">
        <v>7</v>
      </c>
      <c r="M974" s="7">
        <f t="shared" si="125"/>
        <v>0</v>
      </c>
      <c r="N974" s="8">
        <f t="shared" si="126"/>
        <v>0</v>
      </c>
      <c r="R974" s="12">
        <v>1</v>
      </c>
    </row>
    <row r="975" spans="1:18" ht="25.5" x14ac:dyDescent="0.2">
      <c r="A975" s="1" t="s">
        <v>1869</v>
      </c>
      <c r="B975" s="1" t="s">
        <v>90</v>
      </c>
      <c r="C975" s="2" t="s">
        <v>1870</v>
      </c>
      <c r="D975" s="3" t="s">
        <v>244</v>
      </c>
      <c r="E975" s="4">
        <v>8</v>
      </c>
      <c r="F975" s="4">
        <v>0</v>
      </c>
      <c r="H975" s="6">
        <v>0</v>
      </c>
      <c r="I975" s="7">
        <v>6238367</v>
      </c>
      <c r="J975" s="7">
        <v>6238342</v>
      </c>
      <c r="K975" s="7">
        <v>2</v>
      </c>
      <c r="L975" s="7">
        <v>7</v>
      </c>
      <c r="M975" s="7">
        <f t="shared" si="125"/>
        <v>0</v>
      </c>
      <c r="N975" s="8">
        <f t="shared" si="126"/>
        <v>0</v>
      </c>
      <c r="R975" s="12">
        <v>1</v>
      </c>
    </row>
    <row r="976" spans="1:18" ht="38.25" x14ac:dyDescent="0.2">
      <c r="A976" s="1" t="s">
        <v>1871</v>
      </c>
      <c r="B976" s="1" t="s">
        <v>93</v>
      </c>
      <c r="C976" s="2" t="s">
        <v>1872</v>
      </c>
      <c r="D976" s="3" t="s">
        <v>244</v>
      </c>
      <c r="E976" s="4">
        <v>2</v>
      </c>
      <c r="F976" s="4">
        <v>0</v>
      </c>
      <c r="H976" s="6">
        <v>0</v>
      </c>
      <c r="I976" s="7">
        <v>6238368</v>
      </c>
      <c r="J976" s="7">
        <v>6238342</v>
      </c>
      <c r="K976" s="7">
        <v>2</v>
      </c>
      <c r="L976" s="7">
        <v>7</v>
      </c>
      <c r="M976" s="7">
        <f t="shared" si="125"/>
        <v>0</v>
      </c>
      <c r="N976" s="8">
        <f t="shared" si="126"/>
        <v>0</v>
      </c>
      <c r="R976" s="12">
        <v>1</v>
      </c>
    </row>
    <row r="977" spans="1:18" ht="51" x14ac:dyDescent="0.2">
      <c r="A977" s="1" t="s">
        <v>1873</v>
      </c>
      <c r="B977" s="1" t="s">
        <v>96</v>
      </c>
      <c r="C977" s="2" t="s">
        <v>1874</v>
      </c>
      <c r="D977" s="3" t="s">
        <v>237</v>
      </c>
      <c r="E977" s="4">
        <v>1</v>
      </c>
      <c r="F977" s="4">
        <v>0</v>
      </c>
      <c r="H977" s="6">
        <v>0</v>
      </c>
      <c r="I977" s="7">
        <v>6238369</v>
      </c>
      <c r="J977" s="7">
        <v>6238342</v>
      </c>
      <c r="K977" s="7">
        <v>2</v>
      </c>
      <c r="L977" s="7">
        <v>7</v>
      </c>
      <c r="M977" s="7">
        <f t="shared" si="125"/>
        <v>0</v>
      </c>
      <c r="N977" s="8">
        <f t="shared" si="126"/>
        <v>0</v>
      </c>
      <c r="R977" s="12">
        <v>1</v>
      </c>
    </row>
    <row r="978" spans="1:18" x14ac:dyDescent="0.2">
      <c r="A978" s="1" t="s">
        <v>1875</v>
      </c>
      <c r="B978" s="1" t="s">
        <v>282</v>
      </c>
      <c r="C978" s="2" t="s">
        <v>1876</v>
      </c>
      <c r="E978" s="4">
        <v>0</v>
      </c>
      <c r="F978" s="4">
        <v>0</v>
      </c>
      <c r="H978" s="6">
        <v>0</v>
      </c>
      <c r="I978" s="7">
        <v>6238370</v>
      </c>
      <c r="J978" s="7">
        <v>6238341</v>
      </c>
      <c r="K978" s="7">
        <v>1</v>
      </c>
      <c r="L978" s="7">
        <v>6</v>
      </c>
      <c r="M978" s="7">
        <f>M979+M980+M981+M982+M983+M984+M985+M986+M987+M988+M989+M990+M991+M992+M993+M994+M995+M996+M997+M998+M999+M1000+M1001+M1002+M1003+M1004+M1005+M1006+M1007+M1008+M1009+M1010+M1011+M1012+M1013+M1014+M1015+M1016+M1017+M1018+M1019+M1020+M1021+M1022+M1023+M1024+M1025+M1026+M1027+M1028+M1029+M1030+M1031+M1032+M1033+M1034+M1035+M1036+M1037+M1038+M1039+M1040+M1041+M1042+M1043+M1044</f>
        <v>0</v>
      </c>
      <c r="N978" s="8">
        <f>N979+N980+N981+N982+N983+N984+N985+N986+N987+N988+N989+N990+N991+N992+N993+N994+N995+N996+N997+N998+N999+N1000+N1001+N1002+N1003+N1004+N1005+N1006+N1007+N1008+N1009+N1010+N1011+N1012+N1013+N1014+N1015+N1016+N1017+N1018+N1019+N1020+N1021+N1022+N1023+N1024+N1025+N1026+N1027+N1028+N1029+N1030+N1031+N1032+N1033+N1034+N1035+N1036+N1037+N1038+N1039+N1040+N1041+N1042+N1043+N1044</f>
        <v>0</v>
      </c>
      <c r="R978" s="12">
        <v>1</v>
      </c>
    </row>
    <row r="979" spans="1:18" ht="409.5" x14ac:dyDescent="0.2">
      <c r="A979" s="1" t="s">
        <v>1877</v>
      </c>
      <c r="B979" s="1" t="s">
        <v>31</v>
      </c>
      <c r="C979" s="2" t="s">
        <v>1878</v>
      </c>
      <c r="D979" s="3" t="s">
        <v>234</v>
      </c>
      <c r="E979" s="4">
        <v>1</v>
      </c>
      <c r="F979" s="4">
        <v>0</v>
      </c>
      <c r="H979" s="6">
        <v>0</v>
      </c>
      <c r="I979" s="7">
        <v>6238371</v>
      </c>
      <c r="J979" s="7">
        <v>6238370</v>
      </c>
      <c r="K979" s="7">
        <v>2</v>
      </c>
      <c r="L979" s="7">
        <v>7</v>
      </c>
      <c r="M979" s="7">
        <f t="shared" ref="M979:M1042" si="127">ROUND(ROUND(H979,2)*ROUND(E979,2), 2)</f>
        <v>0</v>
      </c>
      <c r="N979" s="8">
        <f t="shared" ref="N979:N1010" si="128">H979*E979*(1+F979/100)</f>
        <v>0</v>
      </c>
      <c r="R979" s="12">
        <v>1</v>
      </c>
    </row>
    <row r="980" spans="1:18" ht="127.5" x14ac:dyDescent="0.2">
      <c r="A980" s="1" t="s">
        <v>1879</v>
      </c>
      <c r="B980" s="1" t="s">
        <v>42</v>
      </c>
      <c r="C980" s="2" t="s">
        <v>1880</v>
      </c>
      <c r="D980" s="3" t="s">
        <v>234</v>
      </c>
      <c r="E980" s="4">
        <v>1</v>
      </c>
      <c r="F980" s="4">
        <v>0</v>
      </c>
      <c r="H980" s="6">
        <v>0</v>
      </c>
      <c r="I980" s="7">
        <v>6238372</v>
      </c>
      <c r="J980" s="7">
        <v>6238370</v>
      </c>
      <c r="K980" s="7">
        <v>2</v>
      </c>
      <c r="L980" s="7">
        <v>7</v>
      </c>
      <c r="M980" s="7">
        <f t="shared" si="127"/>
        <v>0</v>
      </c>
      <c r="N980" s="8">
        <f t="shared" si="128"/>
        <v>0</v>
      </c>
      <c r="R980" s="12">
        <v>1</v>
      </c>
    </row>
    <row r="981" spans="1:18" ht="51" x14ac:dyDescent="0.2">
      <c r="A981" s="1" t="s">
        <v>1881</v>
      </c>
      <c r="B981" s="1" t="s">
        <v>45</v>
      </c>
      <c r="C981" s="2" t="s">
        <v>1882</v>
      </c>
      <c r="D981" s="3" t="s">
        <v>234</v>
      </c>
      <c r="E981" s="4">
        <v>1</v>
      </c>
      <c r="F981" s="4">
        <v>0</v>
      </c>
      <c r="H981" s="6">
        <v>0</v>
      </c>
      <c r="I981" s="7">
        <v>6238373</v>
      </c>
      <c r="J981" s="7">
        <v>6238370</v>
      </c>
      <c r="K981" s="7">
        <v>2</v>
      </c>
      <c r="L981" s="7">
        <v>7</v>
      </c>
      <c r="M981" s="7">
        <f t="shared" si="127"/>
        <v>0</v>
      </c>
      <c r="N981" s="8">
        <f t="shared" si="128"/>
        <v>0</v>
      </c>
      <c r="R981" s="12">
        <v>1</v>
      </c>
    </row>
    <row r="982" spans="1:18" ht="63.75" x14ac:dyDescent="0.2">
      <c r="A982" s="1" t="s">
        <v>1883</v>
      </c>
      <c r="B982" s="1" t="s">
        <v>48</v>
      </c>
      <c r="C982" s="2" t="s">
        <v>1884</v>
      </c>
      <c r="D982" s="3" t="s">
        <v>234</v>
      </c>
      <c r="E982" s="4">
        <v>1</v>
      </c>
      <c r="F982" s="4">
        <v>0</v>
      </c>
      <c r="H982" s="6">
        <v>0</v>
      </c>
      <c r="I982" s="7">
        <v>6238374</v>
      </c>
      <c r="J982" s="7">
        <v>6238370</v>
      </c>
      <c r="K982" s="7">
        <v>2</v>
      </c>
      <c r="L982" s="7">
        <v>7</v>
      </c>
      <c r="M982" s="7">
        <f t="shared" si="127"/>
        <v>0</v>
      </c>
      <c r="N982" s="8">
        <f t="shared" si="128"/>
        <v>0</v>
      </c>
      <c r="R982" s="12">
        <v>1</v>
      </c>
    </row>
    <row r="983" spans="1:18" ht="38.25" x14ac:dyDescent="0.2">
      <c r="A983" s="1" t="s">
        <v>1885</v>
      </c>
      <c r="B983" s="1" t="s">
        <v>51</v>
      </c>
      <c r="C983" s="2" t="s">
        <v>1886</v>
      </c>
      <c r="D983" s="3" t="s">
        <v>234</v>
      </c>
      <c r="E983" s="4">
        <v>1</v>
      </c>
      <c r="F983" s="4">
        <v>0</v>
      </c>
      <c r="H983" s="6">
        <v>0</v>
      </c>
      <c r="I983" s="7">
        <v>6238375</v>
      </c>
      <c r="J983" s="7">
        <v>6238370</v>
      </c>
      <c r="K983" s="7">
        <v>2</v>
      </c>
      <c r="L983" s="7">
        <v>7</v>
      </c>
      <c r="M983" s="7">
        <f t="shared" si="127"/>
        <v>0</v>
      </c>
      <c r="N983" s="8">
        <f t="shared" si="128"/>
        <v>0</v>
      </c>
      <c r="R983" s="12">
        <v>1</v>
      </c>
    </row>
    <row r="984" spans="1:18" ht="38.25" x14ac:dyDescent="0.2">
      <c r="A984" s="1" t="s">
        <v>1887</v>
      </c>
      <c r="B984" s="1" t="s">
        <v>54</v>
      </c>
      <c r="C984" s="2" t="s">
        <v>1888</v>
      </c>
      <c r="D984" s="3" t="s">
        <v>234</v>
      </c>
      <c r="E984" s="4">
        <v>1</v>
      </c>
      <c r="F984" s="4">
        <v>0</v>
      </c>
      <c r="H984" s="6">
        <v>0</v>
      </c>
      <c r="I984" s="7">
        <v>6238376</v>
      </c>
      <c r="J984" s="7">
        <v>6238370</v>
      </c>
      <c r="K984" s="7">
        <v>2</v>
      </c>
      <c r="L984" s="7">
        <v>7</v>
      </c>
      <c r="M984" s="7">
        <f t="shared" si="127"/>
        <v>0</v>
      </c>
      <c r="N984" s="8">
        <f t="shared" si="128"/>
        <v>0</v>
      </c>
      <c r="R984" s="12">
        <v>1</v>
      </c>
    </row>
    <row r="985" spans="1:18" ht="51" x14ac:dyDescent="0.2">
      <c r="A985" s="1" t="s">
        <v>1889</v>
      </c>
      <c r="B985" s="1" t="s">
        <v>54</v>
      </c>
      <c r="C985" s="2" t="s">
        <v>1890</v>
      </c>
      <c r="D985" s="3" t="s">
        <v>36</v>
      </c>
      <c r="E985" s="4">
        <v>0</v>
      </c>
      <c r="F985" s="4">
        <v>0</v>
      </c>
      <c r="H985" s="6">
        <v>0</v>
      </c>
      <c r="I985" s="7">
        <v>6238377</v>
      </c>
      <c r="J985" s="7">
        <v>6238370</v>
      </c>
      <c r="K985" s="7">
        <v>2</v>
      </c>
      <c r="L985" s="7">
        <v>7</v>
      </c>
      <c r="M985" s="7">
        <f t="shared" si="127"/>
        <v>0</v>
      </c>
      <c r="N985" s="8">
        <f t="shared" si="128"/>
        <v>0</v>
      </c>
      <c r="R985" s="12">
        <v>1</v>
      </c>
    </row>
    <row r="986" spans="1:18" ht="63.75" x14ac:dyDescent="0.2">
      <c r="A986" s="1" t="s">
        <v>1891</v>
      </c>
      <c r="C986" s="2" t="s">
        <v>1892</v>
      </c>
      <c r="D986" s="3" t="s">
        <v>247</v>
      </c>
      <c r="E986" s="4">
        <v>9</v>
      </c>
      <c r="F986" s="4">
        <v>0</v>
      </c>
      <c r="H986" s="6">
        <v>0</v>
      </c>
      <c r="I986" s="7">
        <v>6238378</v>
      </c>
      <c r="J986" s="7">
        <v>6238370</v>
      </c>
      <c r="K986" s="7">
        <v>2</v>
      </c>
      <c r="L986" s="7">
        <v>7</v>
      </c>
      <c r="M986" s="7">
        <f t="shared" si="127"/>
        <v>0</v>
      </c>
      <c r="N986" s="8">
        <f t="shared" si="128"/>
        <v>0</v>
      </c>
      <c r="R986" s="12">
        <v>1</v>
      </c>
    </row>
    <row r="987" spans="1:18" ht="63.75" x14ac:dyDescent="0.2">
      <c r="A987" s="1" t="s">
        <v>1893</v>
      </c>
      <c r="C987" s="2" t="s">
        <v>1894</v>
      </c>
      <c r="D987" s="3" t="s">
        <v>247</v>
      </c>
      <c r="E987" s="4">
        <v>10</v>
      </c>
      <c r="F987" s="4">
        <v>0</v>
      </c>
      <c r="H987" s="6">
        <v>0</v>
      </c>
      <c r="I987" s="7">
        <v>6238379</v>
      </c>
      <c r="J987" s="7">
        <v>6238370</v>
      </c>
      <c r="K987" s="7">
        <v>2</v>
      </c>
      <c r="L987" s="7">
        <v>7</v>
      </c>
      <c r="M987" s="7">
        <f t="shared" si="127"/>
        <v>0</v>
      </c>
      <c r="N987" s="8">
        <f t="shared" si="128"/>
        <v>0</v>
      </c>
      <c r="R987" s="12">
        <v>1</v>
      </c>
    </row>
    <row r="988" spans="1:18" ht="63.75" x14ac:dyDescent="0.2">
      <c r="A988" s="1" t="s">
        <v>1895</v>
      </c>
      <c r="C988" s="2" t="s">
        <v>1896</v>
      </c>
      <c r="D988" s="3" t="s">
        <v>247</v>
      </c>
      <c r="E988" s="4">
        <v>8</v>
      </c>
      <c r="F988" s="4">
        <v>0</v>
      </c>
      <c r="H988" s="6">
        <v>0</v>
      </c>
      <c r="I988" s="7">
        <v>6238380</v>
      </c>
      <c r="J988" s="7">
        <v>6238370</v>
      </c>
      <c r="K988" s="7">
        <v>2</v>
      </c>
      <c r="L988" s="7">
        <v>7</v>
      </c>
      <c r="M988" s="7">
        <f t="shared" si="127"/>
        <v>0</v>
      </c>
      <c r="N988" s="8">
        <f t="shared" si="128"/>
        <v>0</v>
      </c>
      <c r="R988" s="12">
        <v>1</v>
      </c>
    </row>
    <row r="989" spans="1:18" ht="63.75" x14ac:dyDescent="0.2">
      <c r="A989" s="1" t="s">
        <v>1897</v>
      </c>
      <c r="C989" s="2" t="s">
        <v>1898</v>
      </c>
      <c r="D989" s="3" t="s">
        <v>247</v>
      </c>
      <c r="E989" s="4">
        <v>5</v>
      </c>
      <c r="F989" s="4">
        <v>0</v>
      </c>
      <c r="H989" s="6">
        <v>0</v>
      </c>
      <c r="I989" s="7">
        <v>6238381</v>
      </c>
      <c r="J989" s="7">
        <v>6238370</v>
      </c>
      <c r="K989" s="7">
        <v>2</v>
      </c>
      <c r="L989" s="7">
        <v>7</v>
      </c>
      <c r="M989" s="7">
        <f t="shared" si="127"/>
        <v>0</v>
      </c>
      <c r="N989" s="8">
        <f t="shared" si="128"/>
        <v>0</v>
      </c>
      <c r="R989" s="12">
        <v>1</v>
      </c>
    </row>
    <row r="990" spans="1:18" ht="63.75" x14ac:dyDescent="0.2">
      <c r="A990" s="1" t="s">
        <v>1899</v>
      </c>
      <c r="C990" s="2" t="s">
        <v>1900</v>
      </c>
      <c r="D990" s="3" t="s">
        <v>247</v>
      </c>
      <c r="E990" s="4">
        <v>3</v>
      </c>
      <c r="F990" s="4">
        <v>0</v>
      </c>
      <c r="H990" s="6">
        <v>0</v>
      </c>
      <c r="I990" s="7">
        <v>6238382</v>
      </c>
      <c r="J990" s="7">
        <v>6238370</v>
      </c>
      <c r="K990" s="7">
        <v>2</v>
      </c>
      <c r="L990" s="7">
        <v>7</v>
      </c>
      <c r="M990" s="7">
        <f t="shared" si="127"/>
        <v>0</v>
      </c>
      <c r="N990" s="8">
        <f t="shared" si="128"/>
        <v>0</v>
      </c>
      <c r="R990" s="12">
        <v>1</v>
      </c>
    </row>
    <row r="991" spans="1:18" ht="63.75" x14ac:dyDescent="0.2">
      <c r="A991" s="1" t="s">
        <v>1901</v>
      </c>
      <c r="C991" s="2" t="s">
        <v>1902</v>
      </c>
      <c r="D991" s="3" t="s">
        <v>247</v>
      </c>
      <c r="E991" s="4">
        <v>3</v>
      </c>
      <c r="F991" s="4">
        <v>0</v>
      </c>
      <c r="H991" s="6">
        <v>0</v>
      </c>
      <c r="I991" s="7">
        <v>6238383</v>
      </c>
      <c r="J991" s="7">
        <v>6238370</v>
      </c>
      <c r="K991" s="7">
        <v>2</v>
      </c>
      <c r="L991" s="7">
        <v>7</v>
      </c>
      <c r="M991" s="7">
        <f t="shared" si="127"/>
        <v>0</v>
      </c>
      <c r="N991" s="8">
        <f t="shared" si="128"/>
        <v>0</v>
      </c>
      <c r="R991" s="12">
        <v>1</v>
      </c>
    </row>
    <row r="992" spans="1:18" ht="63.75" x14ac:dyDescent="0.2">
      <c r="A992" s="1" t="s">
        <v>1903</v>
      </c>
      <c r="C992" s="2" t="s">
        <v>1904</v>
      </c>
      <c r="D992" s="3" t="s">
        <v>247</v>
      </c>
      <c r="E992" s="4">
        <v>6</v>
      </c>
      <c r="F992" s="4">
        <v>0</v>
      </c>
      <c r="H992" s="6">
        <v>0</v>
      </c>
      <c r="I992" s="7">
        <v>6238384</v>
      </c>
      <c r="J992" s="7">
        <v>6238370</v>
      </c>
      <c r="K992" s="7">
        <v>2</v>
      </c>
      <c r="L992" s="7">
        <v>7</v>
      </c>
      <c r="M992" s="7">
        <f t="shared" si="127"/>
        <v>0</v>
      </c>
      <c r="N992" s="8">
        <f t="shared" si="128"/>
        <v>0</v>
      </c>
      <c r="R992" s="12">
        <v>1</v>
      </c>
    </row>
    <row r="993" spans="1:18" ht="63.75" x14ac:dyDescent="0.2">
      <c r="A993" s="1" t="s">
        <v>1905</v>
      </c>
      <c r="C993" s="2" t="s">
        <v>1906</v>
      </c>
      <c r="D993" s="3" t="s">
        <v>247</v>
      </c>
      <c r="E993" s="4">
        <v>5</v>
      </c>
      <c r="F993" s="4">
        <v>0</v>
      </c>
      <c r="H993" s="6">
        <v>0</v>
      </c>
      <c r="I993" s="7">
        <v>6238385</v>
      </c>
      <c r="J993" s="7">
        <v>6238370</v>
      </c>
      <c r="K993" s="7">
        <v>2</v>
      </c>
      <c r="L993" s="7">
        <v>7</v>
      </c>
      <c r="M993" s="7">
        <f t="shared" si="127"/>
        <v>0</v>
      </c>
      <c r="N993" s="8">
        <f t="shared" si="128"/>
        <v>0</v>
      </c>
      <c r="R993" s="12">
        <v>1</v>
      </c>
    </row>
    <row r="994" spans="1:18" ht="63.75" x14ac:dyDescent="0.2">
      <c r="A994" s="1" t="s">
        <v>1907</v>
      </c>
      <c r="C994" s="2" t="s">
        <v>1908</v>
      </c>
      <c r="D994" s="3" t="s">
        <v>247</v>
      </c>
      <c r="E994" s="4">
        <v>5</v>
      </c>
      <c r="F994" s="4">
        <v>0</v>
      </c>
      <c r="H994" s="6">
        <v>0</v>
      </c>
      <c r="I994" s="7">
        <v>6238386</v>
      </c>
      <c r="J994" s="7">
        <v>6238370</v>
      </c>
      <c r="K994" s="7">
        <v>2</v>
      </c>
      <c r="L994" s="7">
        <v>7</v>
      </c>
      <c r="M994" s="7">
        <f t="shared" si="127"/>
        <v>0</v>
      </c>
      <c r="N994" s="8">
        <f t="shared" si="128"/>
        <v>0</v>
      </c>
      <c r="R994" s="12">
        <v>1</v>
      </c>
    </row>
    <row r="995" spans="1:18" ht="63.75" x14ac:dyDescent="0.2">
      <c r="A995" s="1" t="s">
        <v>1909</v>
      </c>
      <c r="C995" s="2" t="s">
        <v>1910</v>
      </c>
      <c r="D995" s="3" t="s">
        <v>247</v>
      </c>
      <c r="E995" s="4">
        <v>20</v>
      </c>
      <c r="F995" s="4">
        <v>0</v>
      </c>
      <c r="H995" s="6">
        <v>0</v>
      </c>
      <c r="I995" s="7">
        <v>6238387</v>
      </c>
      <c r="J995" s="7">
        <v>6238370</v>
      </c>
      <c r="K995" s="7">
        <v>2</v>
      </c>
      <c r="L995" s="7">
        <v>7</v>
      </c>
      <c r="M995" s="7">
        <f t="shared" si="127"/>
        <v>0</v>
      </c>
      <c r="N995" s="8">
        <f t="shared" si="128"/>
        <v>0</v>
      </c>
      <c r="R995" s="12">
        <v>1</v>
      </c>
    </row>
    <row r="996" spans="1:18" ht="63.75" x14ac:dyDescent="0.2">
      <c r="A996" s="1" t="s">
        <v>1911</v>
      </c>
      <c r="C996" s="2" t="s">
        <v>1912</v>
      </c>
      <c r="D996" s="3" t="s">
        <v>247</v>
      </c>
      <c r="E996" s="4">
        <v>8</v>
      </c>
      <c r="F996" s="4">
        <v>0</v>
      </c>
      <c r="H996" s="6">
        <v>0</v>
      </c>
      <c r="I996" s="7">
        <v>6238388</v>
      </c>
      <c r="J996" s="7">
        <v>6238370</v>
      </c>
      <c r="K996" s="7">
        <v>2</v>
      </c>
      <c r="L996" s="7">
        <v>7</v>
      </c>
      <c r="M996" s="7">
        <f t="shared" si="127"/>
        <v>0</v>
      </c>
      <c r="N996" s="8">
        <f t="shared" si="128"/>
        <v>0</v>
      </c>
      <c r="R996" s="12">
        <v>1</v>
      </c>
    </row>
    <row r="997" spans="1:18" ht="63.75" x14ac:dyDescent="0.2">
      <c r="A997" s="1" t="s">
        <v>1913</v>
      </c>
      <c r="C997" s="2" t="s">
        <v>1914</v>
      </c>
      <c r="D997" s="3" t="s">
        <v>247</v>
      </c>
      <c r="E997" s="4">
        <v>41</v>
      </c>
      <c r="F997" s="4">
        <v>0</v>
      </c>
      <c r="H997" s="6">
        <v>0</v>
      </c>
      <c r="I997" s="7">
        <v>6238389</v>
      </c>
      <c r="J997" s="7">
        <v>6238370</v>
      </c>
      <c r="K997" s="7">
        <v>2</v>
      </c>
      <c r="L997" s="7">
        <v>7</v>
      </c>
      <c r="M997" s="7">
        <f t="shared" si="127"/>
        <v>0</v>
      </c>
      <c r="N997" s="8">
        <f t="shared" si="128"/>
        <v>0</v>
      </c>
      <c r="R997" s="12">
        <v>1</v>
      </c>
    </row>
    <row r="998" spans="1:18" ht="63.75" x14ac:dyDescent="0.2">
      <c r="A998" s="1" t="s">
        <v>1915</v>
      </c>
      <c r="C998" s="2" t="s">
        <v>1916</v>
      </c>
      <c r="D998" s="3" t="s">
        <v>247</v>
      </c>
      <c r="E998" s="4">
        <v>1</v>
      </c>
      <c r="F998" s="4">
        <v>0</v>
      </c>
      <c r="H998" s="6">
        <v>0</v>
      </c>
      <c r="I998" s="7">
        <v>6238390</v>
      </c>
      <c r="J998" s="7">
        <v>6238370</v>
      </c>
      <c r="K998" s="7">
        <v>2</v>
      </c>
      <c r="L998" s="7">
        <v>7</v>
      </c>
      <c r="M998" s="7">
        <f t="shared" si="127"/>
        <v>0</v>
      </c>
      <c r="N998" s="8">
        <f t="shared" si="128"/>
        <v>0</v>
      </c>
      <c r="R998" s="12">
        <v>1</v>
      </c>
    </row>
    <row r="999" spans="1:18" ht="63.75" x14ac:dyDescent="0.2">
      <c r="A999" s="1" t="s">
        <v>1917</v>
      </c>
      <c r="C999" s="2" t="s">
        <v>1918</v>
      </c>
      <c r="D999" s="3" t="s">
        <v>247</v>
      </c>
      <c r="E999" s="4">
        <v>4</v>
      </c>
      <c r="F999" s="4">
        <v>0</v>
      </c>
      <c r="H999" s="6">
        <v>0</v>
      </c>
      <c r="I999" s="7">
        <v>6238391</v>
      </c>
      <c r="J999" s="7">
        <v>6238370</v>
      </c>
      <c r="K999" s="7">
        <v>2</v>
      </c>
      <c r="L999" s="7">
        <v>7</v>
      </c>
      <c r="M999" s="7">
        <f t="shared" si="127"/>
        <v>0</v>
      </c>
      <c r="N999" s="8">
        <f t="shared" si="128"/>
        <v>0</v>
      </c>
      <c r="R999" s="12">
        <v>1</v>
      </c>
    </row>
    <row r="1000" spans="1:18" ht="63.75" x14ac:dyDescent="0.2">
      <c r="A1000" s="1" t="s">
        <v>1919</v>
      </c>
      <c r="C1000" s="2" t="s">
        <v>1920</v>
      </c>
      <c r="D1000" s="3" t="s">
        <v>247</v>
      </c>
      <c r="E1000" s="4">
        <v>1</v>
      </c>
      <c r="F1000" s="4">
        <v>0</v>
      </c>
      <c r="H1000" s="6">
        <v>0</v>
      </c>
      <c r="I1000" s="7">
        <v>6238392</v>
      </c>
      <c r="J1000" s="7">
        <v>6238370</v>
      </c>
      <c r="K1000" s="7">
        <v>2</v>
      </c>
      <c r="L1000" s="7">
        <v>7</v>
      </c>
      <c r="M1000" s="7">
        <f t="shared" si="127"/>
        <v>0</v>
      </c>
      <c r="N1000" s="8">
        <f t="shared" si="128"/>
        <v>0</v>
      </c>
      <c r="R1000" s="12">
        <v>1</v>
      </c>
    </row>
    <row r="1001" spans="1:18" ht="63.75" x14ac:dyDescent="0.2">
      <c r="A1001" s="1" t="s">
        <v>1921</v>
      </c>
      <c r="C1001" s="2" t="s">
        <v>1922</v>
      </c>
      <c r="D1001" s="3" t="s">
        <v>247</v>
      </c>
      <c r="E1001" s="4">
        <v>5</v>
      </c>
      <c r="F1001" s="4">
        <v>0</v>
      </c>
      <c r="H1001" s="6">
        <v>0</v>
      </c>
      <c r="I1001" s="7">
        <v>6238393</v>
      </c>
      <c r="J1001" s="7">
        <v>6238370</v>
      </c>
      <c r="K1001" s="7">
        <v>2</v>
      </c>
      <c r="L1001" s="7">
        <v>7</v>
      </c>
      <c r="M1001" s="7">
        <f t="shared" si="127"/>
        <v>0</v>
      </c>
      <c r="N1001" s="8">
        <f t="shared" si="128"/>
        <v>0</v>
      </c>
      <c r="R1001" s="12">
        <v>1</v>
      </c>
    </row>
    <row r="1002" spans="1:18" ht="51" x14ac:dyDescent="0.2">
      <c r="A1002" s="1" t="s">
        <v>1923</v>
      </c>
      <c r="B1002" s="1" t="s">
        <v>60</v>
      </c>
      <c r="C1002" s="2" t="s">
        <v>1924</v>
      </c>
      <c r="D1002" s="3" t="s">
        <v>36</v>
      </c>
      <c r="E1002" s="4">
        <v>0</v>
      </c>
      <c r="F1002" s="4">
        <v>0</v>
      </c>
      <c r="H1002" s="6">
        <v>0</v>
      </c>
      <c r="I1002" s="7">
        <v>6238394</v>
      </c>
      <c r="J1002" s="7">
        <v>6238370</v>
      </c>
      <c r="K1002" s="7">
        <v>2</v>
      </c>
      <c r="L1002" s="7">
        <v>7</v>
      </c>
      <c r="M1002" s="7">
        <f t="shared" si="127"/>
        <v>0</v>
      </c>
      <c r="N1002" s="8">
        <f t="shared" si="128"/>
        <v>0</v>
      </c>
      <c r="R1002" s="12">
        <v>1</v>
      </c>
    </row>
    <row r="1003" spans="1:18" ht="63.75" x14ac:dyDescent="0.2">
      <c r="A1003" s="1" t="s">
        <v>1925</v>
      </c>
      <c r="C1003" s="2" t="s">
        <v>1926</v>
      </c>
      <c r="D1003" s="3" t="s">
        <v>247</v>
      </c>
      <c r="E1003" s="4">
        <v>15</v>
      </c>
      <c r="F1003" s="4">
        <v>0</v>
      </c>
      <c r="H1003" s="6">
        <v>0</v>
      </c>
      <c r="I1003" s="7">
        <v>6238395</v>
      </c>
      <c r="J1003" s="7">
        <v>6238370</v>
      </c>
      <c r="K1003" s="7">
        <v>2</v>
      </c>
      <c r="L1003" s="7">
        <v>7</v>
      </c>
      <c r="M1003" s="7">
        <f t="shared" si="127"/>
        <v>0</v>
      </c>
      <c r="N1003" s="8">
        <f t="shared" si="128"/>
        <v>0</v>
      </c>
      <c r="R1003" s="12">
        <v>1</v>
      </c>
    </row>
    <row r="1004" spans="1:18" ht="63.75" x14ac:dyDescent="0.2">
      <c r="A1004" s="1" t="s">
        <v>1927</v>
      </c>
      <c r="C1004" s="2" t="s">
        <v>1928</v>
      </c>
      <c r="D1004" s="3" t="s">
        <v>247</v>
      </c>
      <c r="E1004" s="4">
        <v>4</v>
      </c>
      <c r="F1004" s="4">
        <v>0</v>
      </c>
      <c r="H1004" s="6">
        <v>0</v>
      </c>
      <c r="I1004" s="7">
        <v>6238396</v>
      </c>
      <c r="J1004" s="7">
        <v>6238370</v>
      </c>
      <c r="K1004" s="7">
        <v>2</v>
      </c>
      <c r="L1004" s="7">
        <v>7</v>
      </c>
      <c r="M1004" s="7">
        <f t="shared" si="127"/>
        <v>0</v>
      </c>
      <c r="N1004" s="8">
        <f t="shared" si="128"/>
        <v>0</v>
      </c>
      <c r="R1004" s="12">
        <v>1</v>
      </c>
    </row>
    <row r="1005" spans="1:18" ht="63.75" x14ac:dyDescent="0.2">
      <c r="A1005" s="1" t="s">
        <v>1929</v>
      </c>
      <c r="C1005" s="2" t="s">
        <v>1930</v>
      </c>
      <c r="D1005" s="3" t="s">
        <v>247</v>
      </c>
      <c r="E1005" s="4">
        <v>5</v>
      </c>
      <c r="F1005" s="4">
        <v>0</v>
      </c>
      <c r="H1005" s="6">
        <v>0</v>
      </c>
      <c r="I1005" s="7">
        <v>6238397</v>
      </c>
      <c r="J1005" s="7">
        <v>6238370</v>
      </c>
      <c r="K1005" s="7">
        <v>2</v>
      </c>
      <c r="L1005" s="7">
        <v>7</v>
      </c>
      <c r="M1005" s="7">
        <f t="shared" si="127"/>
        <v>0</v>
      </c>
      <c r="N1005" s="8">
        <f t="shared" si="128"/>
        <v>0</v>
      </c>
      <c r="R1005" s="12">
        <v>1</v>
      </c>
    </row>
    <row r="1006" spans="1:18" ht="63.75" x14ac:dyDescent="0.2">
      <c r="A1006" s="1" t="s">
        <v>1931</v>
      </c>
      <c r="C1006" s="2" t="s">
        <v>1932</v>
      </c>
      <c r="D1006" s="3" t="s">
        <v>247</v>
      </c>
      <c r="E1006" s="4">
        <v>42</v>
      </c>
      <c r="F1006" s="4">
        <v>0</v>
      </c>
      <c r="H1006" s="6">
        <v>0</v>
      </c>
      <c r="I1006" s="7">
        <v>6238398</v>
      </c>
      <c r="J1006" s="7">
        <v>6238370</v>
      </c>
      <c r="K1006" s="7">
        <v>2</v>
      </c>
      <c r="L1006" s="7">
        <v>7</v>
      </c>
      <c r="M1006" s="7">
        <f t="shared" si="127"/>
        <v>0</v>
      </c>
      <c r="N1006" s="8">
        <f t="shared" si="128"/>
        <v>0</v>
      </c>
      <c r="R1006" s="12">
        <v>1</v>
      </c>
    </row>
    <row r="1007" spans="1:18" ht="25.5" x14ac:dyDescent="0.2">
      <c r="A1007" s="1" t="s">
        <v>1933</v>
      </c>
      <c r="B1007" s="1" t="s">
        <v>63</v>
      </c>
      <c r="C1007" s="2" t="s">
        <v>1934</v>
      </c>
      <c r="D1007" s="3" t="s">
        <v>36</v>
      </c>
      <c r="E1007" s="4">
        <v>0</v>
      </c>
      <c r="F1007" s="4">
        <v>0</v>
      </c>
      <c r="H1007" s="6">
        <v>0</v>
      </c>
      <c r="I1007" s="7">
        <v>6238399</v>
      </c>
      <c r="J1007" s="7">
        <v>6238370</v>
      </c>
      <c r="K1007" s="7">
        <v>2</v>
      </c>
      <c r="L1007" s="7">
        <v>7</v>
      </c>
      <c r="M1007" s="7">
        <f t="shared" si="127"/>
        <v>0</v>
      </c>
      <c r="N1007" s="8">
        <f t="shared" si="128"/>
        <v>0</v>
      </c>
      <c r="R1007" s="12">
        <v>1</v>
      </c>
    </row>
    <row r="1008" spans="1:18" ht="38.25" x14ac:dyDescent="0.2">
      <c r="A1008" s="1" t="s">
        <v>1935</v>
      </c>
      <c r="C1008" s="2" t="s">
        <v>1936</v>
      </c>
      <c r="D1008" s="3" t="s">
        <v>247</v>
      </c>
      <c r="E1008" s="4">
        <v>4</v>
      </c>
      <c r="F1008" s="4">
        <v>0</v>
      </c>
      <c r="H1008" s="6">
        <v>0</v>
      </c>
      <c r="I1008" s="7">
        <v>6238400</v>
      </c>
      <c r="J1008" s="7">
        <v>6238370</v>
      </c>
      <c r="K1008" s="7">
        <v>2</v>
      </c>
      <c r="L1008" s="7">
        <v>7</v>
      </c>
      <c r="M1008" s="7">
        <f t="shared" si="127"/>
        <v>0</v>
      </c>
      <c r="N1008" s="8">
        <f t="shared" si="128"/>
        <v>0</v>
      </c>
      <c r="R1008" s="12">
        <v>1</v>
      </c>
    </row>
    <row r="1009" spans="1:18" ht="38.25" x14ac:dyDescent="0.2">
      <c r="A1009" s="1" t="s">
        <v>1937</v>
      </c>
      <c r="C1009" s="2" t="s">
        <v>1938</v>
      </c>
      <c r="D1009" s="3" t="s">
        <v>247</v>
      </c>
      <c r="E1009" s="4">
        <v>3</v>
      </c>
      <c r="F1009" s="4">
        <v>0</v>
      </c>
      <c r="H1009" s="6">
        <v>0</v>
      </c>
      <c r="I1009" s="7">
        <v>6238401</v>
      </c>
      <c r="J1009" s="7">
        <v>6238370</v>
      </c>
      <c r="K1009" s="7">
        <v>2</v>
      </c>
      <c r="L1009" s="7">
        <v>7</v>
      </c>
      <c r="M1009" s="7">
        <f t="shared" si="127"/>
        <v>0</v>
      </c>
      <c r="N1009" s="8">
        <f t="shared" si="128"/>
        <v>0</v>
      </c>
      <c r="R1009" s="12">
        <v>1</v>
      </c>
    </row>
    <row r="1010" spans="1:18" ht="63.75" x14ac:dyDescent="0.2">
      <c r="A1010" s="1" t="s">
        <v>1939</v>
      </c>
      <c r="B1010" s="1" t="s">
        <v>66</v>
      </c>
      <c r="C1010" s="2" t="s">
        <v>1940</v>
      </c>
      <c r="D1010" s="3" t="s">
        <v>36</v>
      </c>
      <c r="E1010" s="4">
        <v>0</v>
      </c>
      <c r="F1010" s="4">
        <v>0</v>
      </c>
      <c r="H1010" s="6">
        <v>0</v>
      </c>
      <c r="I1010" s="7">
        <v>6238402</v>
      </c>
      <c r="J1010" s="7">
        <v>6238370</v>
      </c>
      <c r="K1010" s="7">
        <v>2</v>
      </c>
      <c r="L1010" s="7">
        <v>7</v>
      </c>
      <c r="M1010" s="7">
        <f t="shared" si="127"/>
        <v>0</v>
      </c>
      <c r="N1010" s="8">
        <f t="shared" si="128"/>
        <v>0</v>
      </c>
      <c r="R1010" s="12">
        <v>1</v>
      </c>
    </row>
    <row r="1011" spans="1:18" ht="51" x14ac:dyDescent="0.2">
      <c r="A1011" s="1" t="s">
        <v>1941</v>
      </c>
      <c r="C1011" s="2" t="s">
        <v>1942</v>
      </c>
      <c r="D1011" s="3" t="s">
        <v>234</v>
      </c>
      <c r="E1011" s="4">
        <v>2</v>
      </c>
      <c r="F1011" s="4">
        <v>0</v>
      </c>
      <c r="H1011" s="6">
        <v>0</v>
      </c>
      <c r="I1011" s="7">
        <v>6238403</v>
      </c>
      <c r="J1011" s="7">
        <v>6238370</v>
      </c>
      <c r="K1011" s="7">
        <v>2</v>
      </c>
      <c r="L1011" s="7">
        <v>7</v>
      </c>
      <c r="M1011" s="7">
        <f t="shared" si="127"/>
        <v>0</v>
      </c>
      <c r="N1011" s="8">
        <f t="shared" ref="N1011:N1044" si="129">H1011*E1011*(1+F1011/100)</f>
        <v>0</v>
      </c>
      <c r="R1011" s="12">
        <v>1</v>
      </c>
    </row>
    <row r="1012" spans="1:18" ht="63.75" x14ac:dyDescent="0.2">
      <c r="A1012" s="1" t="s">
        <v>1943</v>
      </c>
      <c r="B1012" s="1" t="s">
        <v>69</v>
      </c>
      <c r="C1012" s="2" t="s">
        <v>1944</v>
      </c>
      <c r="D1012" s="3" t="s">
        <v>36</v>
      </c>
      <c r="E1012" s="4">
        <v>0</v>
      </c>
      <c r="F1012" s="4">
        <v>0</v>
      </c>
      <c r="H1012" s="6">
        <v>0</v>
      </c>
      <c r="I1012" s="7">
        <v>6238404</v>
      </c>
      <c r="J1012" s="7">
        <v>6238370</v>
      </c>
      <c r="K1012" s="7">
        <v>2</v>
      </c>
      <c r="L1012" s="7">
        <v>7</v>
      </c>
      <c r="M1012" s="7">
        <f t="shared" si="127"/>
        <v>0</v>
      </c>
      <c r="N1012" s="8">
        <f t="shared" si="129"/>
        <v>0</v>
      </c>
      <c r="R1012" s="12">
        <v>1</v>
      </c>
    </row>
    <row r="1013" spans="1:18" ht="51" x14ac:dyDescent="0.2">
      <c r="A1013" s="1" t="s">
        <v>1945</v>
      </c>
      <c r="C1013" s="2" t="s">
        <v>1946</v>
      </c>
      <c r="D1013" s="3" t="s">
        <v>234</v>
      </c>
      <c r="E1013" s="4">
        <v>1</v>
      </c>
      <c r="F1013" s="4">
        <v>0</v>
      </c>
      <c r="H1013" s="6">
        <v>0</v>
      </c>
      <c r="I1013" s="7">
        <v>6238405</v>
      </c>
      <c r="J1013" s="7">
        <v>6238370</v>
      </c>
      <c r="K1013" s="7">
        <v>2</v>
      </c>
      <c r="L1013" s="7">
        <v>7</v>
      </c>
      <c r="M1013" s="7">
        <f t="shared" si="127"/>
        <v>0</v>
      </c>
      <c r="N1013" s="8">
        <f t="shared" si="129"/>
        <v>0</v>
      </c>
      <c r="R1013" s="12">
        <v>1</v>
      </c>
    </row>
    <row r="1014" spans="1:18" ht="51" x14ac:dyDescent="0.2">
      <c r="A1014" s="1" t="s">
        <v>1947</v>
      </c>
      <c r="C1014" s="2" t="s">
        <v>1948</v>
      </c>
      <c r="D1014" s="3" t="s">
        <v>234</v>
      </c>
      <c r="E1014" s="4">
        <v>2</v>
      </c>
      <c r="F1014" s="4">
        <v>0</v>
      </c>
      <c r="H1014" s="6">
        <v>0</v>
      </c>
      <c r="I1014" s="7">
        <v>6238406</v>
      </c>
      <c r="J1014" s="7">
        <v>6238370</v>
      </c>
      <c r="K1014" s="7">
        <v>2</v>
      </c>
      <c r="L1014" s="7">
        <v>7</v>
      </c>
      <c r="M1014" s="7">
        <f t="shared" si="127"/>
        <v>0</v>
      </c>
      <c r="N1014" s="8">
        <f t="shared" si="129"/>
        <v>0</v>
      </c>
      <c r="R1014" s="12">
        <v>1</v>
      </c>
    </row>
    <row r="1015" spans="1:18" ht="38.25" x14ac:dyDescent="0.2">
      <c r="A1015" s="1" t="s">
        <v>1949</v>
      </c>
      <c r="B1015" s="1" t="s">
        <v>72</v>
      </c>
      <c r="C1015" s="2" t="s">
        <v>1950</v>
      </c>
      <c r="D1015" s="3" t="s">
        <v>36</v>
      </c>
      <c r="E1015" s="4">
        <v>0</v>
      </c>
      <c r="F1015" s="4">
        <v>0</v>
      </c>
      <c r="H1015" s="6">
        <v>0</v>
      </c>
      <c r="I1015" s="7">
        <v>6238407</v>
      </c>
      <c r="J1015" s="7">
        <v>6238370</v>
      </c>
      <c r="K1015" s="7">
        <v>2</v>
      </c>
      <c r="L1015" s="7">
        <v>7</v>
      </c>
      <c r="M1015" s="7">
        <f t="shared" si="127"/>
        <v>0</v>
      </c>
      <c r="N1015" s="8">
        <f t="shared" si="129"/>
        <v>0</v>
      </c>
      <c r="R1015" s="12">
        <v>1</v>
      </c>
    </row>
    <row r="1016" spans="1:18" ht="38.25" x14ac:dyDescent="0.2">
      <c r="A1016" s="1" t="s">
        <v>1951</v>
      </c>
      <c r="C1016" s="2" t="s">
        <v>1952</v>
      </c>
      <c r="D1016" s="3" t="s">
        <v>237</v>
      </c>
      <c r="E1016" s="4">
        <v>17</v>
      </c>
      <c r="F1016" s="4">
        <v>0</v>
      </c>
      <c r="H1016" s="6">
        <v>0</v>
      </c>
      <c r="I1016" s="7">
        <v>6238408</v>
      </c>
      <c r="J1016" s="7">
        <v>6238370</v>
      </c>
      <c r="K1016" s="7">
        <v>2</v>
      </c>
      <c r="L1016" s="7">
        <v>7</v>
      </c>
      <c r="M1016" s="7">
        <f t="shared" si="127"/>
        <v>0</v>
      </c>
      <c r="N1016" s="8">
        <f t="shared" si="129"/>
        <v>0</v>
      </c>
      <c r="R1016" s="12">
        <v>1</v>
      </c>
    </row>
    <row r="1017" spans="1:18" ht="38.25" x14ac:dyDescent="0.2">
      <c r="A1017" s="1" t="s">
        <v>1953</v>
      </c>
      <c r="C1017" s="2" t="s">
        <v>1954</v>
      </c>
      <c r="D1017" s="3" t="s">
        <v>237</v>
      </c>
      <c r="E1017" s="4">
        <v>5</v>
      </c>
      <c r="F1017" s="4">
        <v>0</v>
      </c>
      <c r="H1017" s="6">
        <v>0</v>
      </c>
      <c r="I1017" s="7">
        <v>6238409</v>
      </c>
      <c r="J1017" s="7">
        <v>6238370</v>
      </c>
      <c r="K1017" s="7">
        <v>2</v>
      </c>
      <c r="L1017" s="7">
        <v>7</v>
      </c>
      <c r="M1017" s="7">
        <f t="shared" si="127"/>
        <v>0</v>
      </c>
      <c r="N1017" s="8">
        <f t="shared" si="129"/>
        <v>0</v>
      </c>
      <c r="R1017" s="12">
        <v>1</v>
      </c>
    </row>
    <row r="1018" spans="1:18" ht="38.25" x14ac:dyDescent="0.2">
      <c r="A1018" s="1" t="s">
        <v>1955</v>
      </c>
      <c r="B1018" s="1" t="s">
        <v>75</v>
      </c>
      <c r="C1018" s="2" t="s">
        <v>1956</v>
      </c>
      <c r="D1018" s="3" t="s">
        <v>36</v>
      </c>
      <c r="E1018" s="4">
        <v>0</v>
      </c>
      <c r="F1018" s="4">
        <v>0</v>
      </c>
      <c r="H1018" s="6">
        <v>0</v>
      </c>
      <c r="I1018" s="7">
        <v>6238410</v>
      </c>
      <c r="J1018" s="7">
        <v>6238370</v>
      </c>
      <c r="K1018" s="7">
        <v>2</v>
      </c>
      <c r="L1018" s="7">
        <v>7</v>
      </c>
      <c r="M1018" s="7">
        <f t="shared" si="127"/>
        <v>0</v>
      </c>
      <c r="N1018" s="8">
        <f t="shared" si="129"/>
        <v>0</v>
      </c>
      <c r="R1018" s="12">
        <v>1</v>
      </c>
    </row>
    <row r="1019" spans="1:18" ht="38.25" x14ac:dyDescent="0.2">
      <c r="A1019" s="1" t="s">
        <v>1957</v>
      </c>
      <c r="C1019" s="2" t="s">
        <v>1958</v>
      </c>
      <c r="D1019" s="3" t="s">
        <v>237</v>
      </c>
      <c r="E1019" s="4">
        <v>2</v>
      </c>
      <c r="F1019" s="4">
        <v>0</v>
      </c>
      <c r="H1019" s="6">
        <v>0</v>
      </c>
      <c r="I1019" s="7">
        <v>6238411</v>
      </c>
      <c r="J1019" s="7">
        <v>6238370</v>
      </c>
      <c r="K1019" s="7">
        <v>2</v>
      </c>
      <c r="L1019" s="7">
        <v>7</v>
      </c>
      <c r="M1019" s="7">
        <f t="shared" si="127"/>
        <v>0</v>
      </c>
      <c r="N1019" s="8">
        <f t="shared" si="129"/>
        <v>0</v>
      </c>
      <c r="R1019" s="12">
        <v>1</v>
      </c>
    </row>
    <row r="1020" spans="1:18" ht="38.25" x14ac:dyDescent="0.2">
      <c r="A1020" s="1" t="s">
        <v>1959</v>
      </c>
      <c r="B1020" s="1" t="s">
        <v>78</v>
      </c>
      <c r="C1020" s="2" t="s">
        <v>1960</v>
      </c>
      <c r="D1020" s="3" t="s">
        <v>36</v>
      </c>
      <c r="E1020" s="4">
        <v>0</v>
      </c>
      <c r="F1020" s="4">
        <v>0</v>
      </c>
      <c r="H1020" s="6">
        <v>0</v>
      </c>
      <c r="I1020" s="7">
        <v>6238412</v>
      </c>
      <c r="J1020" s="7">
        <v>6238370</v>
      </c>
      <c r="K1020" s="7">
        <v>2</v>
      </c>
      <c r="L1020" s="7">
        <v>7</v>
      </c>
      <c r="M1020" s="7">
        <f t="shared" si="127"/>
        <v>0</v>
      </c>
      <c r="N1020" s="8">
        <f t="shared" si="129"/>
        <v>0</v>
      </c>
      <c r="R1020" s="12">
        <v>1</v>
      </c>
    </row>
    <row r="1021" spans="1:18" ht="38.25" x14ac:dyDescent="0.2">
      <c r="A1021" s="1" t="s">
        <v>1961</v>
      </c>
      <c r="C1021" s="2" t="s">
        <v>1962</v>
      </c>
      <c r="D1021" s="3" t="s">
        <v>237</v>
      </c>
      <c r="E1021" s="4">
        <v>7</v>
      </c>
      <c r="F1021" s="4">
        <v>0</v>
      </c>
      <c r="H1021" s="6">
        <v>0</v>
      </c>
      <c r="I1021" s="7">
        <v>6238413</v>
      </c>
      <c r="J1021" s="7">
        <v>6238370</v>
      </c>
      <c r="K1021" s="7">
        <v>2</v>
      </c>
      <c r="L1021" s="7">
        <v>7</v>
      </c>
      <c r="M1021" s="7">
        <f t="shared" si="127"/>
        <v>0</v>
      </c>
      <c r="N1021" s="8">
        <f t="shared" si="129"/>
        <v>0</v>
      </c>
      <c r="R1021" s="12">
        <v>1</v>
      </c>
    </row>
    <row r="1022" spans="1:18" ht="38.25" x14ac:dyDescent="0.2">
      <c r="A1022" s="1" t="s">
        <v>1963</v>
      </c>
      <c r="B1022" s="1" t="s">
        <v>81</v>
      </c>
      <c r="C1022" s="2" t="s">
        <v>1964</v>
      </c>
      <c r="D1022" s="3" t="s">
        <v>36</v>
      </c>
      <c r="E1022" s="4">
        <v>0</v>
      </c>
      <c r="F1022" s="4">
        <v>0</v>
      </c>
      <c r="H1022" s="6">
        <v>0</v>
      </c>
      <c r="I1022" s="7">
        <v>6238414</v>
      </c>
      <c r="J1022" s="7">
        <v>6238370</v>
      </c>
      <c r="K1022" s="7">
        <v>2</v>
      </c>
      <c r="L1022" s="7">
        <v>7</v>
      </c>
      <c r="M1022" s="7">
        <f t="shared" si="127"/>
        <v>0</v>
      </c>
      <c r="N1022" s="8">
        <f t="shared" si="129"/>
        <v>0</v>
      </c>
      <c r="R1022" s="12">
        <v>1</v>
      </c>
    </row>
    <row r="1023" spans="1:18" ht="38.25" x14ac:dyDescent="0.2">
      <c r="A1023" s="1" t="s">
        <v>1965</v>
      </c>
      <c r="C1023" s="2" t="s">
        <v>1966</v>
      </c>
      <c r="D1023" s="3" t="s">
        <v>237</v>
      </c>
      <c r="E1023" s="4">
        <v>4</v>
      </c>
      <c r="F1023" s="4">
        <v>0</v>
      </c>
      <c r="H1023" s="6">
        <v>0</v>
      </c>
      <c r="I1023" s="7">
        <v>6238415</v>
      </c>
      <c r="J1023" s="7">
        <v>6238370</v>
      </c>
      <c r="K1023" s="7">
        <v>2</v>
      </c>
      <c r="L1023" s="7">
        <v>7</v>
      </c>
      <c r="M1023" s="7">
        <f t="shared" si="127"/>
        <v>0</v>
      </c>
      <c r="N1023" s="8">
        <f t="shared" si="129"/>
        <v>0</v>
      </c>
      <c r="R1023" s="12">
        <v>1</v>
      </c>
    </row>
    <row r="1024" spans="1:18" ht="38.25" x14ac:dyDescent="0.2">
      <c r="A1024" s="1" t="s">
        <v>1967</v>
      </c>
      <c r="B1024" s="1" t="s">
        <v>84</v>
      </c>
      <c r="C1024" s="2" t="s">
        <v>1968</v>
      </c>
      <c r="D1024" s="3" t="s">
        <v>36</v>
      </c>
      <c r="E1024" s="4">
        <v>0</v>
      </c>
      <c r="F1024" s="4">
        <v>0</v>
      </c>
      <c r="H1024" s="6">
        <v>0</v>
      </c>
      <c r="I1024" s="7">
        <v>6238416</v>
      </c>
      <c r="J1024" s="7">
        <v>6238370</v>
      </c>
      <c r="K1024" s="7">
        <v>2</v>
      </c>
      <c r="L1024" s="7">
        <v>7</v>
      </c>
      <c r="M1024" s="7">
        <f t="shared" si="127"/>
        <v>0</v>
      </c>
      <c r="N1024" s="8">
        <f t="shared" si="129"/>
        <v>0</v>
      </c>
      <c r="R1024" s="12">
        <v>1</v>
      </c>
    </row>
    <row r="1025" spans="1:18" ht="38.25" x14ac:dyDescent="0.2">
      <c r="A1025" s="1" t="s">
        <v>1969</v>
      </c>
      <c r="C1025" s="2" t="s">
        <v>1970</v>
      </c>
      <c r="D1025" s="3" t="s">
        <v>234</v>
      </c>
      <c r="E1025" s="4">
        <v>2</v>
      </c>
      <c r="F1025" s="4">
        <v>0</v>
      </c>
      <c r="H1025" s="6">
        <v>0</v>
      </c>
      <c r="I1025" s="7">
        <v>6238417</v>
      </c>
      <c r="J1025" s="7">
        <v>6238370</v>
      </c>
      <c r="K1025" s="7">
        <v>2</v>
      </c>
      <c r="L1025" s="7">
        <v>7</v>
      </c>
      <c r="M1025" s="7">
        <f t="shared" si="127"/>
        <v>0</v>
      </c>
      <c r="N1025" s="8">
        <f t="shared" si="129"/>
        <v>0</v>
      </c>
      <c r="R1025" s="12">
        <v>1</v>
      </c>
    </row>
    <row r="1026" spans="1:18" ht="76.5" x14ac:dyDescent="0.2">
      <c r="A1026" s="1" t="s">
        <v>1971</v>
      </c>
      <c r="B1026" s="1" t="s">
        <v>87</v>
      </c>
      <c r="C1026" s="2" t="s">
        <v>1972</v>
      </c>
      <c r="D1026" s="3" t="s">
        <v>36</v>
      </c>
      <c r="E1026" s="4">
        <v>0</v>
      </c>
      <c r="F1026" s="4">
        <v>0</v>
      </c>
      <c r="H1026" s="6">
        <v>0</v>
      </c>
      <c r="I1026" s="7">
        <v>6238418</v>
      </c>
      <c r="J1026" s="7">
        <v>6238370</v>
      </c>
      <c r="K1026" s="7">
        <v>2</v>
      </c>
      <c r="L1026" s="7">
        <v>7</v>
      </c>
      <c r="M1026" s="7">
        <f t="shared" si="127"/>
        <v>0</v>
      </c>
      <c r="N1026" s="8">
        <f t="shared" si="129"/>
        <v>0</v>
      </c>
      <c r="R1026" s="12">
        <v>1</v>
      </c>
    </row>
    <row r="1027" spans="1:18" ht="89.25" x14ac:dyDescent="0.2">
      <c r="A1027" s="1" t="s">
        <v>1973</v>
      </c>
      <c r="C1027" s="2" t="s">
        <v>1974</v>
      </c>
      <c r="D1027" s="3" t="s">
        <v>237</v>
      </c>
      <c r="E1027" s="4">
        <v>1</v>
      </c>
      <c r="F1027" s="4">
        <v>0</v>
      </c>
      <c r="H1027" s="6">
        <v>0</v>
      </c>
      <c r="I1027" s="7">
        <v>6238419</v>
      </c>
      <c r="J1027" s="7">
        <v>6238370</v>
      </c>
      <c r="K1027" s="7">
        <v>2</v>
      </c>
      <c r="L1027" s="7">
        <v>7</v>
      </c>
      <c r="M1027" s="7">
        <f t="shared" si="127"/>
        <v>0</v>
      </c>
      <c r="N1027" s="8">
        <f t="shared" si="129"/>
        <v>0</v>
      </c>
      <c r="R1027" s="12">
        <v>1</v>
      </c>
    </row>
    <row r="1028" spans="1:18" ht="89.25" x14ac:dyDescent="0.2">
      <c r="A1028" s="1" t="s">
        <v>1975</v>
      </c>
      <c r="C1028" s="2" t="s">
        <v>1976</v>
      </c>
      <c r="D1028" s="3" t="s">
        <v>237</v>
      </c>
      <c r="E1028" s="4">
        <v>2</v>
      </c>
      <c r="F1028" s="4">
        <v>0</v>
      </c>
      <c r="H1028" s="6">
        <v>0</v>
      </c>
      <c r="I1028" s="7">
        <v>6238420</v>
      </c>
      <c r="J1028" s="7">
        <v>6238370</v>
      </c>
      <c r="K1028" s="7">
        <v>2</v>
      </c>
      <c r="L1028" s="7">
        <v>7</v>
      </c>
      <c r="M1028" s="7">
        <f t="shared" si="127"/>
        <v>0</v>
      </c>
      <c r="N1028" s="8">
        <f t="shared" si="129"/>
        <v>0</v>
      </c>
      <c r="R1028" s="12">
        <v>1</v>
      </c>
    </row>
    <row r="1029" spans="1:18" ht="76.5" x14ac:dyDescent="0.2">
      <c r="A1029" s="1" t="s">
        <v>1977</v>
      </c>
      <c r="B1029" s="1" t="s">
        <v>90</v>
      </c>
      <c r="C1029" s="2" t="s">
        <v>1978</v>
      </c>
      <c r="D1029" s="3" t="s">
        <v>36</v>
      </c>
      <c r="E1029" s="4">
        <v>0</v>
      </c>
      <c r="F1029" s="4">
        <v>0</v>
      </c>
      <c r="H1029" s="6">
        <v>0</v>
      </c>
      <c r="I1029" s="7">
        <v>6238421</v>
      </c>
      <c r="J1029" s="7">
        <v>6238370</v>
      </c>
      <c r="K1029" s="7">
        <v>2</v>
      </c>
      <c r="L1029" s="7">
        <v>7</v>
      </c>
      <c r="M1029" s="7">
        <f t="shared" si="127"/>
        <v>0</v>
      </c>
      <c r="N1029" s="8">
        <f t="shared" si="129"/>
        <v>0</v>
      </c>
      <c r="R1029" s="12">
        <v>1</v>
      </c>
    </row>
    <row r="1030" spans="1:18" ht="102" x14ac:dyDescent="0.2">
      <c r="A1030" s="1" t="s">
        <v>1979</v>
      </c>
      <c r="C1030" s="2" t="s">
        <v>1980</v>
      </c>
      <c r="D1030" s="3" t="s">
        <v>237</v>
      </c>
      <c r="E1030" s="4">
        <v>3</v>
      </c>
      <c r="F1030" s="4">
        <v>0</v>
      </c>
      <c r="H1030" s="6">
        <v>0</v>
      </c>
      <c r="I1030" s="7">
        <v>6238422</v>
      </c>
      <c r="J1030" s="7">
        <v>6238370</v>
      </c>
      <c r="K1030" s="7">
        <v>2</v>
      </c>
      <c r="L1030" s="7">
        <v>7</v>
      </c>
      <c r="M1030" s="7">
        <f t="shared" si="127"/>
        <v>0</v>
      </c>
      <c r="N1030" s="8">
        <f t="shared" si="129"/>
        <v>0</v>
      </c>
      <c r="R1030" s="12">
        <v>1</v>
      </c>
    </row>
    <row r="1031" spans="1:18" ht="102" x14ac:dyDescent="0.2">
      <c r="A1031" s="1" t="s">
        <v>1981</v>
      </c>
      <c r="B1031" s="1" t="s">
        <v>93</v>
      </c>
      <c r="C1031" s="2" t="s">
        <v>1982</v>
      </c>
      <c r="D1031" s="3" t="s">
        <v>36</v>
      </c>
      <c r="E1031" s="4">
        <v>0</v>
      </c>
      <c r="F1031" s="4">
        <v>0</v>
      </c>
      <c r="H1031" s="6">
        <v>0</v>
      </c>
      <c r="I1031" s="7">
        <v>6238423</v>
      </c>
      <c r="J1031" s="7">
        <v>6238370</v>
      </c>
      <c r="K1031" s="7">
        <v>2</v>
      </c>
      <c r="L1031" s="7">
        <v>7</v>
      </c>
      <c r="M1031" s="7">
        <f t="shared" si="127"/>
        <v>0</v>
      </c>
      <c r="N1031" s="8">
        <f t="shared" si="129"/>
        <v>0</v>
      </c>
      <c r="R1031" s="12">
        <v>1</v>
      </c>
    </row>
    <row r="1032" spans="1:18" ht="114.75" x14ac:dyDescent="0.2">
      <c r="A1032" s="1" t="s">
        <v>1983</v>
      </c>
      <c r="C1032" s="2" t="s">
        <v>1984</v>
      </c>
      <c r="D1032" s="3" t="s">
        <v>237</v>
      </c>
      <c r="E1032" s="4">
        <v>2</v>
      </c>
      <c r="F1032" s="4">
        <v>0</v>
      </c>
      <c r="H1032" s="6">
        <v>0</v>
      </c>
      <c r="I1032" s="7">
        <v>6238424</v>
      </c>
      <c r="J1032" s="7">
        <v>6238370</v>
      </c>
      <c r="K1032" s="7">
        <v>2</v>
      </c>
      <c r="L1032" s="7">
        <v>7</v>
      </c>
      <c r="M1032" s="7">
        <f t="shared" si="127"/>
        <v>0</v>
      </c>
      <c r="N1032" s="8">
        <f t="shared" si="129"/>
        <v>0</v>
      </c>
      <c r="R1032" s="12">
        <v>1</v>
      </c>
    </row>
    <row r="1033" spans="1:18" ht="38.25" x14ac:dyDescent="0.2">
      <c r="A1033" s="1" t="s">
        <v>1985</v>
      </c>
      <c r="B1033" s="1" t="s">
        <v>96</v>
      </c>
      <c r="C1033" s="2" t="s">
        <v>1986</v>
      </c>
      <c r="D1033" s="3" t="s">
        <v>36</v>
      </c>
      <c r="E1033" s="4">
        <v>0</v>
      </c>
      <c r="F1033" s="4">
        <v>0</v>
      </c>
      <c r="H1033" s="6">
        <v>0</v>
      </c>
      <c r="I1033" s="7">
        <v>6238425</v>
      </c>
      <c r="J1033" s="7">
        <v>6238370</v>
      </c>
      <c r="K1033" s="7">
        <v>2</v>
      </c>
      <c r="L1033" s="7">
        <v>7</v>
      </c>
      <c r="M1033" s="7">
        <f t="shared" si="127"/>
        <v>0</v>
      </c>
      <c r="N1033" s="8">
        <f t="shared" si="129"/>
        <v>0</v>
      </c>
      <c r="R1033" s="12">
        <v>1</v>
      </c>
    </row>
    <row r="1034" spans="1:18" ht="38.25" x14ac:dyDescent="0.2">
      <c r="A1034" s="1" t="s">
        <v>1987</v>
      </c>
      <c r="C1034" s="2" t="s">
        <v>1988</v>
      </c>
      <c r="D1034" s="3" t="s">
        <v>237</v>
      </c>
      <c r="E1034" s="4">
        <v>1</v>
      </c>
      <c r="F1034" s="4">
        <v>0</v>
      </c>
      <c r="H1034" s="6">
        <v>0</v>
      </c>
      <c r="I1034" s="7">
        <v>6238426</v>
      </c>
      <c r="J1034" s="7">
        <v>6238370</v>
      </c>
      <c r="K1034" s="7">
        <v>2</v>
      </c>
      <c r="L1034" s="7">
        <v>7</v>
      </c>
      <c r="M1034" s="7">
        <f t="shared" si="127"/>
        <v>0</v>
      </c>
      <c r="N1034" s="8">
        <f t="shared" si="129"/>
        <v>0</v>
      </c>
      <c r="R1034" s="12">
        <v>1</v>
      </c>
    </row>
    <row r="1035" spans="1:18" ht="38.25" x14ac:dyDescent="0.2">
      <c r="A1035" s="1" t="s">
        <v>1989</v>
      </c>
      <c r="B1035" s="1" t="s">
        <v>99</v>
      </c>
      <c r="C1035" s="2" t="s">
        <v>1990</v>
      </c>
      <c r="D1035" s="3" t="s">
        <v>36</v>
      </c>
      <c r="E1035" s="4">
        <v>0</v>
      </c>
      <c r="F1035" s="4">
        <v>0</v>
      </c>
      <c r="H1035" s="6">
        <v>0</v>
      </c>
      <c r="I1035" s="7">
        <v>6238427</v>
      </c>
      <c r="J1035" s="7">
        <v>6238370</v>
      </c>
      <c r="K1035" s="7">
        <v>2</v>
      </c>
      <c r="L1035" s="7">
        <v>7</v>
      </c>
      <c r="M1035" s="7">
        <f t="shared" si="127"/>
        <v>0</v>
      </c>
      <c r="N1035" s="8">
        <f t="shared" si="129"/>
        <v>0</v>
      </c>
      <c r="R1035" s="12">
        <v>1</v>
      </c>
    </row>
    <row r="1036" spans="1:18" ht="51" x14ac:dyDescent="0.2">
      <c r="A1036" s="1" t="s">
        <v>1991</v>
      </c>
      <c r="C1036" s="2" t="s">
        <v>1992</v>
      </c>
      <c r="D1036" s="3" t="s">
        <v>237</v>
      </c>
      <c r="E1036" s="4">
        <v>2</v>
      </c>
      <c r="F1036" s="4">
        <v>0</v>
      </c>
      <c r="H1036" s="6">
        <v>0</v>
      </c>
      <c r="I1036" s="7">
        <v>6238428</v>
      </c>
      <c r="J1036" s="7">
        <v>6238370</v>
      </c>
      <c r="K1036" s="7">
        <v>2</v>
      </c>
      <c r="L1036" s="7">
        <v>7</v>
      </c>
      <c r="M1036" s="7">
        <f t="shared" si="127"/>
        <v>0</v>
      </c>
      <c r="N1036" s="8">
        <f t="shared" si="129"/>
        <v>0</v>
      </c>
      <c r="R1036" s="12">
        <v>1</v>
      </c>
    </row>
    <row r="1037" spans="1:18" ht="38.25" x14ac:dyDescent="0.2">
      <c r="A1037" s="1" t="s">
        <v>1993</v>
      </c>
      <c r="B1037" s="1" t="s">
        <v>102</v>
      </c>
      <c r="C1037" s="2" t="s">
        <v>1994</v>
      </c>
      <c r="D1037" s="3" t="s">
        <v>36</v>
      </c>
      <c r="E1037" s="4">
        <v>0</v>
      </c>
      <c r="F1037" s="4">
        <v>0</v>
      </c>
      <c r="H1037" s="6">
        <v>0</v>
      </c>
      <c r="I1037" s="7">
        <v>6238429</v>
      </c>
      <c r="J1037" s="7">
        <v>6238370</v>
      </c>
      <c r="K1037" s="7">
        <v>2</v>
      </c>
      <c r="L1037" s="7">
        <v>7</v>
      </c>
      <c r="M1037" s="7">
        <f t="shared" si="127"/>
        <v>0</v>
      </c>
      <c r="N1037" s="8">
        <f t="shared" si="129"/>
        <v>0</v>
      </c>
      <c r="R1037" s="12">
        <v>1</v>
      </c>
    </row>
    <row r="1038" spans="1:18" ht="51" x14ac:dyDescent="0.2">
      <c r="A1038" s="1" t="s">
        <v>1995</v>
      </c>
      <c r="C1038" s="2" t="s">
        <v>1996</v>
      </c>
      <c r="D1038" s="3" t="s">
        <v>237</v>
      </c>
      <c r="E1038" s="4">
        <v>1</v>
      </c>
      <c r="F1038" s="4">
        <v>0</v>
      </c>
      <c r="H1038" s="6">
        <v>0</v>
      </c>
      <c r="I1038" s="7">
        <v>6238430</v>
      </c>
      <c r="J1038" s="7">
        <v>6238370</v>
      </c>
      <c r="K1038" s="7">
        <v>2</v>
      </c>
      <c r="L1038" s="7">
        <v>7</v>
      </c>
      <c r="M1038" s="7">
        <f t="shared" si="127"/>
        <v>0</v>
      </c>
      <c r="N1038" s="8">
        <f t="shared" si="129"/>
        <v>0</v>
      </c>
      <c r="R1038" s="12">
        <v>1</v>
      </c>
    </row>
    <row r="1039" spans="1:18" ht="38.25" x14ac:dyDescent="0.2">
      <c r="A1039" s="1" t="s">
        <v>1997</v>
      </c>
      <c r="B1039" s="1" t="s">
        <v>105</v>
      </c>
      <c r="C1039" s="2" t="s">
        <v>1998</v>
      </c>
      <c r="D1039" s="3" t="s">
        <v>342</v>
      </c>
      <c r="E1039" s="4">
        <v>110</v>
      </c>
      <c r="F1039" s="4">
        <v>0</v>
      </c>
      <c r="H1039" s="6">
        <v>0</v>
      </c>
      <c r="I1039" s="7">
        <v>6238431</v>
      </c>
      <c r="J1039" s="7">
        <v>6238370</v>
      </c>
      <c r="K1039" s="7">
        <v>2</v>
      </c>
      <c r="L1039" s="7">
        <v>7</v>
      </c>
      <c r="M1039" s="7">
        <f t="shared" si="127"/>
        <v>0</v>
      </c>
      <c r="N1039" s="8">
        <f t="shared" si="129"/>
        <v>0</v>
      </c>
      <c r="R1039" s="12">
        <v>1</v>
      </c>
    </row>
    <row r="1040" spans="1:18" ht="25.5" x14ac:dyDescent="0.2">
      <c r="A1040" s="1" t="s">
        <v>1999</v>
      </c>
      <c r="B1040" s="1" t="s">
        <v>108</v>
      </c>
      <c r="C1040" s="2" t="s">
        <v>2000</v>
      </c>
      <c r="D1040" s="3" t="s">
        <v>244</v>
      </c>
      <c r="E1040" s="4">
        <v>6</v>
      </c>
      <c r="F1040" s="4">
        <v>0</v>
      </c>
      <c r="H1040" s="6">
        <v>0</v>
      </c>
      <c r="I1040" s="7">
        <v>6238432</v>
      </c>
      <c r="J1040" s="7">
        <v>6238370</v>
      </c>
      <c r="K1040" s="7">
        <v>2</v>
      </c>
      <c r="L1040" s="7">
        <v>7</v>
      </c>
      <c r="M1040" s="7">
        <f t="shared" si="127"/>
        <v>0</v>
      </c>
      <c r="N1040" s="8">
        <f t="shared" si="129"/>
        <v>0</v>
      </c>
      <c r="R1040" s="12">
        <v>1</v>
      </c>
    </row>
    <row r="1041" spans="1:18" ht="25.5" x14ac:dyDescent="0.2">
      <c r="A1041" s="1" t="s">
        <v>2001</v>
      </c>
      <c r="B1041" s="1" t="s">
        <v>111</v>
      </c>
      <c r="C1041" s="2" t="s">
        <v>2002</v>
      </c>
      <c r="D1041" s="3" t="s">
        <v>244</v>
      </c>
      <c r="E1041" s="4">
        <v>2</v>
      </c>
      <c r="F1041" s="4">
        <v>0</v>
      </c>
      <c r="H1041" s="6">
        <v>0</v>
      </c>
      <c r="I1041" s="7">
        <v>6238433</v>
      </c>
      <c r="J1041" s="7">
        <v>6238370</v>
      </c>
      <c r="K1041" s="7">
        <v>2</v>
      </c>
      <c r="L1041" s="7">
        <v>7</v>
      </c>
      <c r="M1041" s="7">
        <f t="shared" si="127"/>
        <v>0</v>
      </c>
      <c r="N1041" s="8">
        <f t="shared" si="129"/>
        <v>0</v>
      </c>
      <c r="R1041" s="12">
        <v>1</v>
      </c>
    </row>
    <row r="1042" spans="1:18" ht="63.75" x14ac:dyDescent="0.2">
      <c r="A1042" s="1" t="s">
        <v>2003</v>
      </c>
      <c r="B1042" s="1" t="s">
        <v>114</v>
      </c>
      <c r="C1042" s="2" t="s">
        <v>2004</v>
      </c>
      <c r="D1042" s="3" t="s">
        <v>244</v>
      </c>
      <c r="E1042" s="4">
        <v>99</v>
      </c>
      <c r="F1042" s="4">
        <v>0</v>
      </c>
      <c r="H1042" s="6">
        <v>0</v>
      </c>
      <c r="I1042" s="7">
        <v>6238434</v>
      </c>
      <c r="J1042" s="7">
        <v>6238370</v>
      </c>
      <c r="K1042" s="7">
        <v>2</v>
      </c>
      <c r="L1042" s="7">
        <v>7</v>
      </c>
      <c r="M1042" s="7">
        <f t="shared" si="127"/>
        <v>0</v>
      </c>
      <c r="N1042" s="8">
        <f t="shared" si="129"/>
        <v>0</v>
      </c>
      <c r="R1042" s="12">
        <v>1</v>
      </c>
    </row>
    <row r="1043" spans="1:18" ht="51" x14ac:dyDescent="0.2">
      <c r="A1043" s="1" t="s">
        <v>2005</v>
      </c>
      <c r="B1043" s="1" t="s">
        <v>117</v>
      </c>
      <c r="C1043" s="2" t="s">
        <v>2006</v>
      </c>
      <c r="D1043" s="3" t="s">
        <v>237</v>
      </c>
      <c r="E1043" s="4">
        <v>8</v>
      </c>
      <c r="F1043" s="4">
        <v>0</v>
      </c>
      <c r="H1043" s="6">
        <v>0</v>
      </c>
      <c r="I1043" s="7">
        <v>6238435</v>
      </c>
      <c r="J1043" s="7">
        <v>6238370</v>
      </c>
      <c r="K1043" s="7">
        <v>2</v>
      </c>
      <c r="L1043" s="7">
        <v>7</v>
      </c>
      <c r="M1043" s="7">
        <f t="shared" ref="M1043:M1044" si="130">ROUND(ROUND(H1043,2)*ROUND(E1043,2), 2)</f>
        <v>0</v>
      </c>
      <c r="N1043" s="8">
        <f t="shared" si="129"/>
        <v>0</v>
      </c>
      <c r="R1043" s="12">
        <v>1</v>
      </c>
    </row>
    <row r="1044" spans="1:18" ht="38.25" x14ac:dyDescent="0.2">
      <c r="A1044" s="1" t="s">
        <v>2007</v>
      </c>
      <c r="B1044" s="1" t="s">
        <v>120</v>
      </c>
      <c r="C1044" s="2" t="s">
        <v>2008</v>
      </c>
      <c r="D1044" s="3" t="s">
        <v>234</v>
      </c>
      <c r="E1044" s="4">
        <v>1</v>
      </c>
      <c r="F1044" s="4">
        <v>0</v>
      </c>
      <c r="H1044" s="6">
        <v>0</v>
      </c>
      <c r="I1044" s="7">
        <v>6238436</v>
      </c>
      <c r="J1044" s="7">
        <v>6238370</v>
      </c>
      <c r="K1044" s="7">
        <v>2</v>
      </c>
      <c r="L1044" s="7">
        <v>7</v>
      </c>
      <c r="M1044" s="7">
        <f t="shared" si="130"/>
        <v>0</v>
      </c>
      <c r="N1044" s="8">
        <f t="shared" si="129"/>
        <v>0</v>
      </c>
      <c r="R1044" s="12">
        <v>1</v>
      </c>
    </row>
    <row r="1045" spans="1:18" x14ac:dyDescent="0.2">
      <c r="A1045" s="1" t="s">
        <v>2009</v>
      </c>
      <c r="C1045" s="2" t="s">
        <v>2010</v>
      </c>
      <c r="E1045" s="4">
        <v>0</v>
      </c>
      <c r="F1045" s="4">
        <v>0</v>
      </c>
      <c r="H1045" s="6">
        <v>0</v>
      </c>
      <c r="I1045" s="7">
        <v>6238437</v>
      </c>
      <c r="J1045" s="7">
        <v>6238341</v>
      </c>
      <c r="K1045" s="7">
        <v>1</v>
      </c>
      <c r="L1045" s="7">
        <v>6</v>
      </c>
      <c r="M1045" s="7">
        <f>M1046+M1081</f>
        <v>0</v>
      </c>
      <c r="N1045" s="8">
        <f>N1046+N1081</f>
        <v>0</v>
      </c>
      <c r="R1045" s="12">
        <v>1</v>
      </c>
    </row>
    <row r="1046" spans="1:18" x14ac:dyDescent="0.2">
      <c r="A1046" s="1" t="s">
        <v>2011</v>
      </c>
      <c r="B1046" s="1" t="s">
        <v>208</v>
      </c>
      <c r="C1046" s="2" t="s">
        <v>2012</v>
      </c>
      <c r="E1046" s="4">
        <v>0</v>
      </c>
      <c r="F1046" s="4">
        <v>0</v>
      </c>
      <c r="H1046" s="6">
        <v>0</v>
      </c>
      <c r="I1046" s="7">
        <v>6306320</v>
      </c>
      <c r="J1046" s="7">
        <v>6238437</v>
      </c>
      <c r="K1046" s="7">
        <v>1</v>
      </c>
      <c r="L1046" s="7">
        <v>7</v>
      </c>
      <c r="M1046" s="7">
        <f>M1047+M1048+M1049+M1050+M1051+M1052+M1053+M1054+M1055+M1056+M1057+M1058+M1059+M1060+M1061+M1062+M1063+M1064+M1065+M1066+M1067+M1068+M1069+M1070+M1071+M1072+M1073+M1074+M1075+M1076+M1077+M1078+M1079+M1080</f>
        <v>0</v>
      </c>
      <c r="N1046" s="8">
        <f>N1047+N1048+N1049+N1050+N1051+N1052+N1053+N1054+N1055+N1056+N1057+N1058+N1059+N1060+N1061+N1062+N1063+N1064+N1065+N1066+N1067+N1068+N1069+N1070+N1071+N1072+N1073+N1074+N1075+N1076+N1077+N1078+N1079+N1080</f>
        <v>0</v>
      </c>
      <c r="R1046" s="12">
        <v>1</v>
      </c>
    </row>
    <row r="1047" spans="1:18" ht="127.5" x14ac:dyDescent="0.2">
      <c r="A1047" s="1" t="s">
        <v>2013</v>
      </c>
      <c r="B1047" s="1" t="s">
        <v>31</v>
      </c>
      <c r="C1047" s="2" t="s">
        <v>2014</v>
      </c>
      <c r="D1047" s="3" t="s">
        <v>234</v>
      </c>
      <c r="E1047" s="4">
        <v>3</v>
      </c>
      <c r="F1047" s="4">
        <v>0</v>
      </c>
      <c r="H1047" s="6">
        <v>0</v>
      </c>
      <c r="I1047" s="7">
        <v>6306321</v>
      </c>
      <c r="J1047" s="7">
        <v>6306320</v>
      </c>
      <c r="K1047" s="7">
        <v>2</v>
      </c>
      <c r="L1047" s="7">
        <v>8</v>
      </c>
      <c r="M1047" s="7">
        <f t="shared" ref="M1047:M1080" si="131">ROUND(ROUND(H1047,2)*ROUND(E1047,2), 2)</f>
        <v>0</v>
      </c>
      <c r="N1047" s="8">
        <f t="shared" ref="N1047:N1080" si="132">H1047*E1047*(1+F1047/100)</f>
        <v>0</v>
      </c>
      <c r="R1047" s="12">
        <v>1</v>
      </c>
    </row>
    <row r="1048" spans="1:18" ht="153" x14ac:dyDescent="0.2">
      <c r="A1048" s="1" t="s">
        <v>2015</v>
      </c>
      <c r="B1048" s="1" t="s">
        <v>42</v>
      </c>
      <c r="C1048" s="2" t="s">
        <v>2016</v>
      </c>
      <c r="D1048" s="3" t="s">
        <v>234</v>
      </c>
      <c r="E1048" s="4">
        <v>3</v>
      </c>
      <c r="F1048" s="4">
        <v>0</v>
      </c>
      <c r="H1048" s="6">
        <v>0</v>
      </c>
      <c r="I1048" s="7">
        <v>6306322</v>
      </c>
      <c r="J1048" s="7">
        <v>6306320</v>
      </c>
      <c r="K1048" s="7">
        <v>2</v>
      </c>
      <c r="L1048" s="7">
        <v>8</v>
      </c>
      <c r="M1048" s="7">
        <f t="shared" si="131"/>
        <v>0</v>
      </c>
      <c r="N1048" s="8">
        <f t="shared" si="132"/>
        <v>0</v>
      </c>
      <c r="R1048" s="12">
        <v>1</v>
      </c>
    </row>
    <row r="1049" spans="1:18" ht="191.25" x14ac:dyDescent="0.2">
      <c r="A1049" s="1" t="s">
        <v>2017</v>
      </c>
      <c r="B1049" s="1" t="s">
        <v>45</v>
      </c>
      <c r="C1049" s="2" t="s">
        <v>2018</v>
      </c>
      <c r="D1049" s="3" t="s">
        <v>234</v>
      </c>
      <c r="E1049" s="4">
        <v>2</v>
      </c>
      <c r="F1049" s="4">
        <v>0</v>
      </c>
      <c r="H1049" s="6">
        <v>0</v>
      </c>
      <c r="I1049" s="7">
        <v>6306323</v>
      </c>
      <c r="J1049" s="7">
        <v>6306320</v>
      </c>
      <c r="K1049" s="7">
        <v>2</v>
      </c>
      <c r="L1049" s="7">
        <v>8</v>
      </c>
      <c r="M1049" s="7">
        <f t="shared" si="131"/>
        <v>0</v>
      </c>
      <c r="N1049" s="8">
        <f t="shared" si="132"/>
        <v>0</v>
      </c>
      <c r="R1049" s="12">
        <v>1</v>
      </c>
    </row>
    <row r="1050" spans="1:18" ht="127.5" x14ac:dyDescent="0.2">
      <c r="A1050" s="1" t="s">
        <v>2019</v>
      </c>
      <c r="B1050" s="1" t="s">
        <v>48</v>
      </c>
      <c r="C1050" s="2" t="s">
        <v>2020</v>
      </c>
      <c r="D1050" s="3" t="s">
        <v>234</v>
      </c>
      <c r="E1050" s="4">
        <v>2</v>
      </c>
      <c r="F1050" s="4">
        <v>0</v>
      </c>
      <c r="H1050" s="6">
        <v>0</v>
      </c>
      <c r="I1050" s="7">
        <v>6306324</v>
      </c>
      <c r="J1050" s="7">
        <v>6306320</v>
      </c>
      <c r="K1050" s="7">
        <v>2</v>
      </c>
      <c r="L1050" s="7">
        <v>8</v>
      </c>
      <c r="M1050" s="7">
        <f t="shared" si="131"/>
        <v>0</v>
      </c>
      <c r="N1050" s="8">
        <f t="shared" si="132"/>
        <v>0</v>
      </c>
      <c r="R1050" s="12">
        <v>1</v>
      </c>
    </row>
    <row r="1051" spans="1:18" ht="114.75" x14ac:dyDescent="0.2">
      <c r="A1051" s="1" t="s">
        <v>2021</v>
      </c>
      <c r="B1051" s="1" t="s">
        <v>51</v>
      </c>
      <c r="C1051" s="2" t="s">
        <v>2022</v>
      </c>
      <c r="D1051" s="3" t="s">
        <v>234</v>
      </c>
      <c r="E1051" s="4">
        <v>1</v>
      </c>
      <c r="F1051" s="4">
        <v>0</v>
      </c>
      <c r="H1051" s="6">
        <v>0</v>
      </c>
      <c r="I1051" s="7">
        <v>6306325</v>
      </c>
      <c r="J1051" s="7">
        <v>6306320</v>
      </c>
      <c r="K1051" s="7">
        <v>2</v>
      </c>
      <c r="L1051" s="7">
        <v>8</v>
      </c>
      <c r="M1051" s="7">
        <f t="shared" si="131"/>
        <v>0</v>
      </c>
      <c r="N1051" s="8">
        <f t="shared" si="132"/>
        <v>0</v>
      </c>
      <c r="R1051" s="12">
        <v>1</v>
      </c>
    </row>
    <row r="1052" spans="1:18" ht="127.5" x14ac:dyDescent="0.2">
      <c r="A1052" s="1" t="s">
        <v>2023</v>
      </c>
      <c r="B1052" s="1" t="s">
        <v>54</v>
      </c>
      <c r="C1052" s="2" t="s">
        <v>2024</v>
      </c>
      <c r="D1052" s="3" t="s">
        <v>234</v>
      </c>
      <c r="E1052" s="4">
        <v>2</v>
      </c>
      <c r="F1052" s="4">
        <v>0</v>
      </c>
      <c r="H1052" s="6">
        <v>0</v>
      </c>
      <c r="I1052" s="7">
        <v>6306326</v>
      </c>
      <c r="J1052" s="7">
        <v>6306320</v>
      </c>
      <c r="K1052" s="7">
        <v>2</v>
      </c>
      <c r="L1052" s="7">
        <v>8</v>
      </c>
      <c r="M1052" s="7">
        <f t="shared" si="131"/>
        <v>0</v>
      </c>
      <c r="N1052" s="8">
        <f t="shared" si="132"/>
        <v>0</v>
      </c>
      <c r="R1052" s="12">
        <v>1</v>
      </c>
    </row>
    <row r="1053" spans="1:18" ht="89.25" x14ac:dyDescent="0.2">
      <c r="A1053" s="1" t="s">
        <v>2025</v>
      </c>
      <c r="B1053" s="1" t="s">
        <v>57</v>
      </c>
      <c r="C1053" s="2" t="s">
        <v>2026</v>
      </c>
      <c r="D1053" s="3" t="s">
        <v>234</v>
      </c>
      <c r="E1053" s="4">
        <v>3</v>
      </c>
      <c r="F1053" s="4">
        <v>0</v>
      </c>
      <c r="H1053" s="6">
        <v>0</v>
      </c>
      <c r="I1053" s="7">
        <v>6306327</v>
      </c>
      <c r="J1053" s="7">
        <v>6306320</v>
      </c>
      <c r="K1053" s="7">
        <v>2</v>
      </c>
      <c r="L1053" s="7">
        <v>8</v>
      </c>
      <c r="M1053" s="7">
        <f t="shared" si="131"/>
        <v>0</v>
      </c>
      <c r="N1053" s="8">
        <f t="shared" si="132"/>
        <v>0</v>
      </c>
      <c r="R1053" s="12">
        <v>1</v>
      </c>
    </row>
    <row r="1054" spans="1:18" ht="76.5" x14ac:dyDescent="0.2">
      <c r="A1054" s="1" t="s">
        <v>2027</v>
      </c>
      <c r="B1054" s="1" t="s">
        <v>60</v>
      </c>
      <c r="C1054" s="2" t="s">
        <v>2028</v>
      </c>
      <c r="D1054" s="3" t="s">
        <v>36</v>
      </c>
      <c r="E1054" s="4">
        <v>0</v>
      </c>
      <c r="F1054" s="4">
        <v>0</v>
      </c>
      <c r="H1054" s="6">
        <v>0</v>
      </c>
      <c r="I1054" s="7">
        <v>6306328</v>
      </c>
      <c r="J1054" s="7">
        <v>6306320</v>
      </c>
      <c r="K1054" s="7">
        <v>2</v>
      </c>
      <c r="L1054" s="7">
        <v>8</v>
      </c>
      <c r="M1054" s="7">
        <f t="shared" si="131"/>
        <v>0</v>
      </c>
      <c r="N1054" s="8">
        <f t="shared" si="132"/>
        <v>0</v>
      </c>
      <c r="R1054" s="12">
        <v>1</v>
      </c>
    </row>
    <row r="1055" spans="1:18" ht="89.25" x14ac:dyDescent="0.2">
      <c r="A1055" s="1" t="s">
        <v>2029</v>
      </c>
      <c r="C1055" s="2" t="s">
        <v>2030</v>
      </c>
      <c r="D1055" s="3" t="s">
        <v>247</v>
      </c>
      <c r="E1055" s="4">
        <v>70</v>
      </c>
      <c r="F1055" s="4">
        <v>0</v>
      </c>
      <c r="H1055" s="6">
        <v>0</v>
      </c>
      <c r="I1055" s="7">
        <v>6306329</v>
      </c>
      <c r="J1055" s="7">
        <v>6306320</v>
      </c>
      <c r="K1055" s="7">
        <v>2</v>
      </c>
      <c r="L1055" s="7">
        <v>8</v>
      </c>
      <c r="M1055" s="7">
        <f t="shared" si="131"/>
        <v>0</v>
      </c>
      <c r="N1055" s="8">
        <f t="shared" si="132"/>
        <v>0</v>
      </c>
      <c r="R1055" s="12">
        <v>1</v>
      </c>
    </row>
    <row r="1056" spans="1:18" ht="89.25" x14ac:dyDescent="0.2">
      <c r="A1056" s="1" t="s">
        <v>2031</v>
      </c>
      <c r="C1056" s="2" t="s">
        <v>2032</v>
      </c>
      <c r="D1056" s="3" t="s">
        <v>247</v>
      </c>
      <c r="E1056" s="4">
        <v>50</v>
      </c>
      <c r="F1056" s="4">
        <v>0</v>
      </c>
      <c r="H1056" s="6">
        <v>0</v>
      </c>
      <c r="I1056" s="7">
        <v>6306330</v>
      </c>
      <c r="J1056" s="7">
        <v>6306320</v>
      </c>
      <c r="K1056" s="7">
        <v>2</v>
      </c>
      <c r="L1056" s="7">
        <v>8</v>
      </c>
      <c r="M1056" s="7">
        <f t="shared" si="131"/>
        <v>0</v>
      </c>
      <c r="N1056" s="8">
        <f t="shared" si="132"/>
        <v>0</v>
      </c>
      <c r="R1056" s="12">
        <v>1</v>
      </c>
    </row>
    <row r="1057" spans="1:18" ht="89.25" x14ac:dyDescent="0.2">
      <c r="A1057" s="1" t="s">
        <v>2033</v>
      </c>
      <c r="C1057" s="2" t="s">
        <v>2034</v>
      </c>
      <c r="D1057" s="3" t="s">
        <v>247</v>
      </c>
      <c r="E1057" s="4">
        <v>10</v>
      </c>
      <c r="F1057" s="4">
        <v>0</v>
      </c>
      <c r="H1057" s="6">
        <v>0</v>
      </c>
      <c r="I1057" s="7">
        <v>6306331</v>
      </c>
      <c r="J1057" s="7">
        <v>6306320</v>
      </c>
      <c r="K1057" s="7">
        <v>2</v>
      </c>
      <c r="L1057" s="7">
        <v>8</v>
      </c>
      <c r="M1057" s="7">
        <f t="shared" si="131"/>
        <v>0</v>
      </c>
      <c r="N1057" s="8">
        <f t="shared" si="132"/>
        <v>0</v>
      </c>
      <c r="R1057" s="12">
        <v>1</v>
      </c>
    </row>
    <row r="1058" spans="1:18" ht="51" x14ac:dyDescent="0.2">
      <c r="A1058" s="1" t="s">
        <v>2035</v>
      </c>
      <c r="B1058" s="1" t="s">
        <v>63</v>
      </c>
      <c r="C1058" s="2" t="s">
        <v>2036</v>
      </c>
      <c r="D1058" s="3" t="s">
        <v>36</v>
      </c>
      <c r="E1058" s="4">
        <v>0</v>
      </c>
      <c r="F1058" s="4">
        <v>0</v>
      </c>
      <c r="H1058" s="6">
        <v>0</v>
      </c>
      <c r="I1058" s="7">
        <v>6306332</v>
      </c>
      <c r="J1058" s="7">
        <v>6306320</v>
      </c>
      <c r="K1058" s="7">
        <v>2</v>
      </c>
      <c r="L1058" s="7">
        <v>8</v>
      </c>
      <c r="M1058" s="7">
        <f t="shared" si="131"/>
        <v>0</v>
      </c>
      <c r="N1058" s="8">
        <f t="shared" si="132"/>
        <v>0</v>
      </c>
      <c r="R1058" s="12">
        <v>1</v>
      </c>
    </row>
    <row r="1059" spans="1:18" ht="63.75" x14ac:dyDescent="0.2">
      <c r="A1059" s="1" t="s">
        <v>2037</v>
      </c>
      <c r="C1059" s="2" t="s">
        <v>2038</v>
      </c>
      <c r="D1059" s="3" t="s">
        <v>247</v>
      </c>
      <c r="E1059" s="4">
        <v>40</v>
      </c>
      <c r="F1059" s="4">
        <v>0</v>
      </c>
      <c r="H1059" s="6">
        <v>0</v>
      </c>
      <c r="I1059" s="7">
        <v>6306333</v>
      </c>
      <c r="J1059" s="7">
        <v>6306320</v>
      </c>
      <c r="K1059" s="7">
        <v>2</v>
      </c>
      <c r="L1059" s="7">
        <v>8</v>
      </c>
      <c r="M1059" s="7">
        <f t="shared" si="131"/>
        <v>0</v>
      </c>
      <c r="N1059" s="8">
        <f t="shared" si="132"/>
        <v>0</v>
      </c>
      <c r="R1059" s="12">
        <v>1</v>
      </c>
    </row>
    <row r="1060" spans="1:18" ht="63.75" x14ac:dyDescent="0.2">
      <c r="A1060" s="1" t="s">
        <v>2039</v>
      </c>
      <c r="C1060" s="2" t="s">
        <v>2040</v>
      </c>
      <c r="D1060" s="3" t="s">
        <v>247</v>
      </c>
      <c r="E1060" s="4">
        <v>30</v>
      </c>
      <c r="F1060" s="4">
        <v>0</v>
      </c>
      <c r="H1060" s="6">
        <v>0</v>
      </c>
      <c r="I1060" s="7">
        <v>6306334</v>
      </c>
      <c r="J1060" s="7">
        <v>6306320</v>
      </c>
      <c r="K1060" s="7">
        <v>2</v>
      </c>
      <c r="L1060" s="7">
        <v>8</v>
      </c>
      <c r="M1060" s="7">
        <f t="shared" si="131"/>
        <v>0</v>
      </c>
      <c r="N1060" s="8">
        <f t="shared" si="132"/>
        <v>0</v>
      </c>
      <c r="R1060" s="12">
        <v>1</v>
      </c>
    </row>
    <row r="1061" spans="1:18" ht="63.75" x14ac:dyDescent="0.2">
      <c r="A1061" s="1" t="s">
        <v>2041</v>
      </c>
      <c r="C1061" s="2" t="s">
        <v>2042</v>
      </c>
      <c r="D1061" s="3" t="s">
        <v>247</v>
      </c>
      <c r="E1061" s="4">
        <v>10</v>
      </c>
      <c r="F1061" s="4">
        <v>0</v>
      </c>
      <c r="H1061" s="6">
        <v>0</v>
      </c>
      <c r="I1061" s="7">
        <v>6306335</v>
      </c>
      <c r="J1061" s="7">
        <v>6306320</v>
      </c>
      <c r="K1061" s="7">
        <v>2</v>
      </c>
      <c r="L1061" s="7">
        <v>8</v>
      </c>
      <c r="M1061" s="7">
        <f t="shared" si="131"/>
        <v>0</v>
      </c>
      <c r="N1061" s="8">
        <f t="shared" si="132"/>
        <v>0</v>
      </c>
      <c r="R1061" s="12">
        <v>1</v>
      </c>
    </row>
    <row r="1062" spans="1:18" ht="63.75" x14ac:dyDescent="0.2">
      <c r="A1062" s="1" t="s">
        <v>2043</v>
      </c>
      <c r="B1062" s="1" t="s">
        <v>66</v>
      </c>
      <c r="C1062" s="2" t="s">
        <v>2044</v>
      </c>
      <c r="D1062" s="3" t="s">
        <v>36</v>
      </c>
      <c r="E1062" s="4">
        <v>0</v>
      </c>
      <c r="F1062" s="4">
        <v>0</v>
      </c>
      <c r="H1062" s="6">
        <v>0</v>
      </c>
      <c r="I1062" s="7">
        <v>6306336</v>
      </c>
      <c r="J1062" s="7">
        <v>6306320</v>
      </c>
      <c r="K1062" s="7">
        <v>2</v>
      </c>
      <c r="L1062" s="7">
        <v>8</v>
      </c>
      <c r="M1062" s="7">
        <f t="shared" si="131"/>
        <v>0</v>
      </c>
      <c r="N1062" s="8">
        <f t="shared" si="132"/>
        <v>0</v>
      </c>
      <c r="R1062" s="12">
        <v>1</v>
      </c>
    </row>
    <row r="1063" spans="1:18" ht="76.5" x14ac:dyDescent="0.2">
      <c r="A1063" s="1" t="s">
        <v>2045</v>
      </c>
      <c r="C1063" s="2" t="s">
        <v>2046</v>
      </c>
      <c r="D1063" s="3" t="s">
        <v>247</v>
      </c>
      <c r="E1063" s="4">
        <v>30</v>
      </c>
      <c r="F1063" s="4">
        <v>0</v>
      </c>
      <c r="H1063" s="6">
        <v>0</v>
      </c>
      <c r="I1063" s="7">
        <v>6306337</v>
      </c>
      <c r="J1063" s="7">
        <v>6306320</v>
      </c>
      <c r="K1063" s="7">
        <v>2</v>
      </c>
      <c r="L1063" s="7">
        <v>8</v>
      </c>
      <c r="M1063" s="7">
        <f t="shared" si="131"/>
        <v>0</v>
      </c>
      <c r="N1063" s="8">
        <f t="shared" si="132"/>
        <v>0</v>
      </c>
      <c r="R1063" s="12">
        <v>1</v>
      </c>
    </row>
    <row r="1064" spans="1:18" ht="76.5" x14ac:dyDescent="0.2">
      <c r="A1064" s="1" t="s">
        <v>2047</v>
      </c>
      <c r="C1064" s="2" t="s">
        <v>2048</v>
      </c>
      <c r="D1064" s="3" t="s">
        <v>247</v>
      </c>
      <c r="E1064" s="4">
        <v>20</v>
      </c>
      <c r="F1064" s="4">
        <v>0</v>
      </c>
      <c r="H1064" s="6">
        <v>0</v>
      </c>
      <c r="I1064" s="7">
        <v>6306338</v>
      </c>
      <c r="J1064" s="7">
        <v>6306320</v>
      </c>
      <c r="K1064" s="7">
        <v>2</v>
      </c>
      <c r="L1064" s="7">
        <v>8</v>
      </c>
      <c r="M1064" s="7">
        <f t="shared" si="131"/>
        <v>0</v>
      </c>
      <c r="N1064" s="8">
        <f t="shared" si="132"/>
        <v>0</v>
      </c>
      <c r="R1064" s="12">
        <v>1</v>
      </c>
    </row>
    <row r="1065" spans="1:18" ht="51" x14ac:dyDescent="0.2">
      <c r="A1065" s="1" t="s">
        <v>2049</v>
      </c>
      <c r="B1065" s="1" t="s">
        <v>69</v>
      </c>
      <c r="C1065" s="2" t="s">
        <v>2050</v>
      </c>
      <c r="D1065" s="3" t="s">
        <v>36</v>
      </c>
      <c r="E1065" s="4">
        <v>0</v>
      </c>
      <c r="F1065" s="4">
        <v>0</v>
      </c>
      <c r="H1065" s="6">
        <v>0</v>
      </c>
      <c r="I1065" s="7">
        <v>6306339</v>
      </c>
      <c r="J1065" s="7">
        <v>6306320</v>
      </c>
      <c r="K1065" s="7">
        <v>2</v>
      </c>
      <c r="L1065" s="7">
        <v>8</v>
      </c>
      <c r="M1065" s="7">
        <f t="shared" si="131"/>
        <v>0</v>
      </c>
      <c r="N1065" s="8">
        <f t="shared" si="132"/>
        <v>0</v>
      </c>
      <c r="R1065" s="12">
        <v>1</v>
      </c>
    </row>
    <row r="1066" spans="1:18" ht="63.75" x14ac:dyDescent="0.2">
      <c r="A1066" s="1" t="s">
        <v>2051</v>
      </c>
      <c r="C1066" s="2" t="s">
        <v>2052</v>
      </c>
      <c r="D1066" s="3" t="s">
        <v>247</v>
      </c>
      <c r="E1066" s="4">
        <v>20</v>
      </c>
      <c r="F1066" s="4">
        <v>0</v>
      </c>
      <c r="H1066" s="6">
        <v>0</v>
      </c>
      <c r="I1066" s="7">
        <v>6306340</v>
      </c>
      <c r="J1066" s="7">
        <v>6306320</v>
      </c>
      <c r="K1066" s="7">
        <v>2</v>
      </c>
      <c r="L1066" s="7">
        <v>8</v>
      </c>
      <c r="M1066" s="7">
        <f t="shared" si="131"/>
        <v>0</v>
      </c>
      <c r="N1066" s="8">
        <f t="shared" si="132"/>
        <v>0</v>
      </c>
      <c r="R1066" s="12">
        <v>1</v>
      </c>
    </row>
    <row r="1067" spans="1:18" ht="63.75" x14ac:dyDescent="0.2">
      <c r="A1067" s="1" t="s">
        <v>2053</v>
      </c>
      <c r="C1067" s="2" t="s">
        <v>2054</v>
      </c>
      <c r="D1067" s="3" t="s">
        <v>247</v>
      </c>
      <c r="E1067" s="4">
        <v>10</v>
      </c>
      <c r="F1067" s="4">
        <v>0</v>
      </c>
      <c r="H1067" s="6">
        <v>0</v>
      </c>
      <c r="I1067" s="7">
        <v>6306341</v>
      </c>
      <c r="J1067" s="7">
        <v>6306320</v>
      </c>
      <c r="K1067" s="7">
        <v>2</v>
      </c>
      <c r="L1067" s="7">
        <v>8</v>
      </c>
      <c r="M1067" s="7">
        <f t="shared" si="131"/>
        <v>0</v>
      </c>
      <c r="N1067" s="8">
        <f t="shared" si="132"/>
        <v>0</v>
      </c>
      <c r="R1067" s="12">
        <v>1</v>
      </c>
    </row>
    <row r="1068" spans="1:18" ht="63.75" x14ac:dyDescent="0.2">
      <c r="A1068" s="1" t="s">
        <v>2055</v>
      </c>
      <c r="C1068" s="2" t="s">
        <v>2056</v>
      </c>
      <c r="D1068" s="3" t="s">
        <v>247</v>
      </c>
      <c r="E1068" s="4">
        <v>10</v>
      </c>
      <c r="F1068" s="4">
        <v>0</v>
      </c>
      <c r="H1068" s="6">
        <v>0</v>
      </c>
      <c r="I1068" s="7">
        <v>6306342</v>
      </c>
      <c r="J1068" s="7">
        <v>6306320</v>
      </c>
      <c r="K1068" s="7">
        <v>2</v>
      </c>
      <c r="L1068" s="7">
        <v>8</v>
      </c>
      <c r="M1068" s="7">
        <f t="shared" si="131"/>
        <v>0</v>
      </c>
      <c r="N1068" s="8">
        <f t="shared" si="132"/>
        <v>0</v>
      </c>
      <c r="R1068" s="12">
        <v>1</v>
      </c>
    </row>
    <row r="1069" spans="1:18" ht="38.25" x14ac:dyDescent="0.2">
      <c r="A1069" s="1" t="s">
        <v>2057</v>
      </c>
      <c r="B1069" s="1" t="s">
        <v>72</v>
      </c>
      <c r="C1069" s="2" t="s">
        <v>2058</v>
      </c>
      <c r="D1069" s="3" t="s">
        <v>234</v>
      </c>
      <c r="E1069" s="4">
        <v>4</v>
      </c>
      <c r="F1069" s="4">
        <v>0</v>
      </c>
      <c r="H1069" s="6">
        <v>0</v>
      </c>
      <c r="I1069" s="7">
        <v>6306343</v>
      </c>
      <c r="J1069" s="7">
        <v>6306320</v>
      </c>
      <c r="K1069" s="7">
        <v>2</v>
      </c>
      <c r="L1069" s="7">
        <v>8</v>
      </c>
      <c r="M1069" s="7">
        <f t="shared" si="131"/>
        <v>0</v>
      </c>
      <c r="N1069" s="8">
        <f t="shared" si="132"/>
        <v>0</v>
      </c>
      <c r="R1069" s="12">
        <v>1</v>
      </c>
    </row>
    <row r="1070" spans="1:18" ht="51" x14ac:dyDescent="0.2">
      <c r="A1070" s="1" t="s">
        <v>2059</v>
      </c>
      <c r="B1070" s="1" t="s">
        <v>75</v>
      </c>
      <c r="C1070" s="2" t="s">
        <v>2060</v>
      </c>
      <c r="D1070" s="3" t="s">
        <v>36</v>
      </c>
      <c r="E1070" s="4">
        <v>0</v>
      </c>
      <c r="F1070" s="4">
        <v>0</v>
      </c>
      <c r="H1070" s="6">
        <v>0</v>
      </c>
      <c r="I1070" s="7">
        <v>6306344</v>
      </c>
      <c r="J1070" s="7">
        <v>6306320</v>
      </c>
      <c r="K1070" s="7">
        <v>2</v>
      </c>
      <c r="L1070" s="7">
        <v>8</v>
      </c>
      <c r="M1070" s="7">
        <f t="shared" si="131"/>
        <v>0</v>
      </c>
      <c r="N1070" s="8">
        <f t="shared" si="132"/>
        <v>0</v>
      </c>
      <c r="R1070" s="12">
        <v>1</v>
      </c>
    </row>
    <row r="1071" spans="1:18" ht="63.75" x14ac:dyDescent="0.2">
      <c r="A1071" s="1" t="s">
        <v>2061</v>
      </c>
      <c r="C1071" s="2" t="s">
        <v>2062</v>
      </c>
      <c r="D1071" s="3" t="s">
        <v>234</v>
      </c>
      <c r="E1071" s="4">
        <v>1</v>
      </c>
      <c r="F1071" s="4">
        <v>0</v>
      </c>
      <c r="H1071" s="6">
        <v>0</v>
      </c>
      <c r="I1071" s="7">
        <v>6306345</v>
      </c>
      <c r="J1071" s="7">
        <v>6306320</v>
      </c>
      <c r="K1071" s="7">
        <v>2</v>
      </c>
      <c r="L1071" s="7">
        <v>8</v>
      </c>
      <c r="M1071" s="7">
        <f t="shared" si="131"/>
        <v>0</v>
      </c>
      <c r="N1071" s="8">
        <f t="shared" si="132"/>
        <v>0</v>
      </c>
      <c r="R1071" s="12">
        <v>1</v>
      </c>
    </row>
    <row r="1072" spans="1:18" ht="25.5" x14ac:dyDescent="0.2">
      <c r="A1072" s="1" t="s">
        <v>2063</v>
      </c>
      <c r="B1072" s="1" t="s">
        <v>78</v>
      </c>
      <c r="C1072" s="2" t="s">
        <v>2064</v>
      </c>
      <c r="D1072" s="3" t="s">
        <v>36</v>
      </c>
      <c r="E1072" s="4">
        <v>0</v>
      </c>
      <c r="F1072" s="4">
        <v>0</v>
      </c>
      <c r="H1072" s="6">
        <v>0</v>
      </c>
      <c r="I1072" s="7">
        <v>6306346</v>
      </c>
      <c r="J1072" s="7">
        <v>6306320</v>
      </c>
      <c r="K1072" s="7">
        <v>2</v>
      </c>
      <c r="L1072" s="7">
        <v>8</v>
      </c>
      <c r="M1072" s="7">
        <f t="shared" si="131"/>
        <v>0</v>
      </c>
      <c r="N1072" s="8">
        <f t="shared" si="132"/>
        <v>0</v>
      </c>
      <c r="R1072" s="12">
        <v>1</v>
      </c>
    </row>
    <row r="1073" spans="1:18" ht="38.25" x14ac:dyDescent="0.2">
      <c r="A1073" s="1" t="s">
        <v>2065</v>
      </c>
      <c r="C1073" s="2" t="s">
        <v>2066</v>
      </c>
      <c r="D1073" s="3" t="s">
        <v>234</v>
      </c>
      <c r="E1073" s="4">
        <v>2</v>
      </c>
      <c r="F1073" s="4">
        <v>0</v>
      </c>
      <c r="H1073" s="6">
        <v>0</v>
      </c>
      <c r="I1073" s="7">
        <v>6306347</v>
      </c>
      <c r="J1073" s="7">
        <v>6306320</v>
      </c>
      <c r="K1073" s="7">
        <v>2</v>
      </c>
      <c r="L1073" s="7">
        <v>8</v>
      </c>
      <c r="M1073" s="7">
        <f t="shared" si="131"/>
        <v>0</v>
      </c>
      <c r="N1073" s="8">
        <f t="shared" si="132"/>
        <v>0</v>
      </c>
      <c r="R1073" s="12">
        <v>1</v>
      </c>
    </row>
    <row r="1074" spans="1:18" ht="38.25" x14ac:dyDescent="0.2">
      <c r="A1074" s="1" t="s">
        <v>2067</v>
      </c>
      <c r="C1074" s="2" t="s">
        <v>2068</v>
      </c>
      <c r="D1074" s="3" t="s">
        <v>234</v>
      </c>
      <c r="E1074" s="4">
        <v>2</v>
      </c>
      <c r="F1074" s="4">
        <v>0</v>
      </c>
      <c r="H1074" s="6">
        <v>0</v>
      </c>
      <c r="I1074" s="7">
        <v>6306348</v>
      </c>
      <c r="J1074" s="7">
        <v>6306320</v>
      </c>
      <c r="K1074" s="7">
        <v>2</v>
      </c>
      <c r="L1074" s="7">
        <v>8</v>
      </c>
      <c r="M1074" s="7">
        <f t="shared" si="131"/>
        <v>0</v>
      </c>
      <c r="N1074" s="8">
        <f t="shared" si="132"/>
        <v>0</v>
      </c>
      <c r="R1074" s="12">
        <v>1</v>
      </c>
    </row>
    <row r="1075" spans="1:18" ht="38.25" x14ac:dyDescent="0.2">
      <c r="A1075" s="1" t="s">
        <v>2069</v>
      </c>
      <c r="C1075" s="2" t="s">
        <v>2070</v>
      </c>
      <c r="D1075" s="3" t="s">
        <v>234</v>
      </c>
      <c r="E1075" s="4">
        <v>1</v>
      </c>
      <c r="F1075" s="4">
        <v>0</v>
      </c>
      <c r="H1075" s="6">
        <v>0</v>
      </c>
      <c r="I1075" s="7">
        <v>6306349</v>
      </c>
      <c r="J1075" s="7">
        <v>6306320</v>
      </c>
      <c r="K1075" s="7">
        <v>2</v>
      </c>
      <c r="L1075" s="7">
        <v>8</v>
      </c>
      <c r="M1075" s="7">
        <f t="shared" si="131"/>
        <v>0</v>
      </c>
      <c r="N1075" s="8">
        <f t="shared" si="132"/>
        <v>0</v>
      </c>
      <c r="R1075" s="12">
        <v>1</v>
      </c>
    </row>
    <row r="1076" spans="1:18" ht="25.5" x14ac:dyDescent="0.2">
      <c r="A1076" s="1" t="s">
        <v>2071</v>
      </c>
      <c r="B1076" s="1" t="s">
        <v>81</v>
      </c>
      <c r="C1076" s="2" t="s">
        <v>2072</v>
      </c>
      <c r="D1076" s="3" t="s">
        <v>36</v>
      </c>
      <c r="E1076" s="4">
        <v>0</v>
      </c>
      <c r="F1076" s="4">
        <v>0</v>
      </c>
      <c r="H1076" s="6">
        <v>0</v>
      </c>
      <c r="I1076" s="7">
        <v>6306350</v>
      </c>
      <c r="J1076" s="7">
        <v>6306320</v>
      </c>
      <c r="K1076" s="7">
        <v>2</v>
      </c>
      <c r="L1076" s="7">
        <v>8</v>
      </c>
      <c r="M1076" s="7">
        <f t="shared" si="131"/>
        <v>0</v>
      </c>
      <c r="N1076" s="8">
        <f t="shared" si="132"/>
        <v>0</v>
      </c>
      <c r="R1076" s="12">
        <v>1</v>
      </c>
    </row>
    <row r="1077" spans="1:18" ht="38.25" x14ac:dyDescent="0.2">
      <c r="A1077" s="1" t="s">
        <v>2073</v>
      </c>
      <c r="C1077" s="2" t="s">
        <v>2074</v>
      </c>
      <c r="D1077" s="3" t="s">
        <v>234</v>
      </c>
      <c r="E1077" s="4">
        <v>4</v>
      </c>
      <c r="F1077" s="4">
        <v>0</v>
      </c>
      <c r="H1077" s="6">
        <v>0</v>
      </c>
      <c r="I1077" s="7">
        <v>6306351</v>
      </c>
      <c r="J1077" s="7">
        <v>6306320</v>
      </c>
      <c r="K1077" s="7">
        <v>2</v>
      </c>
      <c r="L1077" s="7">
        <v>8</v>
      </c>
      <c r="M1077" s="7">
        <f t="shared" si="131"/>
        <v>0</v>
      </c>
      <c r="N1077" s="8">
        <f t="shared" si="132"/>
        <v>0</v>
      </c>
      <c r="R1077" s="12">
        <v>1</v>
      </c>
    </row>
    <row r="1078" spans="1:18" ht="38.25" x14ac:dyDescent="0.2">
      <c r="A1078" s="1" t="s">
        <v>2075</v>
      </c>
      <c r="C1078" s="2" t="s">
        <v>2076</v>
      </c>
      <c r="D1078" s="3" t="s">
        <v>234</v>
      </c>
      <c r="E1078" s="4">
        <v>1</v>
      </c>
      <c r="F1078" s="4">
        <v>0</v>
      </c>
      <c r="H1078" s="6">
        <v>0</v>
      </c>
      <c r="I1078" s="7">
        <v>6306352</v>
      </c>
      <c r="J1078" s="7">
        <v>6306320</v>
      </c>
      <c r="K1078" s="7">
        <v>2</v>
      </c>
      <c r="L1078" s="7">
        <v>8</v>
      </c>
      <c r="M1078" s="7">
        <f t="shared" si="131"/>
        <v>0</v>
      </c>
      <c r="N1078" s="8">
        <f t="shared" si="132"/>
        <v>0</v>
      </c>
      <c r="R1078" s="12">
        <v>1</v>
      </c>
    </row>
    <row r="1079" spans="1:18" ht="38.25" x14ac:dyDescent="0.2">
      <c r="A1079" s="1" t="s">
        <v>2077</v>
      </c>
      <c r="C1079" s="2" t="s">
        <v>2078</v>
      </c>
      <c r="D1079" s="3" t="s">
        <v>234</v>
      </c>
      <c r="E1079" s="4">
        <v>2</v>
      </c>
      <c r="F1079" s="4">
        <v>0</v>
      </c>
      <c r="H1079" s="6">
        <v>0</v>
      </c>
      <c r="I1079" s="7">
        <v>6306353</v>
      </c>
      <c r="J1079" s="7">
        <v>6306320</v>
      </c>
      <c r="K1079" s="7">
        <v>2</v>
      </c>
      <c r="L1079" s="7">
        <v>8</v>
      </c>
      <c r="M1079" s="7">
        <f t="shared" si="131"/>
        <v>0</v>
      </c>
      <c r="N1079" s="8">
        <f t="shared" si="132"/>
        <v>0</v>
      </c>
      <c r="R1079" s="12">
        <v>1</v>
      </c>
    </row>
    <row r="1080" spans="1:18" ht="38.25" x14ac:dyDescent="0.2">
      <c r="A1080" s="1" t="s">
        <v>2079</v>
      </c>
      <c r="B1080" s="1" t="s">
        <v>84</v>
      </c>
      <c r="C1080" s="2" t="s">
        <v>2008</v>
      </c>
      <c r="D1080" s="3" t="s">
        <v>234</v>
      </c>
      <c r="E1080" s="4">
        <v>1</v>
      </c>
      <c r="F1080" s="4">
        <v>0</v>
      </c>
      <c r="H1080" s="6">
        <v>0</v>
      </c>
      <c r="I1080" s="7">
        <v>6306354</v>
      </c>
      <c r="J1080" s="7">
        <v>6306320</v>
      </c>
      <c r="K1080" s="7">
        <v>2</v>
      </c>
      <c r="L1080" s="7">
        <v>8</v>
      </c>
      <c r="M1080" s="7">
        <f t="shared" si="131"/>
        <v>0</v>
      </c>
      <c r="N1080" s="8">
        <f t="shared" si="132"/>
        <v>0</v>
      </c>
      <c r="R1080" s="12">
        <v>1</v>
      </c>
    </row>
    <row r="1081" spans="1:18" x14ac:dyDescent="0.2">
      <c r="A1081" s="1" t="s">
        <v>2080</v>
      </c>
      <c r="B1081" s="1" t="s">
        <v>307</v>
      </c>
      <c r="C1081" s="2" t="s">
        <v>2081</v>
      </c>
      <c r="E1081" s="4">
        <v>0</v>
      </c>
      <c r="F1081" s="4">
        <v>0</v>
      </c>
      <c r="H1081" s="6">
        <v>0</v>
      </c>
      <c r="I1081" s="7">
        <v>6306355</v>
      </c>
      <c r="J1081" s="7">
        <v>6238437</v>
      </c>
      <c r="K1081" s="7">
        <v>1</v>
      </c>
      <c r="L1081" s="7">
        <v>7</v>
      </c>
      <c r="M1081" s="7">
        <f>M1082+M1083+M1084+M1085+M1086+M1087+M1088+M1089+M1090+M1091+M1092+M1093+M1094+M1095+M1096+M1097+M1098+M1099</f>
        <v>0</v>
      </c>
      <c r="N1081" s="8">
        <f>N1082+N1083+N1084+N1085+N1086+N1087+N1088+N1089+N1090+N1091+N1092+N1093+N1094+N1095+N1096+N1097+N1098+N1099</f>
        <v>0</v>
      </c>
      <c r="R1081" s="12">
        <v>1</v>
      </c>
    </row>
    <row r="1082" spans="1:18" ht="76.5" x14ac:dyDescent="0.2">
      <c r="A1082" s="1" t="s">
        <v>2082</v>
      </c>
      <c r="B1082" s="1" t="s">
        <v>31</v>
      </c>
      <c r="C1082" s="2" t="s">
        <v>2083</v>
      </c>
      <c r="D1082" s="3" t="s">
        <v>36</v>
      </c>
      <c r="E1082" s="4">
        <v>0</v>
      </c>
      <c r="F1082" s="4">
        <v>0</v>
      </c>
      <c r="H1082" s="6">
        <v>0</v>
      </c>
      <c r="I1082" s="7">
        <v>6306374</v>
      </c>
      <c r="J1082" s="7">
        <v>6306355</v>
      </c>
      <c r="K1082" s="7">
        <v>2</v>
      </c>
      <c r="L1082" s="7">
        <v>8</v>
      </c>
      <c r="M1082" s="7">
        <f t="shared" ref="M1082:M1099" si="133">ROUND(ROUND(H1082,2)*ROUND(E1082,2), 2)</f>
        <v>0</v>
      </c>
      <c r="N1082" s="8">
        <f t="shared" ref="N1082:N1099" si="134">H1082*E1082*(1+F1082/100)</f>
        <v>0</v>
      </c>
      <c r="R1082" s="12">
        <v>1</v>
      </c>
    </row>
    <row r="1083" spans="1:18" ht="89.25" x14ac:dyDescent="0.2">
      <c r="A1083" s="1" t="s">
        <v>2084</v>
      </c>
      <c r="C1083" s="2" t="s">
        <v>2085</v>
      </c>
      <c r="D1083" s="3" t="s">
        <v>234</v>
      </c>
      <c r="E1083" s="4">
        <v>3</v>
      </c>
      <c r="F1083" s="4">
        <v>0</v>
      </c>
      <c r="H1083" s="6">
        <v>0</v>
      </c>
      <c r="I1083" s="7">
        <v>6306356</v>
      </c>
      <c r="J1083" s="7">
        <v>6306355</v>
      </c>
      <c r="K1083" s="7">
        <v>2</v>
      </c>
      <c r="L1083" s="7">
        <v>8</v>
      </c>
      <c r="M1083" s="7">
        <f t="shared" si="133"/>
        <v>0</v>
      </c>
      <c r="N1083" s="8">
        <f t="shared" si="134"/>
        <v>0</v>
      </c>
      <c r="R1083" s="12">
        <v>1</v>
      </c>
    </row>
    <row r="1084" spans="1:18" ht="89.25" x14ac:dyDescent="0.2">
      <c r="A1084" s="1" t="s">
        <v>2086</v>
      </c>
      <c r="C1084" s="2" t="s">
        <v>2087</v>
      </c>
      <c r="D1084" s="3" t="s">
        <v>234</v>
      </c>
      <c r="E1084" s="4">
        <v>1</v>
      </c>
      <c r="F1084" s="4">
        <v>0</v>
      </c>
      <c r="H1084" s="6">
        <v>0</v>
      </c>
      <c r="I1084" s="7">
        <v>6306357</v>
      </c>
      <c r="J1084" s="7">
        <v>6306355</v>
      </c>
      <c r="K1084" s="7">
        <v>2</v>
      </c>
      <c r="L1084" s="7">
        <v>8</v>
      </c>
      <c r="M1084" s="7">
        <f t="shared" si="133"/>
        <v>0</v>
      </c>
      <c r="N1084" s="8">
        <f t="shared" si="134"/>
        <v>0</v>
      </c>
      <c r="R1084" s="12">
        <v>1</v>
      </c>
    </row>
    <row r="1085" spans="1:18" ht="89.25" x14ac:dyDescent="0.2">
      <c r="A1085" s="1" t="s">
        <v>2088</v>
      </c>
      <c r="C1085" s="2" t="s">
        <v>2089</v>
      </c>
      <c r="D1085" s="3" t="s">
        <v>234</v>
      </c>
      <c r="E1085" s="4">
        <v>3</v>
      </c>
      <c r="F1085" s="4">
        <v>0</v>
      </c>
      <c r="H1085" s="6">
        <v>0</v>
      </c>
      <c r="I1085" s="7">
        <v>6306358</v>
      </c>
      <c r="J1085" s="7">
        <v>6306355</v>
      </c>
      <c r="K1085" s="7">
        <v>2</v>
      </c>
      <c r="L1085" s="7">
        <v>8</v>
      </c>
      <c r="M1085" s="7">
        <f t="shared" si="133"/>
        <v>0</v>
      </c>
      <c r="N1085" s="8">
        <f t="shared" si="134"/>
        <v>0</v>
      </c>
      <c r="R1085" s="12">
        <v>1</v>
      </c>
    </row>
    <row r="1086" spans="1:18" ht="89.25" x14ac:dyDescent="0.2">
      <c r="A1086" s="1" t="s">
        <v>2090</v>
      </c>
      <c r="C1086" s="2" t="s">
        <v>2091</v>
      </c>
      <c r="D1086" s="3" t="s">
        <v>234</v>
      </c>
      <c r="E1086" s="4">
        <v>2</v>
      </c>
      <c r="F1086" s="4">
        <v>0</v>
      </c>
      <c r="H1086" s="6">
        <v>0</v>
      </c>
      <c r="I1086" s="7">
        <v>6306359</v>
      </c>
      <c r="J1086" s="7">
        <v>6306355</v>
      </c>
      <c r="K1086" s="7">
        <v>2</v>
      </c>
      <c r="L1086" s="7">
        <v>8</v>
      </c>
      <c r="M1086" s="7">
        <f t="shared" si="133"/>
        <v>0</v>
      </c>
      <c r="N1086" s="8">
        <f t="shared" si="134"/>
        <v>0</v>
      </c>
      <c r="R1086" s="12">
        <v>1</v>
      </c>
    </row>
    <row r="1087" spans="1:18" ht="51" x14ac:dyDescent="0.2">
      <c r="A1087" s="1" t="s">
        <v>2092</v>
      </c>
      <c r="B1087" s="1" t="s">
        <v>42</v>
      </c>
      <c r="C1087" s="2" t="s">
        <v>1824</v>
      </c>
      <c r="D1087" s="3" t="s">
        <v>36</v>
      </c>
      <c r="E1087" s="4">
        <v>0</v>
      </c>
      <c r="F1087" s="4">
        <v>0</v>
      </c>
      <c r="H1087" s="6">
        <v>0</v>
      </c>
      <c r="I1087" s="7">
        <v>6306360</v>
      </c>
      <c r="J1087" s="7">
        <v>6306355</v>
      </c>
      <c r="K1087" s="7">
        <v>2</v>
      </c>
      <c r="L1087" s="7">
        <v>8</v>
      </c>
      <c r="M1087" s="7">
        <f t="shared" si="133"/>
        <v>0</v>
      </c>
      <c r="N1087" s="8">
        <f t="shared" si="134"/>
        <v>0</v>
      </c>
      <c r="R1087" s="12">
        <v>1</v>
      </c>
    </row>
    <row r="1088" spans="1:18" ht="63.75" x14ac:dyDescent="0.2">
      <c r="A1088" s="1" t="s">
        <v>2093</v>
      </c>
      <c r="C1088" s="2" t="s">
        <v>2094</v>
      </c>
      <c r="D1088" s="3" t="s">
        <v>247</v>
      </c>
      <c r="E1088" s="4">
        <v>30</v>
      </c>
      <c r="F1088" s="4">
        <v>0</v>
      </c>
      <c r="H1088" s="6">
        <v>0</v>
      </c>
      <c r="I1088" s="7">
        <v>6306361</v>
      </c>
      <c r="J1088" s="7">
        <v>6306355</v>
      </c>
      <c r="K1088" s="7">
        <v>2</v>
      </c>
      <c r="L1088" s="7">
        <v>8</v>
      </c>
      <c r="M1088" s="7">
        <f t="shared" si="133"/>
        <v>0</v>
      </c>
      <c r="N1088" s="8">
        <f t="shared" si="134"/>
        <v>0</v>
      </c>
      <c r="R1088" s="12">
        <v>1</v>
      </c>
    </row>
    <row r="1089" spans="1:18" ht="63.75" x14ac:dyDescent="0.2">
      <c r="A1089" s="1" t="s">
        <v>2095</v>
      </c>
      <c r="C1089" s="2" t="s">
        <v>2096</v>
      </c>
      <c r="D1089" s="3" t="s">
        <v>247</v>
      </c>
      <c r="E1089" s="4">
        <v>20</v>
      </c>
      <c r="F1089" s="4">
        <v>0</v>
      </c>
      <c r="H1089" s="6">
        <v>0</v>
      </c>
      <c r="I1089" s="7">
        <v>6306362</v>
      </c>
      <c r="J1089" s="7">
        <v>6306355</v>
      </c>
      <c r="K1089" s="7">
        <v>2</v>
      </c>
      <c r="L1089" s="7">
        <v>8</v>
      </c>
      <c r="M1089" s="7">
        <f t="shared" si="133"/>
        <v>0</v>
      </c>
      <c r="N1089" s="8">
        <f t="shared" si="134"/>
        <v>0</v>
      </c>
      <c r="R1089" s="12">
        <v>1</v>
      </c>
    </row>
    <row r="1090" spans="1:18" ht="63.75" x14ac:dyDescent="0.2">
      <c r="A1090" s="1" t="s">
        <v>2097</v>
      </c>
      <c r="B1090" s="1" t="s">
        <v>45</v>
      </c>
      <c r="C1090" s="2" t="s">
        <v>1828</v>
      </c>
      <c r="D1090" s="3" t="s">
        <v>36</v>
      </c>
      <c r="E1090" s="4">
        <v>0</v>
      </c>
      <c r="F1090" s="4">
        <v>0</v>
      </c>
      <c r="H1090" s="6">
        <v>0</v>
      </c>
      <c r="I1090" s="7">
        <v>6306363</v>
      </c>
      <c r="J1090" s="7">
        <v>6306355</v>
      </c>
      <c r="K1090" s="7">
        <v>2</v>
      </c>
      <c r="L1090" s="7">
        <v>8</v>
      </c>
      <c r="M1090" s="7">
        <f t="shared" si="133"/>
        <v>0</v>
      </c>
      <c r="N1090" s="8">
        <f t="shared" si="134"/>
        <v>0</v>
      </c>
      <c r="R1090" s="12">
        <v>1</v>
      </c>
    </row>
    <row r="1091" spans="1:18" ht="76.5" x14ac:dyDescent="0.2">
      <c r="A1091" s="1" t="s">
        <v>2098</v>
      </c>
      <c r="C1091" s="2" t="s">
        <v>2099</v>
      </c>
      <c r="D1091" s="3" t="s">
        <v>247</v>
      </c>
      <c r="E1091" s="4">
        <v>20</v>
      </c>
      <c r="F1091" s="4">
        <v>0</v>
      </c>
      <c r="H1091" s="6">
        <v>0</v>
      </c>
      <c r="I1091" s="7">
        <v>6306364</v>
      </c>
      <c r="J1091" s="7">
        <v>6306355</v>
      </c>
      <c r="K1091" s="7">
        <v>2</v>
      </c>
      <c r="L1091" s="7">
        <v>8</v>
      </c>
      <c r="M1091" s="7">
        <f t="shared" si="133"/>
        <v>0</v>
      </c>
      <c r="N1091" s="8">
        <f t="shared" si="134"/>
        <v>0</v>
      </c>
      <c r="R1091" s="12">
        <v>1</v>
      </c>
    </row>
    <row r="1092" spans="1:18" ht="76.5" x14ac:dyDescent="0.2">
      <c r="A1092" s="1" t="s">
        <v>2100</v>
      </c>
      <c r="C1092" s="2" t="s">
        <v>2101</v>
      </c>
      <c r="D1092" s="3" t="s">
        <v>247</v>
      </c>
      <c r="E1092" s="4">
        <v>15</v>
      </c>
      <c r="F1092" s="4">
        <v>0</v>
      </c>
      <c r="H1092" s="6">
        <v>0</v>
      </c>
      <c r="I1092" s="7">
        <v>6306365</v>
      </c>
      <c r="J1092" s="7">
        <v>6306355</v>
      </c>
      <c r="K1092" s="7">
        <v>2</v>
      </c>
      <c r="L1092" s="7">
        <v>8</v>
      </c>
      <c r="M1092" s="7">
        <f t="shared" si="133"/>
        <v>0</v>
      </c>
      <c r="N1092" s="8">
        <f t="shared" si="134"/>
        <v>0</v>
      </c>
      <c r="R1092" s="12">
        <v>1</v>
      </c>
    </row>
    <row r="1093" spans="1:18" ht="25.5" x14ac:dyDescent="0.2">
      <c r="A1093" s="1" t="s">
        <v>2102</v>
      </c>
      <c r="B1093" s="1" t="s">
        <v>48</v>
      </c>
      <c r="C1093" s="2" t="s">
        <v>2103</v>
      </c>
      <c r="D1093" s="3" t="s">
        <v>234</v>
      </c>
      <c r="E1093" s="4">
        <v>1</v>
      </c>
      <c r="F1093" s="4">
        <v>0</v>
      </c>
      <c r="H1093" s="6">
        <v>0</v>
      </c>
      <c r="I1093" s="7">
        <v>6306366</v>
      </c>
      <c r="J1093" s="7">
        <v>6306355</v>
      </c>
      <c r="K1093" s="7">
        <v>2</v>
      </c>
      <c r="L1093" s="7">
        <v>8</v>
      </c>
      <c r="M1093" s="7">
        <f t="shared" si="133"/>
        <v>0</v>
      </c>
      <c r="N1093" s="8">
        <f t="shared" si="134"/>
        <v>0</v>
      </c>
      <c r="R1093" s="12">
        <v>1</v>
      </c>
    </row>
    <row r="1094" spans="1:18" ht="38.25" x14ac:dyDescent="0.2">
      <c r="A1094" s="1" t="s">
        <v>2104</v>
      </c>
      <c r="B1094" s="1" t="s">
        <v>51</v>
      </c>
      <c r="C1094" s="2" t="s">
        <v>2008</v>
      </c>
      <c r="D1094" s="3" t="s">
        <v>234</v>
      </c>
      <c r="E1094" s="4">
        <v>1</v>
      </c>
      <c r="F1094" s="4">
        <v>0</v>
      </c>
      <c r="H1094" s="6">
        <v>0</v>
      </c>
      <c r="I1094" s="7">
        <v>6306367</v>
      </c>
      <c r="J1094" s="7">
        <v>6306355</v>
      </c>
      <c r="K1094" s="7">
        <v>2</v>
      </c>
      <c r="L1094" s="7">
        <v>8</v>
      </c>
      <c r="M1094" s="7">
        <f t="shared" si="133"/>
        <v>0</v>
      </c>
      <c r="N1094" s="8">
        <f t="shared" si="134"/>
        <v>0</v>
      </c>
      <c r="R1094" s="12">
        <v>1</v>
      </c>
    </row>
    <row r="1095" spans="1:18" ht="25.5" x14ac:dyDescent="0.2">
      <c r="A1095" s="1" t="s">
        <v>2105</v>
      </c>
      <c r="B1095" s="1" t="s">
        <v>54</v>
      </c>
      <c r="C1095" s="2" t="s">
        <v>2106</v>
      </c>
      <c r="D1095" s="3" t="s">
        <v>2107</v>
      </c>
      <c r="E1095" s="4">
        <v>9</v>
      </c>
      <c r="F1095" s="4">
        <v>0</v>
      </c>
      <c r="H1095" s="6">
        <v>0</v>
      </c>
      <c r="I1095" s="7">
        <v>6306368</v>
      </c>
      <c r="J1095" s="7">
        <v>6306355</v>
      </c>
      <c r="K1095" s="7">
        <v>2</v>
      </c>
      <c r="L1095" s="7">
        <v>8</v>
      </c>
      <c r="M1095" s="7">
        <f t="shared" si="133"/>
        <v>0</v>
      </c>
      <c r="N1095" s="8">
        <f t="shared" si="134"/>
        <v>0</v>
      </c>
      <c r="R1095" s="12">
        <v>1</v>
      </c>
    </row>
    <row r="1096" spans="1:18" ht="25.5" x14ac:dyDescent="0.2">
      <c r="A1096" s="1" t="s">
        <v>2108</v>
      </c>
      <c r="B1096" s="1" t="s">
        <v>63</v>
      </c>
      <c r="C1096" s="2" t="s">
        <v>2109</v>
      </c>
      <c r="D1096" s="3" t="s">
        <v>36</v>
      </c>
      <c r="E1096" s="4">
        <v>0</v>
      </c>
      <c r="F1096" s="4">
        <v>0</v>
      </c>
      <c r="H1096" s="6">
        <v>0</v>
      </c>
      <c r="I1096" s="7">
        <v>6306369</v>
      </c>
      <c r="J1096" s="7">
        <v>6306355</v>
      </c>
      <c r="K1096" s="7">
        <v>2</v>
      </c>
      <c r="L1096" s="7">
        <v>8</v>
      </c>
      <c r="M1096" s="7">
        <f t="shared" si="133"/>
        <v>0</v>
      </c>
      <c r="N1096" s="8">
        <f t="shared" si="134"/>
        <v>0</v>
      </c>
      <c r="R1096" s="12">
        <v>1</v>
      </c>
    </row>
    <row r="1097" spans="1:18" ht="38.25" x14ac:dyDescent="0.2">
      <c r="A1097" s="1" t="s">
        <v>2110</v>
      </c>
      <c r="C1097" s="2" t="s">
        <v>2111</v>
      </c>
      <c r="D1097" s="3" t="s">
        <v>234</v>
      </c>
      <c r="E1097" s="4">
        <v>2</v>
      </c>
      <c r="F1097" s="4">
        <v>0</v>
      </c>
      <c r="H1097" s="6">
        <v>0</v>
      </c>
      <c r="I1097" s="7">
        <v>6306370</v>
      </c>
      <c r="J1097" s="7">
        <v>6306355</v>
      </c>
      <c r="K1097" s="7">
        <v>2</v>
      </c>
      <c r="L1097" s="7">
        <v>8</v>
      </c>
      <c r="M1097" s="7">
        <f t="shared" si="133"/>
        <v>0</v>
      </c>
      <c r="N1097" s="8">
        <f t="shared" si="134"/>
        <v>0</v>
      </c>
      <c r="R1097" s="12">
        <v>1</v>
      </c>
    </row>
    <row r="1098" spans="1:18" ht="38.25" x14ac:dyDescent="0.2">
      <c r="A1098" s="1" t="s">
        <v>2112</v>
      </c>
      <c r="C1098" s="2" t="s">
        <v>2113</v>
      </c>
      <c r="D1098" s="3" t="s">
        <v>234</v>
      </c>
      <c r="E1098" s="4">
        <v>1</v>
      </c>
      <c r="F1098" s="4">
        <v>0</v>
      </c>
      <c r="H1098" s="6">
        <v>0</v>
      </c>
      <c r="I1098" s="7">
        <v>6306371</v>
      </c>
      <c r="J1098" s="7">
        <v>6306355</v>
      </c>
      <c r="K1098" s="7">
        <v>2</v>
      </c>
      <c r="L1098" s="7">
        <v>8</v>
      </c>
      <c r="M1098" s="7">
        <f t="shared" si="133"/>
        <v>0</v>
      </c>
      <c r="N1098" s="8">
        <f t="shared" si="134"/>
        <v>0</v>
      </c>
      <c r="R1098" s="12">
        <v>1</v>
      </c>
    </row>
    <row r="1099" spans="1:18" ht="38.25" x14ac:dyDescent="0.2">
      <c r="A1099" s="1" t="s">
        <v>2114</v>
      </c>
      <c r="B1099" s="1" t="s">
        <v>66</v>
      </c>
      <c r="C1099" s="2" t="s">
        <v>1872</v>
      </c>
      <c r="D1099" s="3" t="s">
        <v>244</v>
      </c>
      <c r="E1099" s="4">
        <v>2</v>
      </c>
      <c r="F1099" s="4">
        <v>0</v>
      </c>
      <c r="H1099" s="6">
        <v>0</v>
      </c>
      <c r="I1099" s="7">
        <v>6306372</v>
      </c>
      <c r="J1099" s="7">
        <v>6306355</v>
      </c>
      <c r="K1099" s="7">
        <v>2</v>
      </c>
      <c r="L1099" s="7">
        <v>8</v>
      </c>
      <c r="M1099" s="7">
        <f t="shared" si="133"/>
        <v>0</v>
      </c>
      <c r="N1099" s="8">
        <f t="shared" si="134"/>
        <v>0</v>
      </c>
      <c r="R1099" s="12">
        <v>1</v>
      </c>
    </row>
    <row r="1100" spans="1:18" x14ac:dyDescent="0.2">
      <c r="A1100" s="1" t="s">
        <v>2115</v>
      </c>
      <c r="B1100" s="1" t="s">
        <v>202</v>
      </c>
      <c r="C1100" s="2" t="s">
        <v>2116</v>
      </c>
      <c r="E1100" s="4">
        <v>0</v>
      </c>
      <c r="F1100" s="4">
        <v>0</v>
      </c>
      <c r="H1100" s="6">
        <v>0</v>
      </c>
      <c r="I1100" s="7">
        <v>6238444</v>
      </c>
      <c r="J1100" s="7">
        <v>6238441</v>
      </c>
      <c r="K1100" s="7">
        <v>1</v>
      </c>
      <c r="L1100" s="7">
        <v>2</v>
      </c>
      <c r="M1100" s="7">
        <f>M1101+M2087+M2539+M2857</f>
        <v>0</v>
      </c>
      <c r="N1100" s="8">
        <f>N1101+N2087+N2539+N2857</f>
        <v>0</v>
      </c>
      <c r="R1100" s="12">
        <v>1</v>
      </c>
    </row>
    <row r="1101" spans="1:18" x14ac:dyDescent="0.2">
      <c r="A1101" s="1" t="s">
        <v>2117</v>
      </c>
      <c r="B1101" s="1" t="s">
        <v>195</v>
      </c>
      <c r="C1101" s="2" t="s">
        <v>2118</v>
      </c>
      <c r="E1101" s="4">
        <v>0</v>
      </c>
      <c r="F1101" s="4">
        <v>0</v>
      </c>
      <c r="H1101" s="6">
        <v>0</v>
      </c>
      <c r="I1101" s="7">
        <v>6238448</v>
      </c>
      <c r="J1101" s="7">
        <v>6238444</v>
      </c>
      <c r="K1101" s="7">
        <v>1</v>
      </c>
      <c r="L1101" s="7">
        <v>3</v>
      </c>
      <c r="M1101" s="7">
        <f>M1102+M1426</f>
        <v>0</v>
      </c>
      <c r="N1101" s="8">
        <f>N1102+N1426</f>
        <v>0</v>
      </c>
      <c r="R1101" s="12">
        <v>1</v>
      </c>
    </row>
    <row r="1102" spans="1:18" x14ac:dyDescent="0.2">
      <c r="A1102" s="1" t="s">
        <v>2119</v>
      </c>
      <c r="B1102" s="1" t="s">
        <v>205</v>
      </c>
      <c r="C1102" s="2" t="s">
        <v>2120</v>
      </c>
      <c r="E1102" s="4">
        <v>0</v>
      </c>
      <c r="F1102" s="4">
        <v>0</v>
      </c>
      <c r="H1102" s="6">
        <v>0</v>
      </c>
      <c r="I1102" s="7">
        <v>6238473</v>
      </c>
      <c r="J1102" s="7">
        <v>6238448</v>
      </c>
      <c r="K1102" s="7">
        <v>1</v>
      </c>
      <c r="L1102" s="7">
        <v>4</v>
      </c>
      <c r="M1102" s="7">
        <f>M1103+M1195+M1222+M1275+M1309+M1350+M1406</f>
        <v>0</v>
      </c>
      <c r="N1102" s="8">
        <f>N1103+N1195+N1222+N1275+N1309+N1350+N1406</f>
        <v>0</v>
      </c>
      <c r="R1102" s="12">
        <v>1</v>
      </c>
    </row>
    <row r="1103" spans="1:18" x14ac:dyDescent="0.2">
      <c r="A1103" s="1" t="s">
        <v>2121</v>
      </c>
      <c r="B1103" s="1" t="s">
        <v>208</v>
      </c>
      <c r="C1103" s="2" t="s">
        <v>209</v>
      </c>
      <c r="E1103" s="4">
        <v>0</v>
      </c>
      <c r="F1103" s="4">
        <v>0</v>
      </c>
      <c r="H1103" s="6">
        <v>0</v>
      </c>
      <c r="I1103" s="7">
        <v>6238474</v>
      </c>
      <c r="J1103" s="7">
        <v>6238473</v>
      </c>
      <c r="K1103" s="7">
        <v>1</v>
      </c>
      <c r="L1103" s="7">
        <v>5</v>
      </c>
      <c r="M1103" s="7">
        <f>M1104+M1105+M1106+M1107+M1108+M1109+M1110+M1111+M1112+M1113+M1114+M1115+M1116+M1117+M1118+M1119+M1120+M1121+M1122+M1123+M1124+M1125+M1126+M1127+M1128+M1129+M1130+M1131+M1132+M1133+M1134+M1135+M1136+M1137+M1138+M1139+M1140+M1141+M1142+M1143+M1144+M1145+M1146+M1147+M1148+M1149+M1150+M1151+M1152+M1153+M1154+M1155+M1156+M1157+M1158+M1159+M1160+M1161+M1162+M1163+M1164+M1165+M1166+M1167+M1168+M1169+M1170+M1171+M1172+M1173+M1174+M1175+M1176+M1177+M1178+M1179+M1180+M1181+M1182+M1183+M1184+M1185+M1186+M1187+M1188+M1189+M1190+M1191+M1192+M1193+M1194</f>
        <v>0</v>
      </c>
      <c r="N1103" s="8">
        <f>N1104+N1105+N1106+N1107+N1108+N1109+N1110+N1111+N1112+N1113+N1114+N1115+N1116+N1117+N1118+N1119+N1120+N1121+N1122+N1123+N1124+N1125+N1126+N1127+N1128+N1129+N1130+N1131+N1132+N1133+N1134+N1135+N1136+N1137+N1138+N1139+N1140+N1141+N1142+N1143+N1144+N1145+N1146+N1147+N1148+N1149+N1150+N1151+N1152+N1153+N1154+N1155+N1156+N1157+N1158+N1159+N1160+N1161+N1162+N1163+N1164+N1165+N1166+N1167+N1168+N1169+N1170+N1171+N1172+N1173+N1174+N1175+N1176+N1177+N1178+N1179+N1180+N1181+N1182+N1183+N1184+N1185+N1186+N1187+N1188+N1189+N1190+N1191+N1192+N1193+N1194</f>
        <v>0</v>
      </c>
      <c r="R1103" s="12">
        <v>1</v>
      </c>
    </row>
    <row r="1104" spans="1:18" x14ac:dyDescent="0.2">
      <c r="A1104" s="1" t="s">
        <v>2122</v>
      </c>
      <c r="C1104" s="2" t="s">
        <v>211</v>
      </c>
      <c r="D1104" s="3" t="s">
        <v>36</v>
      </c>
      <c r="E1104" s="4">
        <v>0</v>
      </c>
      <c r="F1104" s="4">
        <v>0</v>
      </c>
      <c r="H1104" s="6">
        <v>0</v>
      </c>
      <c r="I1104" s="7">
        <v>6238475</v>
      </c>
      <c r="J1104" s="7">
        <v>6238474</v>
      </c>
      <c r="K1104" s="7">
        <v>2</v>
      </c>
      <c r="L1104" s="7">
        <v>6</v>
      </c>
      <c r="M1104" s="7">
        <f t="shared" ref="M1104:M1167" si="135">ROUND(ROUND(H1104,2)*ROUND(E1104,2), 2)</f>
        <v>0</v>
      </c>
      <c r="N1104" s="8">
        <f t="shared" ref="N1104:N1135" si="136">H1104*E1104*(1+F1104/100)</f>
        <v>0</v>
      </c>
      <c r="R1104" s="12">
        <v>1</v>
      </c>
    </row>
    <row r="1105" spans="1:18" ht="25.5" x14ac:dyDescent="0.2">
      <c r="A1105" s="1" t="s">
        <v>2123</v>
      </c>
      <c r="C1105" s="2" t="s">
        <v>213</v>
      </c>
      <c r="D1105" s="3" t="s">
        <v>36</v>
      </c>
      <c r="E1105" s="4">
        <v>0</v>
      </c>
      <c r="F1105" s="4">
        <v>0</v>
      </c>
      <c r="H1105" s="6">
        <v>0</v>
      </c>
      <c r="I1105" s="7">
        <v>6238476</v>
      </c>
      <c r="J1105" s="7">
        <v>6238474</v>
      </c>
      <c r="K1105" s="7">
        <v>2</v>
      </c>
      <c r="L1105" s="7">
        <v>6</v>
      </c>
      <c r="M1105" s="7">
        <f t="shared" si="135"/>
        <v>0</v>
      </c>
      <c r="N1105" s="8">
        <f t="shared" si="136"/>
        <v>0</v>
      </c>
      <c r="R1105" s="12">
        <v>1</v>
      </c>
    </row>
    <row r="1106" spans="1:18" x14ac:dyDescent="0.2">
      <c r="A1106" s="1" t="s">
        <v>2124</v>
      </c>
      <c r="C1106" s="2" t="s">
        <v>215</v>
      </c>
      <c r="D1106" s="3" t="s">
        <v>36</v>
      </c>
      <c r="E1106" s="4">
        <v>0</v>
      </c>
      <c r="F1106" s="4">
        <v>0</v>
      </c>
      <c r="H1106" s="6">
        <v>0</v>
      </c>
      <c r="I1106" s="7">
        <v>6238477</v>
      </c>
      <c r="J1106" s="7">
        <v>6238474</v>
      </c>
      <c r="K1106" s="7">
        <v>2</v>
      </c>
      <c r="L1106" s="7">
        <v>6</v>
      </c>
      <c r="M1106" s="7">
        <f t="shared" si="135"/>
        <v>0</v>
      </c>
      <c r="N1106" s="8">
        <f t="shared" si="136"/>
        <v>0</v>
      </c>
      <c r="R1106" s="12">
        <v>1</v>
      </c>
    </row>
    <row r="1107" spans="1:18" x14ac:dyDescent="0.2">
      <c r="A1107" s="1" t="s">
        <v>2125</v>
      </c>
      <c r="C1107" s="2" t="s">
        <v>829</v>
      </c>
      <c r="D1107" s="3" t="s">
        <v>36</v>
      </c>
      <c r="E1107" s="4">
        <v>0</v>
      </c>
      <c r="F1107" s="4">
        <v>0</v>
      </c>
      <c r="H1107" s="6">
        <v>0</v>
      </c>
      <c r="I1107" s="7">
        <v>6238478</v>
      </c>
      <c r="J1107" s="7">
        <v>6238474</v>
      </c>
      <c r="K1107" s="7">
        <v>2</v>
      </c>
      <c r="L1107" s="7">
        <v>6</v>
      </c>
      <c r="M1107" s="7">
        <f t="shared" si="135"/>
        <v>0</v>
      </c>
      <c r="N1107" s="8">
        <f t="shared" si="136"/>
        <v>0</v>
      </c>
      <c r="R1107" s="12">
        <v>1</v>
      </c>
    </row>
    <row r="1108" spans="1:18" ht="25.5" x14ac:dyDescent="0.2">
      <c r="A1108" s="1" t="s">
        <v>2126</v>
      </c>
      <c r="C1108" s="2" t="s">
        <v>831</v>
      </c>
      <c r="D1108" s="3" t="s">
        <v>36</v>
      </c>
      <c r="E1108" s="4">
        <v>0</v>
      </c>
      <c r="F1108" s="4">
        <v>0</v>
      </c>
      <c r="H1108" s="6">
        <v>0</v>
      </c>
      <c r="I1108" s="7">
        <v>6238479</v>
      </c>
      <c r="J1108" s="7">
        <v>6238474</v>
      </c>
      <c r="K1108" s="7">
        <v>2</v>
      </c>
      <c r="L1108" s="7">
        <v>6</v>
      </c>
      <c r="M1108" s="7">
        <f t="shared" si="135"/>
        <v>0</v>
      </c>
      <c r="N1108" s="8">
        <f t="shared" si="136"/>
        <v>0</v>
      </c>
      <c r="R1108" s="12">
        <v>1</v>
      </c>
    </row>
    <row r="1109" spans="1:18" ht="25.5" x14ac:dyDescent="0.2">
      <c r="A1109" s="1" t="s">
        <v>2127</v>
      </c>
      <c r="C1109" s="2" t="s">
        <v>833</v>
      </c>
      <c r="D1109" s="3" t="s">
        <v>36</v>
      </c>
      <c r="E1109" s="4">
        <v>0</v>
      </c>
      <c r="F1109" s="4">
        <v>0</v>
      </c>
      <c r="H1109" s="6">
        <v>0</v>
      </c>
      <c r="I1109" s="7">
        <v>6238480</v>
      </c>
      <c r="J1109" s="7">
        <v>6238474</v>
      </c>
      <c r="K1109" s="7">
        <v>2</v>
      </c>
      <c r="L1109" s="7">
        <v>6</v>
      </c>
      <c r="M1109" s="7">
        <f t="shared" si="135"/>
        <v>0</v>
      </c>
      <c r="N1109" s="8">
        <f t="shared" si="136"/>
        <v>0</v>
      </c>
      <c r="R1109" s="12">
        <v>1</v>
      </c>
    </row>
    <row r="1110" spans="1:18" x14ac:dyDescent="0.2">
      <c r="A1110" s="1" t="s">
        <v>2128</v>
      </c>
      <c r="C1110" s="2" t="s">
        <v>223</v>
      </c>
      <c r="D1110" s="3" t="s">
        <v>36</v>
      </c>
      <c r="E1110" s="4">
        <v>0</v>
      </c>
      <c r="F1110" s="4">
        <v>0</v>
      </c>
      <c r="H1110" s="6">
        <v>0</v>
      </c>
      <c r="I1110" s="7">
        <v>6238481</v>
      </c>
      <c r="J1110" s="7">
        <v>6238474</v>
      </c>
      <c r="K1110" s="7">
        <v>2</v>
      </c>
      <c r="L1110" s="7">
        <v>6</v>
      </c>
      <c r="M1110" s="7">
        <f t="shared" si="135"/>
        <v>0</v>
      </c>
      <c r="N1110" s="8">
        <f t="shared" si="136"/>
        <v>0</v>
      </c>
      <c r="R1110" s="12">
        <v>1</v>
      </c>
    </row>
    <row r="1111" spans="1:18" ht="25.5" x14ac:dyDescent="0.2">
      <c r="A1111" s="1" t="s">
        <v>2129</v>
      </c>
      <c r="C1111" s="2" t="s">
        <v>2130</v>
      </c>
      <c r="D1111" s="3" t="s">
        <v>36</v>
      </c>
      <c r="E1111" s="4">
        <v>0</v>
      </c>
      <c r="F1111" s="4">
        <v>0</v>
      </c>
      <c r="H1111" s="6">
        <v>0</v>
      </c>
      <c r="I1111" s="7">
        <v>6238482</v>
      </c>
      <c r="J1111" s="7">
        <v>6238474</v>
      </c>
      <c r="K1111" s="7">
        <v>2</v>
      </c>
      <c r="L1111" s="7">
        <v>6</v>
      </c>
      <c r="M1111" s="7">
        <f t="shared" si="135"/>
        <v>0</v>
      </c>
      <c r="N1111" s="8">
        <f t="shared" si="136"/>
        <v>0</v>
      </c>
      <c r="R1111" s="12">
        <v>1</v>
      </c>
    </row>
    <row r="1112" spans="1:18" x14ac:dyDescent="0.2">
      <c r="A1112" s="1" t="s">
        <v>2131</v>
      </c>
      <c r="C1112" s="2" t="s">
        <v>838</v>
      </c>
      <c r="D1112" s="3" t="s">
        <v>36</v>
      </c>
      <c r="E1112" s="4">
        <v>0</v>
      </c>
      <c r="F1112" s="4">
        <v>0</v>
      </c>
      <c r="H1112" s="6">
        <v>0</v>
      </c>
      <c r="I1112" s="7">
        <v>6238483</v>
      </c>
      <c r="J1112" s="7">
        <v>6238474</v>
      </c>
      <c r="K1112" s="7">
        <v>2</v>
      </c>
      <c r="L1112" s="7">
        <v>6</v>
      </c>
      <c r="M1112" s="7">
        <f t="shared" si="135"/>
        <v>0</v>
      </c>
      <c r="N1112" s="8">
        <f t="shared" si="136"/>
        <v>0</v>
      </c>
      <c r="R1112" s="12">
        <v>1</v>
      </c>
    </row>
    <row r="1113" spans="1:18" x14ac:dyDescent="0.2">
      <c r="A1113" s="1" t="s">
        <v>2132</v>
      </c>
      <c r="C1113" s="2" t="s">
        <v>842</v>
      </c>
      <c r="D1113" s="3" t="s">
        <v>36</v>
      </c>
      <c r="E1113" s="4">
        <v>0</v>
      </c>
      <c r="F1113" s="4">
        <v>0</v>
      </c>
      <c r="H1113" s="6">
        <v>0</v>
      </c>
      <c r="I1113" s="7">
        <v>6238484</v>
      </c>
      <c r="J1113" s="7">
        <v>6238474</v>
      </c>
      <c r="K1113" s="7">
        <v>2</v>
      </c>
      <c r="L1113" s="7">
        <v>6</v>
      </c>
      <c r="M1113" s="7">
        <f t="shared" si="135"/>
        <v>0</v>
      </c>
      <c r="N1113" s="8">
        <f t="shared" si="136"/>
        <v>0</v>
      </c>
      <c r="R1113" s="12">
        <v>1</v>
      </c>
    </row>
    <row r="1114" spans="1:18" ht="25.5" x14ac:dyDescent="0.2">
      <c r="A1114" s="1" t="s">
        <v>2133</v>
      </c>
      <c r="C1114" s="2" t="s">
        <v>2134</v>
      </c>
      <c r="D1114" s="3" t="s">
        <v>36</v>
      </c>
      <c r="E1114" s="4">
        <v>0</v>
      </c>
      <c r="F1114" s="4">
        <v>0</v>
      </c>
      <c r="H1114" s="6">
        <v>0</v>
      </c>
      <c r="I1114" s="7">
        <v>6238485</v>
      </c>
      <c r="J1114" s="7">
        <v>6238474</v>
      </c>
      <c r="K1114" s="7">
        <v>2</v>
      </c>
      <c r="L1114" s="7">
        <v>6</v>
      </c>
      <c r="M1114" s="7">
        <f t="shared" si="135"/>
        <v>0</v>
      </c>
      <c r="N1114" s="8">
        <f t="shared" si="136"/>
        <v>0</v>
      </c>
      <c r="R1114" s="12">
        <v>1</v>
      </c>
    </row>
    <row r="1115" spans="1:18" ht="51" x14ac:dyDescent="0.2">
      <c r="A1115" s="1" t="s">
        <v>2135</v>
      </c>
      <c r="B1115" s="1" t="s">
        <v>31</v>
      </c>
      <c r="C1115" s="2" t="s">
        <v>2136</v>
      </c>
      <c r="D1115" s="3" t="s">
        <v>237</v>
      </c>
      <c r="E1115" s="4">
        <v>8</v>
      </c>
      <c r="F1115" s="4">
        <v>0</v>
      </c>
      <c r="H1115" s="6">
        <v>0</v>
      </c>
      <c r="I1115" s="7">
        <v>6238486</v>
      </c>
      <c r="J1115" s="7">
        <v>6238474</v>
      </c>
      <c r="K1115" s="7">
        <v>2</v>
      </c>
      <c r="L1115" s="7">
        <v>6</v>
      </c>
      <c r="M1115" s="7">
        <f t="shared" si="135"/>
        <v>0</v>
      </c>
      <c r="N1115" s="8">
        <f t="shared" si="136"/>
        <v>0</v>
      </c>
      <c r="R1115" s="12">
        <v>1</v>
      </c>
    </row>
    <row r="1116" spans="1:18" ht="51" x14ac:dyDescent="0.2">
      <c r="A1116" s="1" t="s">
        <v>2137</v>
      </c>
      <c r="B1116" s="1" t="s">
        <v>42</v>
      </c>
      <c r="C1116" s="2" t="s">
        <v>2138</v>
      </c>
      <c r="D1116" s="3" t="s">
        <v>237</v>
      </c>
      <c r="E1116" s="4">
        <v>34</v>
      </c>
      <c r="F1116" s="4">
        <v>0</v>
      </c>
      <c r="H1116" s="6">
        <v>0</v>
      </c>
      <c r="I1116" s="7">
        <v>6238487</v>
      </c>
      <c r="J1116" s="7">
        <v>6238474</v>
      </c>
      <c r="K1116" s="7">
        <v>2</v>
      </c>
      <c r="L1116" s="7">
        <v>6</v>
      </c>
      <c r="M1116" s="7">
        <f t="shared" si="135"/>
        <v>0</v>
      </c>
      <c r="N1116" s="8">
        <f t="shared" si="136"/>
        <v>0</v>
      </c>
      <c r="R1116" s="12">
        <v>1</v>
      </c>
    </row>
    <row r="1117" spans="1:18" ht="51" x14ac:dyDescent="0.2">
      <c r="A1117" s="1" t="s">
        <v>2139</v>
      </c>
      <c r="B1117" s="1" t="s">
        <v>45</v>
      </c>
      <c r="C1117" s="2" t="s">
        <v>2140</v>
      </c>
      <c r="D1117" s="3" t="s">
        <v>237</v>
      </c>
      <c r="E1117" s="4">
        <v>1</v>
      </c>
      <c r="F1117" s="4">
        <v>0</v>
      </c>
      <c r="H1117" s="6">
        <v>0</v>
      </c>
      <c r="I1117" s="7">
        <v>6238488</v>
      </c>
      <c r="J1117" s="7">
        <v>6238474</v>
      </c>
      <c r="K1117" s="7">
        <v>2</v>
      </c>
      <c r="L1117" s="7">
        <v>6</v>
      </c>
      <c r="M1117" s="7">
        <f t="shared" si="135"/>
        <v>0</v>
      </c>
      <c r="N1117" s="8">
        <f t="shared" si="136"/>
        <v>0</v>
      </c>
      <c r="R1117" s="12">
        <v>1</v>
      </c>
    </row>
    <row r="1118" spans="1:18" ht="51" x14ac:dyDescent="0.2">
      <c r="A1118" s="1" t="s">
        <v>2141</v>
      </c>
      <c r="B1118" s="1" t="s">
        <v>48</v>
      </c>
      <c r="C1118" s="2" t="s">
        <v>2142</v>
      </c>
      <c r="D1118" s="3" t="s">
        <v>237</v>
      </c>
      <c r="E1118" s="4">
        <v>1</v>
      </c>
      <c r="F1118" s="4">
        <v>0</v>
      </c>
      <c r="H1118" s="6">
        <v>0</v>
      </c>
      <c r="I1118" s="7">
        <v>6238489</v>
      </c>
      <c r="J1118" s="7">
        <v>6238474</v>
      </c>
      <c r="K1118" s="7">
        <v>2</v>
      </c>
      <c r="L1118" s="7">
        <v>6</v>
      </c>
      <c r="M1118" s="7">
        <f t="shared" si="135"/>
        <v>0</v>
      </c>
      <c r="N1118" s="8">
        <f t="shared" si="136"/>
        <v>0</v>
      </c>
      <c r="R1118" s="12">
        <v>1</v>
      </c>
    </row>
    <row r="1119" spans="1:18" ht="51" x14ac:dyDescent="0.2">
      <c r="A1119" s="1" t="s">
        <v>2143</v>
      </c>
      <c r="B1119" s="1" t="s">
        <v>51</v>
      </c>
      <c r="C1119" s="2" t="s">
        <v>2144</v>
      </c>
      <c r="D1119" s="3" t="s">
        <v>237</v>
      </c>
      <c r="E1119" s="4">
        <v>18</v>
      </c>
      <c r="F1119" s="4">
        <v>0</v>
      </c>
      <c r="H1119" s="6">
        <v>0</v>
      </c>
      <c r="I1119" s="7">
        <v>6238490</v>
      </c>
      <c r="J1119" s="7">
        <v>6238474</v>
      </c>
      <c r="K1119" s="7">
        <v>2</v>
      </c>
      <c r="L1119" s="7">
        <v>6</v>
      </c>
      <c r="M1119" s="7">
        <f t="shared" si="135"/>
        <v>0</v>
      </c>
      <c r="N1119" s="8">
        <f t="shared" si="136"/>
        <v>0</v>
      </c>
      <c r="R1119" s="12">
        <v>1</v>
      </c>
    </row>
    <row r="1120" spans="1:18" ht="51" x14ac:dyDescent="0.2">
      <c r="A1120" s="1" t="s">
        <v>2145</v>
      </c>
      <c r="B1120" s="1" t="s">
        <v>54</v>
      </c>
      <c r="C1120" s="2" t="s">
        <v>2146</v>
      </c>
      <c r="D1120" s="3" t="s">
        <v>237</v>
      </c>
      <c r="E1120" s="4">
        <v>57</v>
      </c>
      <c r="F1120" s="4">
        <v>0</v>
      </c>
      <c r="H1120" s="6">
        <v>0</v>
      </c>
      <c r="I1120" s="7">
        <v>6238491</v>
      </c>
      <c r="J1120" s="7">
        <v>6238474</v>
      </c>
      <c r="K1120" s="7">
        <v>2</v>
      </c>
      <c r="L1120" s="7">
        <v>6</v>
      </c>
      <c r="M1120" s="7">
        <f t="shared" si="135"/>
        <v>0</v>
      </c>
      <c r="N1120" s="8">
        <f t="shared" si="136"/>
        <v>0</v>
      </c>
      <c r="R1120" s="12">
        <v>1</v>
      </c>
    </row>
    <row r="1121" spans="1:18" ht="63.75" x14ac:dyDescent="0.2">
      <c r="A1121" s="1" t="s">
        <v>2147</v>
      </c>
      <c r="B1121" s="1" t="s">
        <v>57</v>
      </c>
      <c r="C1121" s="2" t="s">
        <v>2148</v>
      </c>
      <c r="D1121" s="3" t="s">
        <v>237</v>
      </c>
      <c r="E1121" s="4">
        <v>6</v>
      </c>
      <c r="F1121" s="4">
        <v>0</v>
      </c>
      <c r="H1121" s="6">
        <v>0</v>
      </c>
      <c r="I1121" s="7">
        <v>6238492</v>
      </c>
      <c r="J1121" s="7">
        <v>6238474</v>
      </c>
      <c r="K1121" s="7">
        <v>2</v>
      </c>
      <c r="L1121" s="7">
        <v>6</v>
      </c>
      <c r="M1121" s="7">
        <f t="shared" si="135"/>
        <v>0</v>
      </c>
      <c r="N1121" s="8">
        <f t="shared" si="136"/>
        <v>0</v>
      </c>
      <c r="R1121" s="12">
        <v>1</v>
      </c>
    </row>
    <row r="1122" spans="1:18" ht="38.25" x14ac:dyDescent="0.2">
      <c r="A1122" s="1" t="s">
        <v>2149</v>
      </c>
      <c r="B1122" s="1" t="s">
        <v>60</v>
      </c>
      <c r="C1122" s="2" t="s">
        <v>2150</v>
      </c>
      <c r="D1122" s="3" t="s">
        <v>247</v>
      </c>
      <c r="E1122" s="4">
        <v>74</v>
      </c>
      <c r="F1122" s="4">
        <v>0</v>
      </c>
      <c r="H1122" s="6">
        <v>0</v>
      </c>
      <c r="I1122" s="7">
        <v>6238493</v>
      </c>
      <c r="J1122" s="7">
        <v>6238474</v>
      </c>
      <c r="K1122" s="7">
        <v>2</v>
      </c>
      <c r="L1122" s="7">
        <v>6</v>
      </c>
      <c r="M1122" s="7">
        <f t="shared" si="135"/>
        <v>0</v>
      </c>
      <c r="N1122" s="8">
        <f t="shared" si="136"/>
        <v>0</v>
      </c>
      <c r="R1122" s="12">
        <v>1</v>
      </c>
    </row>
    <row r="1123" spans="1:18" ht="51" x14ac:dyDescent="0.2">
      <c r="A1123" s="1" t="s">
        <v>2151</v>
      </c>
      <c r="B1123" s="1" t="s">
        <v>63</v>
      </c>
      <c r="C1123" s="2" t="s">
        <v>2152</v>
      </c>
      <c r="D1123" s="3" t="s">
        <v>234</v>
      </c>
      <c r="E1123" s="4">
        <v>1</v>
      </c>
      <c r="F1123" s="4">
        <v>0</v>
      </c>
      <c r="H1123" s="6">
        <v>0</v>
      </c>
      <c r="I1123" s="7">
        <v>6238494</v>
      </c>
      <c r="J1123" s="7">
        <v>6238474</v>
      </c>
      <c r="K1123" s="7">
        <v>2</v>
      </c>
      <c r="L1123" s="7">
        <v>6</v>
      </c>
      <c r="M1123" s="7">
        <f t="shared" si="135"/>
        <v>0</v>
      </c>
      <c r="N1123" s="8">
        <f t="shared" si="136"/>
        <v>0</v>
      </c>
      <c r="R1123" s="12">
        <v>1</v>
      </c>
    </row>
    <row r="1124" spans="1:18" ht="51" x14ac:dyDescent="0.2">
      <c r="A1124" s="1" t="s">
        <v>2153</v>
      </c>
      <c r="B1124" s="1" t="s">
        <v>66</v>
      </c>
      <c r="C1124" s="2" t="s">
        <v>2154</v>
      </c>
      <c r="D1124" s="3" t="s">
        <v>234</v>
      </c>
      <c r="E1124" s="4">
        <v>1</v>
      </c>
      <c r="F1124" s="4">
        <v>0</v>
      </c>
      <c r="H1124" s="6">
        <v>0</v>
      </c>
      <c r="I1124" s="7">
        <v>6238495</v>
      </c>
      <c r="J1124" s="7">
        <v>6238474</v>
      </c>
      <c r="K1124" s="7">
        <v>2</v>
      </c>
      <c r="L1124" s="7">
        <v>6</v>
      </c>
      <c r="M1124" s="7">
        <f t="shared" si="135"/>
        <v>0</v>
      </c>
      <c r="N1124" s="8">
        <f t="shared" si="136"/>
        <v>0</v>
      </c>
      <c r="R1124" s="12">
        <v>1</v>
      </c>
    </row>
    <row r="1125" spans="1:18" ht="89.25" x14ac:dyDescent="0.2">
      <c r="A1125" s="1" t="s">
        <v>2155</v>
      </c>
      <c r="B1125" s="1" t="s">
        <v>69</v>
      </c>
      <c r="C1125" s="2" t="s">
        <v>2156</v>
      </c>
      <c r="D1125" s="3" t="s">
        <v>244</v>
      </c>
      <c r="E1125" s="4">
        <v>317</v>
      </c>
      <c r="F1125" s="4">
        <v>0</v>
      </c>
      <c r="H1125" s="6">
        <v>0</v>
      </c>
      <c r="I1125" s="7">
        <v>6238496</v>
      </c>
      <c r="J1125" s="7">
        <v>6238474</v>
      </c>
      <c r="K1125" s="7">
        <v>2</v>
      </c>
      <c r="L1125" s="7">
        <v>6</v>
      </c>
      <c r="M1125" s="7">
        <f t="shared" si="135"/>
        <v>0</v>
      </c>
      <c r="N1125" s="8">
        <f t="shared" si="136"/>
        <v>0</v>
      </c>
      <c r="R1125" s="12">
        <v>1</v>
      </c>
    </row>
    <row r="1126" spans="1:18" ht="63.75" x14ac:dyDescent="0.2">
      <c r="A1126" s="1" t="s">
        <v>2157</v>
      </c>
      <c r="B1126" s="1" t="s">
        <v>72</v>
      </c>
      <c r="C1126" s="2" t="s">
        <v>2158</v>
      </c>
      <c r="D1126" s="3" t="s">
        <v>244</v>
      </c>
      <c r="E1126" s="4">
        <v>9</v>
      </c>
      <c r="F1126" s="4">
        <v>0</v>
      </c>
      <c r="H1126" s="6">
        <v>0</v>
      </c>
      <c r="I1126" s="7">
        <v>6238497</v>
      </c>
      <c r="J1126" s="7">
        <v>6238474</v>
      </c>
      <c r="K1126" s="7">
        <v>2</v>
      </c>
      <c r="L1126" s="7">
        <v>6</v>
      </c>
      <c r="M1126" s="7">
        <f t="shared" si="135"/>
        <v>0</v>
      </c>
      <c r="N1126" s="8">
        <f t="shared" si="136"/>
        <v>0</v>
      </c>
      <c r="R1126" s="12">
        <v>1</v>
      </c>
    </row>
    <row r="1127" spans="1:18" ht="25.5" x14ac:dyDescent="0.2">
      <c r="A1127" s="1" t="s">
        <v>2159</v>
      </c>
      <c r="B1127" s="1" t="s">
        <v>75</v>
      </c>
      <c r="C1127" s="2" t="s">
        <v>2160</v>
      </c>
      <c r="D1127" s="3" t="s">
        <v>247</v>
      </c>
      <c r="E1127" s="4">
        <v>20</v>
      </c>
      <c r="F1127" s="4">
        <v>0</v>
      </c>
      <c r="H1127" s="6">
        <v>0</v>
      </c>
      <c r="I1127" s="7">
        <v>6238498</v>
      </c>
      <c r="J1127" s="7">
        <v>6238474</v>
      </c>
      <c r="K1127" s="7">
        <v>2</v>
      </c>
      <c r="L1127" s="7">
        <v>6</v>
      </c>
      <c r="M1127" s="7">
        <f t="shared" si="135"/>
        <v>0</v>
      </c>
      <c r="N1127" s="8">
        <f t="shared" si="136"/>
        <v>0</v>
      </c>
      <c r="R1127" s="12">
        <v>1</v>
      </c>
    </row>
    <row r="1128" spans="1:18" ht="51" x14ac:dyDescent="0.2">
      <c r="A1128" s="1" t="s">
        <v>2161</v>
      </c>
      <c r="B1128" s="1" t="s">
        <v>78</v>
      </c>
      <c r="C1128" s="2" t="s">
        <v>2162</v>
      </c>
      <c r="D1128" s="3" t="s">
        <v>36</v>
      </c>
      <c r="E1128" s="4">
        <v>0</v>
      </c>
      <c r="F1128" s="4">
        <v>0</v>
      </c>
      <c r="H1128" s="6">
        <v>0</v>
      </c>
      <c r="I1128" s="7">
        <v>6238499</v>
      </c>
      <c r="J1128" s="7">
        <v>6238474</v>
      </c>
      <c r="K1128" s="7">
        <v>2</v>
      </c>
      <c r="L1128" s="7">
        <v>6</v>
      </c>
      <c r="M1128" s="7">
        <f t="shared" si="135"/>
        <v>0</v>
      </c>
      <c r="N1128" s="8">
        <f t="shared" si="136"/>
        <v>0</v>
      </c>
      <c r="R1128" s="12">
        <v>1</v>
      </c>
    </row>
    <row r="1129" spans="1:18" ht="76.5" x14ac:dyDescent="0.2">
      <c r="A1129" s="1" t="s">
        <v>2163</v>
      </c>
      <c r="C1129" s="2" t="s">
        <v>2164</v>
      </c>
      <c r="D1129" s="3" t="s">
        <v>237</v>
      </c>
      <c r="E1129" s="4">
        <v>3</v>
      </c>
      <c r="F1129" s="4">
        <v>0</v>
      </c>
      <c r="H1129" s="6">
        <v>0</v>
      </c>
      <c r="I1129" s="7">
        <v>6238500</v>
      </c>
      <c r="J1129" s="7">
        <v>6238474</v>
      </c>
      <c r="K1129" s="7">
        <v>2</v>
      </c>
      <c r="L1129" s="7">
        <v>6</v>
      </c>
      <c r="M1129" s="7">
        <f t="shared" si="135"/>
        <v>0</v>
      </c>
      <c r="N1129" s="8">
        <f t="shared" si="136"/>
        <v>0</v>
      </c>
      <c r="R1129" s="12">
        <v>1</v>
      </c>
    </row>
    <row r="1130" spans="1:18" ht="76.5" x14ac:dyDescent="0.2">
      <c r="A1130" s="1" t="s">
        <v>2165</v>
      </c>
      <c r="C1130" s="2" t="s">
        <v>2166</v>
      </c>
      <c r="D1130" s="3" t="s">
        <v>237</v>
      </c>
      <c r="E1130" s="4">
        <v>1</v>
      </c>
      <c r="F1130" s="4">
        <v>0</v>
      </c>
      <c r="H1130" s="6">
        <v>0</v>
      </c>
      <c r="I1130" s="7">
        <v>6238501</v>
      </c>
      <c r="J1130" s="7">
        <v>6238474</v>
      </c>
      <c r="K1130" s="7">
        <v>2</v>
      </c>
      <c r="L1130" s="7">
        <v>6</v>
      </c>
      <c r="M1130" s="7">
        <f t="shared" si="135"/>
        <v>0</v>
      </c>
      <c r="N1130" s="8">
        <f t="shared" si="136"/>
        <v>0</v>
      </c>
      <c r="R1130" s="12">
        <v>1</v>
      </c>
    </row>
    <row r="1131" spans="1:18" ht="76.5" x14ac:dyDescent="0.2">
      <c r="A1131" s="1" t="s">
        <v>2167</v>
      </c>
      <c r="C1131" s="2" t="s">
        <v>2168</v>
      </c>
      <c r="D1131" s="3" t="s">
        <v>237</v>
      </c>
      <c r="E1131" s="4">
        <v>1</v>
      </c>
      <c r="F1131" s="4">
        <v>0</v>
      </c>
      <c r="H1131" s="6">
        <v>0</v>
      </c>
      <c r="I1131" s="7">
        <v>6238502</v>
      </c>
      <c r="J1131" s="7">
        <v>6238474</v>
      </c>
      <c r="K1131" s="7">
        <v>2</v>
      </c>
      <c r="L1131" s="7">
        <v>6</v>
      </c>
      <c r="M1131" s="7">
        <f t="shared" si="135"/>
        <v>0</v>
      </c>
      <c r="N1131" s="8">
        <f t="shared" si="136"/>
        <v>0</v>
      </c>
      <c r="R1131" s="12">
        <v>1</v>
      </c>
    </row>
    <row r="1132" spans="1:18" ht="76.5" x14ac:dyDescent="0.2">
      <c r="A1132" s="1" t="s">
        <v>2169</v>
      </c>
      <c r="C1132" s="2" t="s">
        <v>2170</v>
      </c>
      <c r="D1132" s="3" t="s">
        <v>237</v>
      </c>
      <c r="E1132" s="4">
        <v>1</v>
      </c>
      <c r="F1132" s="4">
        <v>0</v>
      </c>
      <c r="H1132" s="6">
        <v>0</v>
      </c>
      <c r="I1132" s="7">
        <v>6238503</v>
      </c>
      <c r="J1132" s="7">
        <v>6238474</v>
      </c>
      <c r="K1132" s="7">
        <v>2</v>
      </c>
      <c r="L1132" s="7">
        <v>6</v>
      </c>
      <c r="M1132" s="7">
        <f t="shared" si="135"/>
        <v>0</v>
      </c>
      <c r="N1132" s="8">
        <f t="shared" si="136"/>
        <v>0</v>
      </c>
      <c r="R1132" s="12">
        <v>1</v>
      </c>
    </row>
    <row r="1133" spans="1:18" ht="76.5" x14ac:dyDescent="0.2">
      <c r="A1133" s="1" t="s">
        <v>2171</v>
      </c>
      <c r="C1133" s="2" t="s">
        <v>2172</v>
      </c>
      <c r="D1133" s="3" t="s">
        <v>237</v>
      </c>
      <c r="E1133" s="4">
        <v>1</v>
      </c>
      <c r="F1133" s="4">
        <v>0</v>
      </c>
      <c r="H1133" s="6">
        <v>0</v>
      </c>
      <c r="I1133" s="7">
        <v>6238504</v>
      </c>
      <c r="J1133" s="7">
        <v>6238474</v>
      </c>
      <c r="K1133" s="7">
        <v>2</v>
      </c>
      <c r="L1133" s="7">
        <v>6</v>
      </c>
      <c r="M1133" s="7">
        <f t="shared" si="135"/>
        <v>0</v>
      </c>
      <c r="N1133" s="8">
        <f t="shared" si="136"/>
        <v>0</v>
      </c>
      <c r="R1133" s="12">
        <v>1</v>
      </c>
    </row>
    <row r="1134" spans="1:18" ht="76.5" x14ac:dyDescent="0.2">
      <c r="A1134" s="1" t="s">
        <v>2173</v>
      </c>
      <c r="C1134" s="2" t="s">
        <v>2174</v>
      </c>
      <c r="D1134" s="3" t="s">
        <v>237</v>
      </c>
      <c r="E1134" s="4">
        <v>2</v>
      </c>
      <c r="F1134" s="4">
        <v>0</v>
      </c>
      <c r="H1134" s="6">
        <v>0</v>
      </c>
      <c r="I1134" s="7">
        <v>6238505</v>
      </c>
      <c r="J1134" s="7">
        <v>6238474</v>
      </c>
      <c r="K1134" s="7">
        <v>2</v>
      </c>
      <c r="L1134" s="7">
        <v>6</v>
      </c>
      <c r="M1134" s="7">
        <f t="shared" si="135"/>
        <v>0</v>
      </c>
      <c r="N1134" s="8">
        <f t="shared" si="136"/>
        <v>0</v>
      </c>
      <c r="R1134" s="12">
        <v>1</v>
      </c>
    </row>
    <row r="1135" spans="1:18" ht="76.5" x14ac:dyDescent="0.2">
      <c r="A1135" s="1" t="s">
        <v>2175</v>
      </c>
      <c r="C1135" s="2" t="s">
        <v>2176</v>
      </c>
      <c r="D1135" s="3" t="s">
        <v>237</v>
      </c>
      <c r="E1135" s="4">
        <v>1</v>
      </c>
      <c r="F1135" s="4">
        <v>0</v>
      </c>
      <c r="H1135" s="6">
        <v>0</v>
      </c>
      <c r="I1135" s="7">
        <v>6238506</v>
      </c>
      <c r="J1135" s="7">
        <v>6238474</v>
      </c>
      <c r="K1135" s="7">
        <v>2</v>
      </c>
      <c r="L1135" s="7">
        <v>6</v>
      </c>
      <c r="M1135" s="7">
        <f t="shared" si="135"/>
        <v>0</v>
      </c>
      <c r="N1135" s="8">
        <f t="shared" si="136"/>
        <v>0</v>
      </c>
      <c r="R1135" s="12">
        <v>1</v>
      </c>
    </row>
    <row r="1136" spans="1:18" ht="76.5" x14ac:dyDescent="0.2">
      <c r="A1136" s="1" t="s">
        <v>2177</v>
      </c>
      <c r="C1136" s="2" t="s">
        <v>2178</v>
      </c>
      <c r="D1136" s="3" t="s">
        <v>237</v>
      </c>
      <c r="E1136" s="4">
        <v>1</v>
      </c>
      <c r="F1136" s="4">
        <v>0</v>
      </c>
      <c r="H1136" s="6">
        <v>0</v>
      </c>
      <c r="I1136" s="7">
        <v>6238507</v>
      </c>
      <c r="J1136" s="7">
        <v>6238474</v>
      </c>
      <c r="K1136" s="7">
        <v>2</v>
      </c>
      <c r="L1136" s="7">
        <v>6</v>
      </c>
      <c r="M1136" s="7">
        <f t="shared" si="135"/>
        <v>0</v>
      </c>
      <c r="N1136" s="8">
        <f t="shared" ref="N1136:N1167" si="137">H1136*E1136*(1+F1136/100)</f>
        <v>0</v>
      </c>
      <c r="R1136" s="12">
        <v>1</v>
      </c>
    </row>
    <row r="1137" spans="1:18" ht="76.5" x14ac:dyDescent="0.2">
      <c r="A1137" s="1" t="s">
        <v>2179</v>
      </c>
      <c r="C1137" s="2" t="s">
        <v>2180</v>
      </c>
      <c r="D1137" s="3" t="s">
        <v>237</v>
      </c>
      <c r="E1137" s="4">
        <v>2</v>
      </c>
      <c r="F1137" s="4">
        <v>0</v>
      </c>
      <c r="H1137" s="6">
        <v>0</v>
      </c>
      <c r="I1137" s="7">
        <v>6238508</v>
      </c>
      <c r="J1137" s="7">
        <v>6238474</v>
      </c>
      <c r="K1137" s="7">
        <v>2</v>
      </c>
      <c r="L1137" s="7">
        <v>6</v>
      </c>
      <c r="M1137" s="7">
        <f t="shared" si="135"/>
        <v>0</v>
      </c>
      <c r="N1137" s="8">
        <f t="shared" si="137"/>
        <v>0</v>
      </c>
      <c r="R1137" s="12">
        <v>1</v>
      </c>
    </row>
    <row r="1138" spans="1:18" ht="76.5" x14ac:dyDescent="0.2">
      <c r="A1138" s="1" t="s">
        <v>2181</v>
      </c>
      <c r="C1138" s="2" t="s">
        <v>2182</v>
      </c>
      <c r="D1138" s="3" t="s">
        <v>237</v>
      </c>
      <c r="E1138" s="4">
        <v>1</v>
      </c>
      <c r="F1138" s="4">
        <v>0</v>
      </c>
      <c r="H1138" s="6">
        <v>0</v>
      </c>
      <c r="I1138" s="7">
        <v>6238509</v>
      </c>
      <c r="J1138" s="7">
        <v>6238474</v>
      </c>
      <c r="K1138" s="7">
        <v>2</v>
      </c>
      <c r="L1138" s="7">
        <v>6</v>
      </c>
      <c r="M1138" s="7">
        <f t="shared" si="135"/>
        <v>0</v>
      </c>
      <c r="N1138" s="8">
        <f t="shared" si="137"/>
        <v>0</v>
      </c>
      <c r="R1138" s="12">
        <v>1</v>
      </c>
    </row>
    <row r="1139" spans="1:18" ht="76.5" x14ac:dyDescent="0.2">
      <c r="A1139" s="1" t="s">
        <v>2183</v>
      </c>
      <c r="C1139" s="2" t="s">
        <v>2184</v>
      </c>
      <c r="D1139" s="3" t="s">
        <v>237</v>
      </c>
      <c r="E1139" s="4">
        <v>5</v>
      </c>
      <c r="F1139" s="4">
        <v>0</v>
      </c>
      <c r="H1139" s="6">
        <v>0</v>
      </c>
      <c r="I1139" s="7">
        <v>6238510</v>
      </c>
      <c r="J1139" s="7">
        <v>6238474</v>
      </c>
      <c r="K1139" s="7">
        <v>2</v>
      </c>
      <c r="L1139" s="7">
        <v>6</v>
      </c>
      <c r="M1139" s="7">
        <f t="shared" si="135"/>
        <v>0</v>
      </c>
      <c r="N1139" s="8">
        <f t="shared" si="137"/>
        <v>0</v>
      </c>
      <c r="R1139" s="12">
        <v>1</v>
      </c>
    </row>
    <row r="1140" spans="1:18" ht="76.5" x14ac:dyDescent="0.2">
      <c r="A1140" s="1" t="s">
        <v>2185</v>
      </c>
      <c r="C1140" s="2" t="s">
        <v>2186</v>
      </c>
      <c r="D1140" s="3" t="s">
        <v>237</v>
      </c>
      <c r="E1140" s="4">
        <v>4</v>
      </c>
      <c r="F1140" s="4">
        <v>0</v>
      </c>
      <c r="H1140" s="6">
        <v>0</v>
      </c>
      <c r="I1140" s="7">
        <v>6238511</v>
      </c>
      <c r="J1140" s="7">
        <v>6238474</v>
      </c>
      <c r="K1140" s="7">
        <v>2</v>
      </c>
      <c r="L1140" s="7">
        <v>6</v>
      </c>
      <c r="M1140" s="7">
        <f t="shared" si="135"/>
        <v>0</v>
      </c>
      <c r="N1140" s="8">
        <f t="shared" si="137"/>
        <v>0</v>
      </c>
      <c r="R1140" s="12">
        <v>1</v>
      </c>
    </row>
    <row r="1141" spans="1:18" ht="76.5" x14ac:dyDescent="0.2">
      <c r="A1141" s="1" t="s">
        <v>2187</v>
      </c>
      <c r="C1141" s="2" t="s">
        <v>2188</v>
      </c>
      <c r="D1141" s="3" t="s">
        <v>237</v>
      </c>
      <c r="E1141" s="4">
        <v>1</v>
      </c>
      <c r="F1141" s="4">
        <v>0</v>
      </c>
      <c r="H1141" s="6">
        <v>0</v>
      </c>
      <c r="I1141" s="7">
        <v>6238512</v>
      </c>
      <c r="J1141" s="7">
        <v>6238474</v>
      </c>
      <c r="K1141" s="7">
        <v>2</v>
      </c>
      <c r="L1141" s="7">
        <v>6</v>
      </c>
      <c r="M1141" s="7">
        <f t="shared" si="135"/>
        <v>0</v>
      </c>
      <c r="N1141" s="8">
        <f t="shared" si="137"/>
        <v>0</v>
      </c>
      <c r="R1141" s="12">
        <v>1</v>
      </c>
    </row>
    <row r="1142" spans="1:18" ht="76.5" x14ac:dyDescent="0.2">
      <c r="A1142" s="1" t="s">
        <v>2189</v>
      </c>
      <c r="C1142" s="2" t="s">
        <v>2190</v>
      </c>
      <c r="D1142" s="3" t="s">
        <v>237</v>
      </c>
      <c r="E1142" s="4">
        <v>2</v>
      </c>
      <c r="F1142" s="4">
        <v>0</v>
      </c>
      <c r="H1142" s="6">
        <v>0</v>
      </c>
      <c r="I1142" s="7">
        <v>6238513</v>
      </c>
      <c r="J1142" s="7">
        <v>6238474</v>
      </c>
      <c r="K1142" s="7">
        <v>2</v>
      </c>
      <c r="L1142" s="7">
        <v>6</v>
      </c>
      <c r="M1142" s="7">
        <f t="shared" si="135"/>
        <v>0</v>
      </c>
      <c r="N1142" s="8">
        <f t="shared" si="137"/>
        <v>0</v>
      </c>
      <c r="R1142" s="12">
        <v>1</v>
      </c>
    </row>
    <row r="1143" spans="1:18" ht="76.5" x14ac:dyDescent="0.2">
      <c r="A1143" s="1" t="s">
        <v>2191</v>
      </c>
      <c r="C1143" s="2" t="s">
        <v>2192</v>
      </c>
      <c r="D1143" s="3" t="s">
        <v>237</v>
      </c>
      <c r="E1143" s="4">
        <v>1</v>
      </c>
      <c r="F1143" s="4">
        <v>0</v>
      </c>
      <c r="H1143" s="6">
        <v>0</v>
      </c>
      <c r="I1143" s="7">
        <v>6238514</v>
      </c>
      <c r="J1143" s="7">
        <v>6238474</v>
      </c>
      <c r="K1143" s="7">
        <v>2</v>
      </c>
      <c r="L1143" s="7">
        <v>6</v>
      </c>
      <c r="M1143" s="7">
        <f t="shared" si="135"/>
        <v>0</v>
      </c>
      <c r="N1143" s="8">
        <f t="shared" si="137"/>
        <v>0</v>
      </c>
      <c r="R1143" s="12">
        <v>1</v>
      </c>
    </row>
    <row r="1144" spans="1:18" ht="76.5" x14ac:dyDescent="0.2">
      <c r="A1144" s="1" t="s">
        <v>2193</v>
      </c>
      <c r="C1144" s="2" t="s">
        <v>2194</v>
      </c>
      <c r="D1144" s="3" t="s">
        <v>237</v>
      </c>
      <c r="E1144" s="4">
        <v>1</v>
      </c>
      <c r="F1144" s="4">
        <v>0</v>
      </c>
      <c r="H1144" s="6">
        <v>0</v>
      </c>
      <c r="I1144" s="7">
        <v>6238515</v>
      </c>
      <c r="J1144" s="7">
        <v>6238474</v>
      </c>
      <c r="K1144" s="7">
        <v>2</v>
      </c>
      <c r="L1144" s="7">
        <v>6</v>
      </c>
      <c r="M1144" s="7">
        <f t="shared" si="135"/>
        <v>0</v>
      </c>
      <c r="N1144" s="8">
        <f t="shared" si="137"/>
        <v>0</v>
      </c>
      <c r="R1144" s="12">
        <v>1</v>
      </c>
    </row>
    <row r="1145" spans="1:18" ht="76.5" x14ac:dyDescent="0.2">
      <c r="A1145" s="1" t="s">
        <v>2195</v>
      </c>
      <c r="C1145" s="2" t="s">
        <v>2196</v>
      </c>
      <c r="D1145" s="3" t="s">
        <v>237</v>
      </c>
      <c r="E1145" s="4">
        <v>1</v>
      </c>
      <c r="F1145" s="4">
        <v>0</v>
      </c>
      <c r="H1145" s="6">
        <v>0</v>
      </c>
      <c r="I1145" s="7">
        <v>6238516</v>
      </c>
      <c r="J1145" s="7">
        <v>6238474</v>
      </c>
      <c r="K1145" s="7">
        <v>2</v>
      </c>
      <c r="L1145" s="7">
        <v>6</v>
      </c>
      <c r="M1145" s="7">
        <f t="shared" si="135"/>
        <v>0</v>
      </c>
      <c r="N1145" s="8">
        <f t="shared" si="137"/>
        <v>0</v>
      </c>
      <c r="R1145" s="12">
        <v>1</v>
      </c>
    </row>
    <row r="1146" spans="1:18" ht="76.5" x14ac:dyDescent="0.2">
      <c r="A1146" s="1" t="s">
        <v>2197</v>
      </c>
      <c r="C1146" s="2" t="s">
        <v>2198</v>
      </c>
      <c r="D1146" s="3" t="s">
        <v>237</v>
      </c>
      <c r="E1146" s="4">
        <v>8</v>
      </c>
      <c r="F1146" s="4">
        <v>0</v>
      </c>
      <c r="H1146" s="6">
        <v>0</v>
      </c>
      <c r="I1146" s="7">
        <v>6238517</v>
      </c>
      <c r="J1146" s="7">
        <v>6238474</v>
      </c>
      <c r="K1146" s="7">
        <v>2</v>
      </c>
      <c r="L1146" s="7">
        <v>6</v>
      </c>
      <c r="M1146" s="7">
        <f t="shared" si="135"/>
        <v>0</v>
      </c>
      <c r="N1146" s="8">
        <f t="shared" si="137"/>
        <v>0</v>
      </c>
      <c r="R1146" s="12">
        <v>1</v>
      </c>
    </row>
    <row r="1147" spans="1:18" ht="76.5" x14ac:dyDescent="0.2">
      <c r="A1147" s="1" t="s">
        <v>2199</v>
      </c>
      <c r="C1147" s="2" t="s">
        <v>2200</v>
      </c>
      <c r="D1147" s="3" t="s">
        <v>237</v>
      </c>
      <c r="E1147" s="4">
        <v>8</v>
      </c>
      <c r="F1147" s="4">
        <v>0</v>
      </c>
      <c r="H1147" s="6">
        <v>0</v>
      </c>
      <c r="I1147" s="7">
        <v>6238518</v>
      </c>
      <c r="J1147" s="7">
        <v>6238474</v>
      </c>
      <c r="K1147" s="7">
        <v>2</v>
      </c>
      <c r="L1147" s="7">
        <v>6</v>
      </c>
      <c r="M1147" s="7">
        <f t="shared" si="135"/>
        <v>0</v>
      </c>
      <c r="N1147" s="8">
        <f t="shared" si="137"/>
        <v>0</v>
      </c>
      <c r="R1147" s="12">
        <v>1</v>
      </c>
    </row>
    <row r="1148" spans="1:18" ht="76.5" x14ac:dyDescent="0.2">
      <c r="A1148" s="1" t="s">
        <v>2201</v>
      </c>
      <c r="C1148" s="2" t="s">
        <v>2202</v>
      </c>
      <c r="D1148" s="3" t="s">
        <v>237</v>
      </c>
      <c r="E1148" s="4">
        <v>10</v>
      </c>
      <c r="F1148" s="4">
        <v>0</v>
      </c>
      <c r="H1148" s="6">
        <v>0</v>
      </c>
      <c r="I1148" s="7">
        <v>6238519</v>
      </c>
      <c r="J1148" s="7">
        <v>6238474</v>
      </c>
      <c r="K1148" s="7">
        <v>2</v>
      </c>
      <c r="L1148" s="7">
        <v>6</v>
      </c>
      <c r="M1148" s="7">
        <f t="shared" si="135"/>
        <v>0</v>
      </c>
      <c r="N1148" s="8">
        <f t="shared" si="137"/>
        <v>0</v>
      </c>
      <c r="R1148" s="12">
        <v>1</v>
      </c>
    </row>
    <row r="1149" spans="1:18" ht="76.5" x14ac:dyDescent="0.2">
      <c r="A1149" s="1" t="s">
        <v>2203</v>
      </c>
      <c r="C1149" s="2" t="s">
        <v>2204</v>
      </c>
      <c r="D1149" s="3" t="s">
        <v>237</v>
      </c>
      <c r="E1149" s="4">
        <v>10</v>
      </c>
      <c r="F1149" s="4">
        <v>0</v>
      </c>
      <c r="H1149" s="6">
        <v>0</v>
      </c>
      <c r="I1149" s="7">
        <v>6238520</v>
      </c>
      <c r="J1149" s="7">
        <v>6238474</v>
      </c>
      <c r="K1149" s="7">
        <v>2</v>
      </c>
      <c r="L1149" s="7">
        <v>6</v>
      </c>
      <c r="M1149" s="7">
        <f t="shared" si="135"/>
        <v>0</v>
      </c>
      <c r="N1149" s="8">
        <f t="shared" si="137"/>
        <v>0</v>
      </c>
      <c r="R1149" s="12">
        <v>1</v>
      </c>
    </row>
    <row r="1150" spans="1:18" ht="76.5" x14ac:dyDescent="0.2">
      <c r="A1150" s="1" t="s">
        <v>2205</v>
      </c>
      <c r="C1150" s="2" t="s">
        <v>2206</v>
      </c>
      <c r="D1150" s="3" t="s">
        <v>237</v>
      </c>
      <c r="E1150" s="4">
        <v>1</v>
      </c>
      <c r="F1150" s="4">
        <v>0</v>
      </c>
      <c r="H1150" s="6">
        <v>0</v>
      </c>
      <c r="I1150" s="7">
        <v>6238521</v>
      </c>
      <c r="J1150" s="7">
        <v>6238474</v>
      </c>
      <c r="K1150" s="7">
        <v>2</v>
      </c>
      <c r="L1150" s="7">
        <v>6</v>
      </c>
      <c r="M1150" s="7">
        <f t="shared" si="135"/>
        <v>0</v>
      </c>
      <c r="N1150" s="8">
        <f t="shared" si="137"/>
        <v>0</v>
      </c>
      <c r="R1150" s="12">
        <v>1</v>
      </c>
    </row>
    <row r="1151" spans="1:18" ht="76.5" x14ac:dyDescent="0.2">
      <c r="A1151" s="1" t="s">
        <v>2207</v>
      </c>
      <c r="C1151" s="2" t="s">
        <v>2208</v>
      </c>
      <c r="D1151" s="3" t="s">
        <v>237</v>
      </c>
      <c r="E1151" s="4">
        <v>1</v>
      </c>
      <c r="F1151" s="4">
        <v>0</v>
      </c>
      <c r="H1151" s="6">
        <v>0</v>
      </c>
      <c r="I1151" s="7">
        <v>6238522</v>
      </c>
      <c r="J1151" s="7">
        <v>6238474</v>
      </c>
      <c r="K1151" s="7">
        <v>2</v>
      </c>
      <c r="L1151" s="7">
        <v>6</v>
      </c>
      <c r="M1151" s="7">
        <f t="shared" si="135"/>
        <v>0</v>
      </c>
      <c r="N1151" s="8">
        <f t="shared" si="137"/>
        <v>0</v>
      </c>
      <c r="R1151" s="12">
        <v>1</v>
      </c>
    </row>
    <row r="1152" spans="1:18" ht="76.5" x14ac:dyDescent="0.2">
      <c r="A1152" s="1" t="s">
        <v>2209</v>
      </c>
      <c r="C1152" s="2" t="s">
        <v>2210</v>
      </c>
      <c r="D1152" s="3" t="s">
        <v>237</v>
      </c>
      <c r="E1152" s="4">
        <v>2</v>
      </c>
      <c r="F1152" s="4">
        <v>0</v>
      </c>
      <c r="H1152" s="6">
        <v>0</v>
      </c>
      <c r="I1152" s="7">
        <v>6238523</v>
      </c>
      <c r="J1152" s="7">
        <v>6238474</v>
      </c>
      <c r="K1152" s="7">
        <v>2</v>
      </c>
      <c r="L1152" s="7">
        <v>6</v>
      </c>
      <c r="M1152" s="7">
        <f t="shared" si="135"/>
        <v>0</v>
      </c>
      <c r="N1152" s="8">
        <f t="shared" si="137"/>
        <v>0</v>
      </c>
      <c r="R1152" s="12">
        <v>1</v>
      </c>
    </row>
    <row r="1153" spans="1:18" ht="76.5" x14ac:dyDescent="0.2">
      <c r="A1153" s="1" t="s">
        <v>2211</v>
      </c>
      <c r="C1153" s="2" t="s">
        <v>2212</v>
      </c>
      <c r="D1153" s="3" t="s">
        <v>237</v>
      </c>
      <c r="E1153" s="4">
        <v>10</v>
      </c>
      <c r="F1153" s="4">
        <v>0</v>
      </c>
      <c r="H1153" s="6">
        <v>0</v>
      </c>
      <c r="I1153" s="7">
        <v>6238524</v>
      </c>
      <c r="J1153" s="7">
        <v>6238474</v>
      </c>
      <c r="K1153" s="7">
        <v>2</v>
      </c>
      <c r="L1153" s="7">
        <v>6</v>
      </c>
      <c r="M1153" s="7">
        <f t="shared" si="135"/>
        <v>0</v>
      </c>
      <c r="N1153" s="8">
        <f t="shared" si="137"/>
        <v>0</v>
      </c>
      <c r="R1153" s="12">
        <v>1</v>
      </c>
    </row>
    <row r="1154" spans="1:18" ht="76.5" x14ac:dyDescent="0.2">
      <c r="A1154" s="1" t="s">
        <v>2213</v>
      </c>
      <c r="C1154" s="2" t="s">
        <v>2214</v>
      </c>
      <c r="D1154" s="3" t="s">
        <v>237</v>
      </c>
      <c r="E1154" s="4">
        <v>1</v>
      </c>
      <c r="F1154" s="4">
        <v>0</v>
      </c>
      <c r="H1154" s="6">
        <v>0</v>
      </c>
      <c r="I1154" s="7">
        <v>6238525</v>
      </c>
      <c r="J1154" s="7">
        <v>6238474</v>
      </c>
      <c r="K1154" s="7">
        <v>2</v>
      </c>
      <c r="L1154" s="7">
        <v>6</v>
      </c>
      <c r="M1154" s="7">
        <f t="shared" si="135"/>
        <v>0</v>
      </c>
      <c r="N1154" s="8">
        <f t="shared" si="137"/>
        <v>0</v>
      </c>
      <c r="R1154" s="12">
        <v>1</v>
      </c>
    </row>
    <row r="1155" spans="1:18" ht="76.5" x14ac:dyDescent="0.2">
      <c r="A1155" s="1" t="s">
        <v>2215</v>
      </c>
      <c r="C1155" s="2" t="s">
        <v>2216</v>
      </c>
      <c r="D1155" s="3" t="s">
        <v>237</v>
      </c>
      <c r="E1155" s="4">
        <v>1</v>
      </c>
      <c r="F1155" s="4">
        <v>0</v>
      </c>
      <c r="H1155" s="6">
        <v>0</v>
      </c>
      <c r="I1155" s="7">
        <v>6238526</v>
      </c>
      <c r="J1155" s="7">
        <v>6238474</v>
      </c>
      <c r="K1155" s="7">
        <v>2</v>
      </c>
      <c r="L1155" s="7">
        <v>6</v>
      </c>
      <c r="M1155" s="7">
        <f t="shared" si="135"/>
        <v>0</v>
      </c>
      <c r="N1155" s="8">
        <f t="shared" si="137"/>
        <v>0</v>
      </c>
      <c r="R1155" s="12">
        <v>1</v>
      </c>
    </row>
    <row r="1156" spans="1:18" ht="76.5" x14ac:dyDescent="0.2">
      <c r="A1156" s="1" t="s">
        <v>2217</v>
      </c>
      <c r="C1156" s="2" t="s">
        <v>2218</v>
      </c>
      <c r="D1156" s="3" t="s">
        <v>237</v>
      </c>
      <c r="E1156" s="4">
        <v>1</v>
      </c>
      <c r="F1156" s="4">
        <v>0</v>
      </c>
      <c r="H1156" s="6">
        <v>0</v>
      </c>
      <c r="I1156" s="7">
        <v>6238527</v>
      </c>
      <c r="J1156" s="7">
        <v>6238474</v>
      </c>
      <c r="K1156" s="7">
        <v>2</v>
      </c>
      <c r="L1156" s="7">
        <v>6</v>
      </c>
      <c r="M1156" s="7">
        <f t="shared" si="135"/>
        <v>0</v>
      </c>
      <c r="N1156" s="8">
        <f t="shared" si="137"/>
        <v>0</v>
      </c>
      <c r="R1156" s="12">
        <v>1</v>
      </c>
    </row>
    <row r="1157" spans="1:18" ht="25.5" x14ac:dyDescent="0.2">
      <c r="A1157" s="1" t="s">
        <v>2219</v>
      </c>
      <c r="B1157" s="1" t="s">
        <v>81</v>
      </c>
      <c r="C1157" s="2" t="s">
        <v>2220</v>
      </c>
      <c r="D1157" s="3" t="s">
        <v>36</v>
      </c>
      <c r="E1157" s="4">
        <v>0</v>
      </c>
      <c r="F1157" s="4">
        <v>0</v>
      </c>
      <c r="H1157" s="6">
        <v>0</v>
      </c>
      <c r="I1157" s="7">
        <v>6238528</v>
      </c>
      <c r="J1157" s="7">
        <v>6238474</v>
      </c>
      <c r="K1157" s="7">
        <v>2</v>
      </c>
      <c r="L1157" s="7">
        <v>6</v>
      </c>
      <c r="M1157" s="7">
        <f t="shared" si="135"/>
        <v>0</v>
      </c>
      <c r="N1157" s="8">
        <f t="shared" si="137"/>
        <v>0</v>
      </c>
      <c r="R1157" s="12">
        <v>1</v>
      </c>
    </row>
    <row r="1158" spans="1:18" ht="38.25" x14ac:dyDescent="0.2">
      <c r="A1158" s="1" t="s">
        <v>2221</v>
      </c>
      <c r="C1158" s="2" t="s">
        <v>2222</v>
      </c>
      <c r="D1158" s="3" t="s">
        <v>237</v>
      </c>
      <c r="E1158" s="4">
        <v>1</v>
      </c>
      <c r="F1158" s="4">
        <v>0</v>
      </c>
      <c r="H1158" s="6">
        <v>0</v>
      </c>
      <c r="I1158" s="7">
        <v>6238529</v>
      </c>
      <c r="J1158" s="7">
        <v>6238474</v>
      </c>
      <c r="K1158" s="7">
        <v>2</v>
      </c>
      <c r="L1158" s="7">
        <v>6</v>
      </c>
      <c r="M1158" s="7">
        <f t="shared" si="135"/>
        <v>0</v>
      </c>
      <c r="N1158" s="8">
        <f t="shared" si="137"/>
        <v>0</v>
      </c>
      <c r="R1158" s="12">
        <v>1</v>
      </c>
    </row>
    <row r="1159" spans="1:18" ht="38.25" x14ac:dyDescent="0.2">
      <c r="A1159" s="1" t="s">
        <v>2223</v>
      </c>
      <c r="C1159" s="2" t="s">
        <v>2224</v>
      </c>
      <c r="D1159" s="3" t="s">
        <v>237</v>
      </c>
      <c r="E1159" s="4">
        <v>1</v>
      </c>
      <c r="F1159" s="4">
        <v>0</v>
      </c>
      <c r="H1159" s="6">
        <v>0</v>
      </c>
      <c r="I1159" s="7">
        <v>6238530</v>
      </c>
      <c r="J1159" s="7">
        <v>6238474</v>
      </c>
      <c r="K1159" s="7">
        <v>2</v>
      </c>
      <c r="L1159" s="7">
        <v>6</v>
      </c>
      <c r="M1159" s="7">
        <f t="shared" si="135"/>
        <v>0</v>
      </c>
      <c r="N1159" s="8">
        <f t="shared" si="137"/>
        <v>0</v>
      </c>
      <c r="R1159" s="12">
        <v>1</v>
      </c>
    </row>
    <row r="1160" spans="1:18" ht="38.25" x14ac:dyDescent="0.2">
      <c r="A1160" s="1" t="s">
        <v>2225</v>
      </c>
      <c r="C1160" s="2" t="s">
        <v>2226</v>
      </c>
      <c r="D1160" s="3" t="s">
        <v>237</v>
      </c>
      <c r="E1160" s="4">
        <v>1</v>
      </c>
      <c r="F1160" s="4">
        <v>0</v>
      </c>
      <c r="H1160" s="6">
        <v>0</v>
      </c>
      <c r="I1160" s="7">
        <v>6238531</v>
      </c>
      <c r="J1160" s="7">
        <v>6238474</v>
      </c>
      <c r="K1160" s="7">
        <v>2</v>
      </c>
      <c r="L1160" s="7">
        <v>6</v>
      </c>
      <c r="M1160" s="7">
        <f t="shared" si="135"/>
        <v>0</v>
      </c>
      <c r="N1160" s="8">
        <f t="shared" si="137"/>
        <v>0</v>
      </c>
      <c r="R1160" s="12">
        <v>1</v>
      </c>
    </row>
    <row r="1161" spans="1:18" ht="38.25" x14ac:dyDescent="0.2">
      <c r="A1161" s="1" t="s">
        <v>2227</v>
      </c>
      <c r="C1161" s="2" t="s">
        <v>2228</v>
      </c>
      <c r="D1161" s="3" t="s">
        <v>237</v>
      </c>
      <c r="E1161" s="4">
        <v>1</v>
      </c>
      <c r="F1161" s="4">
        <v>0</v>
      </c>
      <c r="H1161" s="6">
        <v>0</v>
      </c>
      <c r="I1161" s="7">
        <v>6238532</v>
      </c>
      <c r="J1161" s="7">
        <v>6238474</v>
      </c>
      <c r="K1161" s="7">
        <v>2</v>
      </c>
      <c r="L1161" s="7">
        <v>6</v>
      </c>
      <c r="M1161" s="7">
        <f t="shared" si="135"/>
        <v>0</v>
      </c>
      <c r="N1161" s="8">
        <f t="shared" si="137"/>
        <v>0</v>
      </c>
      <c r="R1161" s="12">
        <v>1</v>
      </c>
    </row>
    <row r="1162" spans="1:18" ht="38.25" x14ac:dyDescent="0.2">
      <c r="A1162" s="1" t="s">
        <v>2229</v>
      </c>
      <c r="C1162" s="2" t="s">
        <v>2230</v>
      </c>
      <c r="D1162" s="3" t="s">
        <v>237</v>
      </c>
      <c r="E1162" s="4">
        <v>1</v>
      </c>
      <c r="F1162" s="4">
        <v>0</v>
      </c>
      <c r="H1162" s="6">
        <v>0</v>
      </c>
      <c r="I1162" s="7">
        <v>6238533</v>
      </c>
      <c r="J1162" s="7">
        <v>6238474</v>
      </c>
      <c r="K1162" s="7">
        <v>2</v>
      </c>
      <c r="L1162" s="7">
        <v>6</v>
      </c>
      <c r="M1162" s="7">
        <f t="shared" si="135"/>
        <v>0</v>
      </c>
      <c r="N1162" s="8">
        <f t="shared" si="137"/>
        <v>0</v>
      </c>
      <c r="R1162" s="12">
        <v>1</v>
      </c>
    </row>
    <row r="1163" spans="1:18" ht="38.25" x14ac:dyDescent="0.2">
      <c r="A1163" s="1" t="s">
        <v>2231</v>
      </c>
      <c r="C1163" s="2" t="s">
        <v>2232</v>
      </c>
      <c r="D1163" s="3" t="s">
        <v>237</v>
      </c>
      <c r="E1163" s="4">
        <v>1</v>
      </c>
      <c r="F1163" s="4">
        <v>0</v>
      </c>
      <c r="H1163" s="6">
        <v>0</v>
      </c>
      <c r="I1163" s="7">
        <v>6238534</v>
      </c>
      <c r="J1163" s="7">
        <v>6238474</v>
      </c>
      <c r="K1163" s="7">
        <v>2</v>
      </c>
      <c r="L1163" s="7">
        <v>6</v>
      </c>
      <c r="M1163" s="7">
        <f t="shared" si="135"/>
        <v>0</v>
      </c>
      <c r="N1163" s="8">
        <f t="shared" si="137"/>
        <v>0</v>
      </c>
      <c r="R1163" s="12">
        <v>1</v>
      </c>
    </row>
    <row r="1164" spans="1:18" ht="38.25" x14ac:dyDescent="0.2">
      <c r="A1164" s="1" t="s">
        <v>2233</v>
      </c>
      <c r="C1164" s="2" t="s">
        <v>2234</v>
      </c>
      <c r="D1164" s="3" t="s">
        <v>237</v>
      </c>
      <c r="E1164" s="4">
        <v>1</v>
      </c>
      <c r="F1164" s="4">
        <v>0</v>
      </c>
      <c r="H1164" s="6">
        <v>0</v>
      </c>
      <c r="I1164" s="7">
        <v>6238535</v>
      </c>
      <c r="J1164" s="7">
        <v>6238474</v>
      </c>
      <c r="K1164" s="7">
        <v>2</v>
      </c>
      <c r="L1164" s="7">
        <v>6</v>
      </c>
      <c r="M1164" s="7">
        <f t="shared" si="135"/>
        <v>0</v>
      </c>
      <c r="N1164" s="8">
        <f t="shared" si="137"/>
        <v>0</v>
      </c>
      <c r="R1164" s="12">
        <v>1</v>
      </c>
    </row>
    <row r="1165" spans="1:18" ht="51" x14ac:dyDescent="0.2">
      <c r="A1165" s="1" t="s">
        <v>2235</v>
      </c>
      <c r="B1165" s="1" t="s">
        <v>84</v>
      </c>
      <c r="C1165" s="2" t="s">
        <v>2236</v>
      </c>
      <c r="D1165" s="3" t="s">
        <v>268</v>
      </c>
      <c r="E1165" s="4">
        <v>40</v>
      </c>
      <c r="F1165" s="4">
        <v>0</v>
      </c>
      <c r="H1165" s="6">
        <v>0</v>
      </c>
      <c r="I1165" s="7">
        <v>6238536</v>
      </c>
      <c r="J1165" s="7">
        <v>6238474</v>
      </c>
      <c r="K1165" s="7">
        <v>2</v>
      </c>
      <c r="L1165" s="7">
        <v>6</v>
      </c>
      <c r="M1165" s="7">
        <f t="shared" si="135"/>
        <v>0</v>
      </c>
      <c r="N1165" s="8">
        <f t="shared" si="137"/>
        <v>0</v>
      </c>
      <c r="R1165" s="12">
        <v>1</v>
      </c>
    </row>
    <row r="1166" spans="1:18" ht="51" x14ac:dyDescent="0.2">
      <c r="A1166" s="1" t="s">
        <v>2237</v>
      </c>
      <c r="B1166" s="1" t="s">
        <v>87</v>
      </c>
      <c r="C1166" s="2" t="s">
        <v>2238</v>
      </c>
      <c r="D1166" s="3" t="s">
        <v>268</v>
      </c>
      <c r="E1166" s="4">
        <v>20</v>
      </c>
      <c r="F1166" s="4">
        <v>0</v>
      </c>
      <c r="H1166" s="6">
        <v>0</v>
      </c>
      <c r="I1166" s="7">
        <v>6238537</v>
      </c>
      <c r="J1166" s="7">
        <v>6238474</v>
      </c>
      <c r="K1166" s="7">
        <v>2</v>
      </c>
      <c r="L1166" s="7">
        <v>6</v>
      </c>
      <c r="M1166" s="7">
        <f t="shared" si="135"/>
        <v>0</v>
      </c>
      <c r="N1166" s="8">
        <f t="shared" si="137"/>
        <v>0</v>
      </c>
      <c r="R1166" s="12">
        <v>1</v>
      </c>
    </row>
    <row r="1167" spans="1:18" ht="63.75" x14ac:dyDescent="0.2">
      <c r="A1167" s="1" t="s">
        <v>2239</v>
      </c>
      <c r="B1167" s="1" t="s">
        <v>90</v>
      </c>
      <c r="C1167" s="2" t="s">
        <v>2240</v>
      </c>
      <c r="D1167" s="3" t="s">
        <v>244</v>
      </c>
      <c r="E1167" s="4">
        <v>1300</v>
      </c>
      <c r="F1167" s="4">
        <v>0</v>
      </c>
      <c r="H1167" s="6">
        <v>0</v>
      </c>
      <c r="I1167" s="7">
        <v>6238538</v>
      </c>
      <c r="J1167" s="7">
        <v>6238474</v>
      </c>
      <c r="K1167" s="7">
        <v>2</v>
      </c>
      <c r="L1167" s="7">
        <v>6</v>
      </c>
      <c r="M1167" s="7">
        <f t="shared" si="135"/>
        <v>0</v>
      </c>
      <c r="N1167" s="8">
        <f t="shared" si="137"/>
        <v>0</v>
      </c>
      <c r="R1167" s="12">
        <v>1</v>
      </c>
    </row>
    <row r="1168" spans="1:18" ht="51" x14ac:dyDescent="0.2">
      <c r="A1168" s="1" t="s">
        <v>2241</v>
      </c>
      <c r="B1168" s="1" t="s">
        <v>93</v>
      </c>
      <c r="C1168" s="2" t="s">
        <v>2242</v>
      </c>
      <c r="D1168" s="3" t="s">
        <v>244</v>
      </c>
      <c r="E1168" s="4">
        <v>432</v>
      </c>
      <c r="F1168" s="4">
        <v>0</v>
      </c>
      <c r="H1168" s="6">
        <v>0</v>
      </c>
      <c r="I1168" s="7">
        <v>6238539</v>
      </c>
      <c r="J1168" s="7">
        <v>6238474</v>
      </c>
      <c r="K1168" s="7">
        <v>2</v>
      </c>
      <c r="L1168" s="7">
        <v>6</v>
      </c>
      <c r="M1168" s="7">
        <f t="shared" ref="M1168:M1194" si="138">ROUND(ROUND(H1168,2)*ROUND(E1168,2), 2)</f>
        <v>0</v>
      </c>
      <c r="N1168" s="8">
        <f t="shared" ref="N1168:N1194" si="139">H1168*E1168*(1+F1168/100)</f>
        <v>0</v>
      </c>
      <c r="R1168" s="12">
        <v>1</v>
      </c>
    </row>
    <row r="1169" spans="1:18" ht="51" x14ac:dyDescent="0.2">
      <c r="A1169" s="1" t="s">
        <v>2243</v>
      </c>
      <c r="B1169" s="1" t="s">
        <v>96</v>
      </c>
      <c r="C1169" s="2" t="s">
        <v>2244</v>
      </c>
      <c r="D1169" s="3" t="s">
        <v>244</v>
      </c>
      <c r="E1169" s="4">
        <v>1285</v>
      </c>
      <c r="F1169" s="4">
        <v>0</v>
      </c>
      <c r="H1169" s="6">
        <v>0</v>
      </c>
      <c r="I1169" s="7">
        <v>6238540</v>
      </c>
      <c r="J1169" s="7">
        <v>6238474</v>
      </c>
      <c r="K1169" s="7">
        <v>2</v>
      </c>
      <c r="L1169" s="7">
        <v>6</v>
      </c>
      <c r="M1169" s="7">
        <f t="shared" si="138"/>
        <v>0</v>
      </c>
      <c r="N1169" s="8">
        <f t="shared" si="139"/>
        <v>0</v>
      </c>
      <c r="R1169" s="12">
        <v>1</v>
      </c>
    </row>
    <row r="1170" spans="1:18" ht="51" x14ac:dyDescent="0.2">
      <c r="A1170" s="1" t="s">
        <v>2245</v>
      </c>
      <c r="B1170" s="1" t="s">
        <v>99</v>
      </c>
      <c r="C1170" s="2" t="s">
        <v>2246</v>
      </c>
      <c r="D1170" s="3" t="s">
        <v>268</v>
      </c>
      <c r="E1170" s="4">
        <v>14</v>
      </c>
      <c r="F1170" s="4">
        <v>0</v>
      </c>
      <c r="H1170" s="6">
        <v>0</v>
      </c>
      <c r="I1170" s="7">
        <v>6238541</v>
      </c>
      <c r="J1170" s="7">
        <v>6238474</v>
      </c>
      <c r="K1170" s="7">
        <v>2</v>
      </c>
      <c r="L1170" s="7">
        <v>6</v>
      </c>
      <c r="M1170" s="7">
        <f t="shared" si="138"/>
        <v>0</v>
      </c>
      <c r="N1170" s="8">
        <f t="shared" si="139"/>
        <v>0</v>
      </c>
      <c r="R1170" s="12">
        <v>1</v>
      </c>
    </row>
    <row r="1171" spans="1:18" ht="89.25" x14ac:dyDescent="0.2">
      <c r="A1171" s="1" t="s">
        <v>2247</v>
      </c>
      <c r="B1171" s="1" t="s">
        <v>102</v>
      </c>
      <c r="C1171" s="2" t="s">
        <v>2248</v>
      </c>
      <c r="D1171" s="3" t="s">
        <v>234</v>
      </c>
      <c r="E1171" s="4">
        <v>1</v>
      </c>
      <c r="F1171" s="4">
        <v>0</v>
      </c>
      <c r="H1171" s="6">
        <v>0</v>
      </c>
      <c r="I1171" s="7">
        <v>6238542</v>
      </c>
      <c r="J1171" s="7">
        <v>6238474</v>
      </c>
      <c r="K1171" s="7">
        <v>2</v>
      </c>
      <c r="L1171" s="7">
        <v>6</v>
      </c>
      <c r="M1171" s="7">
        <f t="shared" si="138"/>
        <v>0</v>
      </c>
      <c r="N1171" s="8">
        <f t="shared" si="139"/>
        <v>0</v>
      </c>
      <c r="R1171" s="12">
        <v>1</v>
      </c>
    </row>
    <row r="1172" spans="1:18" ht="51" x14ac:dyDescent="0.2">
      <c r="A1172" s="1" t="s">
        <v>2249</v>
      </c>
      <c r="B1172" s="1" t="s">
        <v>105</v>
      </c>
      <c r="C1172" s="2" t="s">
        <v>2250</v>
      </c>
      <c r="D1172" s="3" t="s">
        <v>247</v>
      </c>
      <c r="E1172" s="4">
        <v>64</v>
      </c>
      <c r="F1172" s="4">
        <v>0</v>
      </c>
      <c r="H1172" s="6">
        <v>0</v>
      </c>
      <c r="I1172" s="7">
        <v>6238543</v>
      </c>
      <c r="J1172" s="7">
        <v>6238474</v>
      </c>
      <c r="K1172" s="7">
        <v>2</v>
      </c>
      <c r="L1172" s="7">
        <v>6</v>
      </c>
      <c r="M1172" s="7">
        <f t="shared" si="138"/>
        <v>0</v>
      </c>
      <c r="N1172" s="8">
        <f t="shared" si="139"/>
        <v>0</v>
      </c>
      <c r="R1172" s="12">
        <v>1</v>
      </c>
    </row>
    <row r="1173" spans="1:18" ht="51" x14ac:dyDescent="0.2">
      <c r="A1173" s="1" t="s">
        <v>2251</v>
      </c>
      <c r="B1173" s="1" t="s">
        <v>108</v>
      </c>
      <c r="C1173" s="2" t="s">
        <v>2252</v>
      </c>
      <c r="D1173" s="3" t="s">
        <v>247</v>
      </c>
      <c r="E1173" s="4">
        <v>385</v>
      </c>
      <c r="F1173" s="4">
        <v>0</v>
      </c>
      <c r="H1173" s="6">
        <v>0</v>
      </c>
      <c r="I1173" s="7">
        <v>6238544</v>
      </c>
      <c r="J1173" s="7">
        <v>6238474</v>
      </c>
      <c r="K1173" s="7">
        <v>2</v>
      </c>
      <c r="L1173" s="7">
        <v>6</v>
      </c>
      <c r="M1173" s="7">
        <f t="shared" si="138"/>
        <v>0</v>
      </c>
      <c r="N1173" s="8">
        <f t="shared" si="139"/>
        <v>0</v>
      </c>
      <c r="R1173" s="12">
        <v>1</v>
      </c>
    </row>
    <row r="1174" spans="1:18" ht="51" x14ac:dyDescent="0.2">
      <c r="A1174" s="1" t="s">
        <v>2253</v>
      </c>
      <c r="B1174" s="1" t="s">
        <v>111</v>
      </c>
      <c r="C1174" s="2" t="s">
        <v>2254</v>
      </c>
      <c r="D1174" s="3" t="s">
        <v>268</v>
      </c>
      <c r="E1174" s="4">
        <v>6</v>
      </c>
      <c r="F1174" s="4">
        <v>0</v>
      </c>
      <c r="H1174" s="6">
        <v>0</v>
      </c>
      <c r="I1174" s="7">
        <v>6238545</v>
      </c>
      <c r="J1174" s="7">
        <v>6238474</v>
      </c>
      <c r="K1174" s="7">
        <v>2</v>
      </c>
      <c r="L1174" s="7">
        <v>6</v>
      </c>
      <c r="M1174" s="7">
        <f t="shared" si="138"/>
        <v>0</v>
      </c>
      <c r="N1174" s="8">
        <f t="shared" si="139"/>
        <v>0</v>
      </c>
      <c r="R1174" s="12">
        <v>1</v>
      </c>
    </row>
    <row r="1175" spans="1:18" ht="51" x14ac:dyDescent="0.2">
      <c r="A1175" s="1" t="s">
        <v>2255</v>
      </c>
      <c r="B1175" s="1" t="s">
        <v>114</v>
      </c>
      <c r="C1175" s="2" t="s">
        <v>2256</v>
      </c>
      <c r="D1175" s="3" t="s">
        <v>36</v>
      </c>
      <c r="E1175" s="4">
        <v>0</v>
      </c>
      <c r="F1175" s="4">
        <v>0</v>
      </c>
      <c r="H1175" s="6">
        <v>0</v>
      </c>
      <c r="I1175" s="7">
        <v>6238546</v>
      </c>
      <c r="J1175" s="7">
        <v>6238474</v>
      </c>
      <c r="K1175" s="7">
        <v>2</v>
      </c>
      <c r="L1175" s="7">
        <v>6</v>
      </c>
      <c r="M1175" s="7">
        <f t="shared" si="138"/>
        <v>0</v>
      </c>
      <c r="N1175" s="8">
        <f t="shared" si="139"/>
        <v>0</v>
      </c>
      <c r="R1175" s="12">
        <v>1</v>
      </c>
    </row>
    <row r="1176" spans="1:18" ht="63.75" x14ac:dyDescent="0.2">
      <c r="A1176" s="1" t="s">
        <v>2257</v>
      </c>
      <c r="C1176" s="2" t="s">
        <v>2258</v>
      </c>
      <c r="D1176" s="3" t="s">
        <v>247</v>
      </c>
      <c r="E1176" s="4">
        <v>400</v>
      </c>
      <c r="F1176" s="4">
        <v>0</v>
      </c>
      <c r="H1176" s="6">
        <v>0</v>
      </c>
      <c r="I1176" s="7">
        <v>6238547</v>
      </c>
      <c r="J1176" s="7">
        <v>6238474</v>
      </c>
      <c r="K1176" s="7">
        <v>2</v>
      </c>
      <c r="L1176" s="7">
        <v>6</v>
      </c>
      <c r="M1176" s="7">
        <f t="shared" si="138"/>
        <v>0</v>
      </c>
      <c r="N1176" s="8">
        <f t="shared" si="139"/>
        <v>0</v>
      </c>
      <c r="R1176" s="12">
        <v>1</v>
      </c>
    </row>
    <row r="1177" spans="1:18" ht="63.75" x14ac:dyDescent="0.2">
      <c r="A1177" s="1" t="s">
        <v>2259</v>
      </c>
      <c r="C1177" s="2" t="s">
        <v>2260</v>
      </c>
      <c r="D1177" s="3" t="s">
        <v>247</v>
      </c>
      <c r="E1177" s="4">
        <v>350</v>
      </c>
      <c r="F1177" s="4">
        <v>0</v>
      </c>
      <c r="H1177" s="6">
        <v>0</v>
      </c>
      <c r="I1177" s="7">
        <v>6238548</v>
      </c>
      <c r="J1177" s="7">
        <v>6238474</v>
      </c>
      <c r="K1177" s="7">
        <v>2</v>
      </c>
      <c r="L1177" s="7">
        <v>6</v>
      </c>
      <c r="M1177" s="7">
        <f t="shared" si="138"/>
        <v>0</v>
      </c>
      <c r="N1177" s="8">
        <f t="shared" si="139"/>
        <v>0</v>
      </c>
      <c r="R1177" s="12">
        <v>1</v>
      </c>
    </row>
    <row r="1178" spans="1:18" ht="63.75" x14ac:dyDescent="0.2">
      <c r="A1178" s="1" t="s">
        <v>2261</v>
      </c>
      <c r="C1178" s="2" t="s">
        <v>2262</v>
      </c>
      <c r="D1178" s="3" t="s">
        <v>247</v>
      </c>
      <c r="E1178" s="4">
        <v>250</v>
      </c>
      <c r="F1178" s="4">
        <v>0</v>
      </c>
      <c r="H1178" s="6">
        <v>0</v>
      </c>
      <c r="I1178" s="7">
        <v>6238549</v>
      </c>
      <c r="J1178" s="7">
        <v>6238474</v>
      </c>
      <c r="K1178" s="7">
        <v>2</v>
      </c>
      <c r="L1178" s="7">
        <v>6</v>
      </c>
      <c r="M1178" s="7">
        <f t="shared" si="138"/>
        <v>0</v>
      </c>
      <c r="N1178" s="8">
        <f t="shared" si="139"/>
        <v>0</v>
      </c>
      <c r="R1178" s="12">
        <v>1</v>
      </c>
    </row>
    <row r="1179" spans="1:18" ht="38.25" x14ac:dyDescent="0.2">
      <c r="A1179" s="1" t="s">
        <v>2263</v>
      </c>
      <c r="B1179" s="1" t="s">
        <v>117</v>
      </c>
      <c r="C1179" s="2" t="s">
        <v>2264</v>
      </c>
      <c r="D1179" s="3" t="s">
        <v>247</v>
      </c>
      <c r="E1179" s="4">
        <v>200</v>
      </c>
      <c r="F1179" s="4">
        <v>0</v>
      </c>
      <c r="H1179" s="6">
        <v>0</v>
      </c>
      <c r="I1179" s="7">
        <v>6238550</v>
      </c>
      <c r="J1179" s="7">
        <v>6238474</v>
      </c>
      <c r="K1179" s="7">
        <v>2</v>
      </c>
      <c r="L1179" s="7">
        <v>6</v>
      </c>
      <c r="M1179" s="7">
        <f t="shared" si="138"/>
        <v>0</v>
      </c>
      <c r="N1179" s="8">
        <f t="shared" si="139"/>
        <v>0</v>
      </c>
      <c r="R1179" s="12">
        <v>1</v>
      </c>
    </row>
    <row r="1180" spans="1:18" ht="63.75" x14ac:dyDescent="0.2">
      <c r="A1180" s="1" t="s">
        <v>2265</v>
      </c>
      <c r="B1180" s="1" t="s">
        <v>120</v>
      </c>
      <c r="C1180" s="2" t="s">
        <v>2266</v>
      </c>
      <c r="D1180" s="3" t="s">
        <v>247</v>
      </c>
      <c r="E1180" s="4">
        <v>97</v>
      </c>
      <c r="F1180" s="4">
        <v>0</v>
      </c>
      <c r="H1180" s="6">
        <v>0</v>
      </c>
      <c r="I1180" s="7">
        <v>6238551</v>
      </c>
      <c r="J1180" s="7">
        <v>6238474</v>
      </c>
      <c r="K1180" s="7">
        <v>2</v>
      </c>
      <c r="L1180" s="7">
        <v>6</v>
      </c>
      <c r="M1180" s="7">
        <f t="shared" si="138"/>
        <v>0</v>
      </c>
      <c r="N1180" s="8">
        <f t="shared" si="139"/>
        <v>0</v>
      </c>
      <c r="R1180" s="12">
        <v>1</v>
      </c>
    </row>
    <row r="1181" spans="1:18" ht="63.75" x14ac:dyDescent="0.2">
      <c r="A1181" s="1" t="s">
        <v>2267</v>
      </c>
      <c r="B1181" s="1" t="s">
        <v>123</v>
      </c>
      <c r="C1181" s="2" t="s">
        <v>850</v>
      </c>
      <c r="D1181" s="3" t="s">
        <v>244</v>
      </c>
      <c r="E1181" s="4">
        <v>590</v>
      </c>
      <c r="F1181" s="4">
        <v>0</v>
      </c>
      <c r="H1181" s="6">
        <v>0</v>
      </c>
      <c r="I1181" s="7">
        <v>6238552</v>
      </c>
      <c r="J1181" s="7">
        <v>6238474</v>
      </c>
      <c r="K1181" s="7">
        <v>2</v>
      </c>
      <c r="L1181" s="7">
        <v>6</v>
      </c>
      <c r="M1181" s="7">
        <f t="shared" si="138"/>
        <v>0</v>
      </c>
      <c r="N1181" s="8">
        <f t="shared" si="139"/>
        <v>0</v>
      </c>
      <c r="R1181" s="12">
        <v>1</v>
      </c>
    </row>
    <row r="1182" spans="1:18" ht="51" x14ac:dyDescent="0.2">
      <c r="A1182" s="1" t="s">
        <v>2268</v>
      </c>
      <c r="B1182" s="1" t="s">
        <v>125</v>
      </c>
      <c r="C1182" s="2" t="s">
        <v>2269</v>
      </c>
      <c r="D1182" s="3" t="s">
        <v>244</v>
      </c>
      <c r="E1182" s="4">
        <v>590</v>
      </c>
      <c r="F1182" s="4">
        <v>0</v>
      </c>
      <c r="H1182" s="6">
        <v>0</v>
      </c>
      <c r="I1182" s="7">
        <v>6238553</v>
      </c>
      <c r="J1182" s="7">
        <v>6238474</v>
      </c>
      <c r="K1182" s="7">
        <v>2</v>
      </c>
      <c r="L1182" s="7">
        <v>6</v>
      </c>
      <c r="M1182" s="7">
        <f t="shared" si="138"/>
        <v>0</v>
      </c>
      <c r="N1182" s="8">
        <f t="shared" si="139"/>
        <v>0</v>
      </c>
      <c r="R1182" s="12">
        <v>1</v>
      </c>
    </row>
    <row r="1183" spans="1:18" ht="51" x14ac:dyDescent="0.2">
      <c r="A1183" s="1" t="s">
        <v>2270</v>
      </c>
      <c r="B1183" s="1" t="s">
        <v>128</v>
      </c>
      <c r="C1183" s="2" t="s">
        <v>2271</v>
      </c>
      <c r="D1183" s="3" t="s">
        <v>244</v>
      </c>
      <c r="E1183" s="4">
        <v>300</v>
      </c>
      <c r="F1183" s="4">
        <v>0</v>
      </c>
      <c r="H1183" s="6">
        <v>0</v>
      </c>
      <c r="I1183" s="7">
        <v>6238554</v>
      </c>
      <c r="J1183" s="7">
        <v>6238474</v>
      </c>
      <c r="K1183" s="7">
        <v>2</v>
      </c>
      <c r="L1183" s="7">
        <v>6</v>
      </c>
      <c r="M1183" s="7">
        <f t="shared" si="138"/>
        <v>0</v>
      </c>
      <c r="N1183" s="8">
        <f t="shared" si="139"/>
        <v>0</v>
      </c>
      <c r="R1183" s="12">
        <v>1</v>
      </c>
    </row>
    <row r="1184" spans="1:18" ht="51" x14ac:dyDescent="0.2">
      <c r="A1184" s="1" t="s">
        <v>2272</v>
      </c>
      <c r="B1184" s="1" t="s">
        <v>131</v>
      </c>
      <c r="C1184" s="2" t="s">
        <v>2273</v>
      </c>
      <c r="D1184" s="3" t="s">
        <v>244</v>
      </c>
      <c r="E1184" s="4">
        <v>300</v>
      </c>
      <c r="F1184" s="4">
        <v>0</v>
      </c>
      <c r="H1184" s="6">
        <v>0</v>
      </c>
      <c r="I1184" s="7">
        <v>6238555</v>
      </c>
      <c r="J1184" s="7">
        <v>6238474</v>
      </c>
      <c r="K1184" s="7">
        <v>2</v>
      </c>
      <c r="L1184" s="7">
        <v>6</v>
      </c>
      <c r="M1184" s="7">
        <f t="shared" si="138"/>
        <v>0</v>
      </c>
      <c r="N1184" s="8">
        <f t="shared" si="139"/>
        <v>0</v>
      </c>
      <c r="R1184" s="12">
        <v>1</v>
      </c>
    </row>
    <row r="1185" spans="1:18" ht="51" x14ac:dyDescent="0.2">
      <c r="A1185" s="1" t="s">
        <v>2274</v>
      </c>
      <c r="B1185" s="1" t="s">
        <v>134</v>
      </c>
      <c r="C1185" s="2" t="s">
        <v>2275</v>
      </c>
      <c r="D1185" s="3" t="s">
        <v>247</v>
      </c>
      <c r="E1185" s="4">
        <v>155</v>
      </c>
      <c r="F1185" s="4">
        <v>0</v>
      </c>
      <c r="H1185" s="6">
        <v>0</v>
      </c>
      <c r="I1185" s="7">
        <v>6238556</v>
      </c>
      <c r="J1185" s="7">
        <v>6238474</v>
      </c>
      <c r="K1185" s="7">
        <v>2</v>
      </c>
      <c r="L1185" s="7">
        <v>6</v>
      </c>
      <c r="M1185" s="7">
        <f t="shared" si="138"/>
        <v>0</v>
      </c>
      <c r="N1185" s="8">
        <f t="shared" si="139"/>
        <v>0</v>
      </c>
      <c r="R1185" s="12">
        <v>1</v>
      </c>
    </row>
    <row r="1186" spans="1:18" ht="38.25" x14ac:dyDescent="0.2">
      <c r="A1186" s="1" t="s">
        <v>2276</v>
      </c>
      <c r="B1186" s="1" t="s">
        <v>137</v>
      </c>
      <c r="C1186" s="2" t="s">
        <v>2277</v>
      </c>
      <c r="D1186" s="3" t="s">
        <v>247</v>
      </c>
      <c r="E1186" s="4">
        <v>130</v>
      </c>
      <c r="F1186" s="4">
        <v>0</v>
      </c>
      <c r="H1186" s="6">
        <v>0</v>
      </c>
      <c r="I1186" s="7">
        <v>6238557</v>
      </c>
      <c r="J1186" s="7">
        <v>6238474</v>
      </c>
      <c r="K1186" s="7">
        <v>2</v>
      </c>
      <c r="L1186" s="7">
        <v>6</v>
      </c>
      <c r="M1186" s="7">
        <f t="shared" si="138"/>
        <v>0</v>
      </c>
      <c r="N1186" s="8">
        <f t="shared" si="139"/>
        <v>0</v>
      </c>
      <c r="R1186" s="12">
        <v>1</v>
      </c>
    </row>
    <row r="1187" spans="1:18" ht="51" x14ac:dyDescent="0.2">
      <c r="A1187" s="1" t="s">
        <v>2278</v>
      </c>
      <c r="B1187" s="1" t="s">
        <v>140</v>
      </c>
      <c r="C1187" s="2" t="s">
        <v>2279</v>
      </c>
      <c r="D1187" s="3" t="s">
        <v>247</v>
      </c>
      <c r="E1187" s="4">
        <v>29</v>
      </c>
      <c r="F1187" s="4">
        <v>0</v>
      </c>
      <c r="H1187" s="6">
        <v>0</v>
      </c>
      <c r="I1187" s="7">
        <v>6238558</v>
      </c>
      <c r="J1187" s="7">
        <v>6238474</v>
      </c>
      <c r="K1187" s="7">
        <v>2</v>
      </c>
      <c r="L1187" s="7">
        <v>6</v>
      </c>
      <c r="M1187" s="7">
        <f t="shared" si="138"/>
        <v>0</v>
      </c>
      <c r="N1187" s="8">
        <f t="shared" si="139"/>
        <v>0</v>
      </c>
      <c r="R1187" s="12">
        <v>1</v>
      </c>
    </row>
    <row r="1188" spans="1:18" ht="51" x14ac:dyDescent="0.2">
      <c r="A1188" s="1" t="s">
        <v>2280</v>
      </c>
      <c r="B1188" s="1" t="s">
        <v>143</v>
      </c>
      <c r="C1188" s="2" t="s">
        <v>2281</v>
      </c>
      <c r="D1188" s="3" t="s">
        <v>244</v>
      </c>
      <c r="E1188" s="4">
        <v>882</v>
      </c>
      <c r="F1188" s="4">
        <v>0</v>
      </c>
      <c r="H1188" s="6">
        <v>0</v>
      </c>
      <c r="I1188" s="7">
        <v>6238559</v>
      </c>
      <c r="J1188" s="7">
        <v>6238474</v>
      </c>
      <c r="K1188" s="7">
        <v>2</v>
      </c>
      <c r="L1188" s="7">
        <v>6</v>
      </c>
      <c r="M1188" s="7">
        <f t="shared" si="138"/>
        <v>0</v>
      </c>
      <c r="N1188" s="8">
        <f t="shared" si="139"/>
        <v>0</v>
      </c>
      <c r="R1188" s="12">
        <v>1</v>
      </c>
    </row>
    <row r="1189" spans="1:18" ht="63.75" x14ac:dyDescent="0.2">
      <c r="A1189" s="1" t="s">
        <v>2282</v>
      </c>
      <c r="B1189" s="1" t="s">
        <v>146</v>
      </c>
      <c r="C1189" s="2" t="s">
        <v>2283</v>
      </c>
      <c r="D1189" s="3" t="s">
        <v>234</v>
      </c>
      <c r="E1189" s="4">
        <v>1</v>
      </c>
      <c r="F1189" s="4">
        <v>0</v>
      </c>
      <c r="H1189" s="6">
        <v>0</v>
      </c>
      <c r="I1189" s="7">
        <v>6238560</v>
      </c>
      <c r="J1189" s="7">
        <v>6238474</v>
      </c>
      <c r="K1189" s="7">
        <v>2</v>
      </c>
      <c r="L1189" s="7">
        <v>6</v>
      </c>
      <c r="M1189" s="7">
        <f t="shared" si="138"/>
        <v>0</v>
      </c>
      <c r="N1189" s="8">
        <f t="shared" si="139"/>
        <v>0</v>
      </c>
      <c r="R1189" s="12">
        <v>1</v>
      </c>
    </row>
    <row r="1190" spans="1:18" ht="63.75" x14ac:dyDescent="0.2">
      <c r="A1190" s="1" t="s">
        <v>2284</v>
      </c>
      <c r="B1190" s="1" t="s">
        <v>149</v>
      </c>
      <c r="C1190" s="2" t="s">
        <v>2285</v>
      </c>
      <c r="D1190" s="3" t="s">
        <v>234</v>
      </c>
      <c r="E1190" s="4">
        <v>1</v>
      </c>
      <c r="F1190" s="4">
        <v>0</v>
      </c>
      <c r="H1190" s="6">
        <v>0</v>
      </c>
      <c r="I1190" s="7">
        <v>6238561</v>
      </c>
      <c r="J1190" s="7">
        <v>6238474</v>
      </c>
      <c r="K1190" s="7">
        <v>2</v>
      </c>
      <c r="L1190" s="7">
        <v>6</v>
      </c>
      <c r="M1190" s="7">
        <f t="shared" si="138"/>
        <v>0</v>
      </c>
      <c r="N1190" s="8">
        <f t="shared" si="139"/>
        <v>0</v>
      </c>
      <c r="R1190" s="12">
        <v>1</v>
      </c>
    </row>
    <row r="1191" spans="1:18" x14ac:dyDescent="0.2">
      <c r="A1191" s="1" t="s">
        <v>2286</v>
      </c>
      <c r="B1191" s="1" t="s">
        <v>152</v>
      </c>
      <c r="C1191" s="2" t="s">
        <v>2287</v>
      </c>
      <c r="D1191" s="3" t="s">
        <v>36</v>
      </c>
      <c r="E1191" s="4">
        <v>0</v>
      </c>
      <c r="F1191" s="4">
        <v>0</v>
      </c>
      <c r="H1191" s="6">
        <v>0</v>
      </c>
      <c r="I1191" s="7">
        <v>6238562</v>
      </c>
      <c r="J1191" s="7">
        <v>6238474</v>
      </c>
      <c r="K1191" s="7">
        <v>2</v>
      </c>
      <c r="L1191" s="7">
        <v>6</v>
      </c>
      <c r="M1191" s="7">
        <f t="shared" si="138"/>
        <v>0</v>
      </c>
      <c r="N1191" s="8">
        <f t="shared" si="139"/>
        <v>0</v>
      </c>
      <c r="R1191" s="12">
        <v>1</v>
      </c>
    </row>
    <row r="1192" spans="1:18" ht="38.25" x14ac:dyDescent="0.2">
      <c r="A1192" s="1" t="s">
        <v>2288</v>
      </c>
      <c r="B1192" s="1" t="s">
        <v>155</v>
      </c>
      <c r="C1192" s="2" t="s">
        <v>2289</v>
      </c>
      <c r="D1192" s="3" t="s">
        <v>244</v>
      </c>
      <c r="E1192" s="4">
        <v>404</v>
      </c>
      <c r="F1192" s="4">
        <v>0</v>
      </c>
      <c r="H1192" s="6">
        <v>0</v>
      </c>
      <c r="I1192" s="7">
        <v>6238563</v>
      </c>
      <c r="J1192" s="7">
        <v>6238474</v>
      </c>
      <c r="K1192" s="7">
        <v>2</v>
      </c>
      <c r="L1192" s="7">
        <v>6</v>
      </c>
      <c r="M1192" s="7">
        <f t="shared" si="138"/>
        <v>0</v>
      </c>
      <c r="N1192" s="8">
        <f t="shared" si="139"/>
        <v>0</v>
      </c>
      <c r="R1192" s="12">
        <v>1</v>
      </c>
    </row>
    <row r="1193" spans="1:18" ht="38.25" x14ac:dyDescent="0.2">
      <c r="A1193" s="1" t="s">
        <v>2290</v>
      </c>
      <c r="C1193" s="2" t="s">
        <v>2291</v>
      </c>
      <c r="D1193" s="3" t="s">
        <v>244</v>
      </c>
      <c r="E1193" s="4">
        <v>120</v>
      </c>
      <c r="F1193" s="4">
        <v>0</v>
      </c>
      <c r="H1193" s="6">
        <v>0</v>
      </c>
      <c r="I1193" s="7">
        <v>6238564</v>
      </c>
      <c r="J1193" s="7">
        <v>6238474</v>
      </c>
      <c r="K1193" s="7">
        <v>2</v>
      </c>
      <c r="L1193" s="7">
        <v>6</v>
      </c>
      <c r="M1193" s="7">
        <f t="shared" si="138"/>
        <v>0</v>
      </c>
      <c r="N1193" s="8">
        <f t="shared" si="139"/>
        <v>0</v>
      </c>
      <c r="R1193" s="12">
        <v>1</v>
      </c>
    </row>
    <row r="1194" spans="1:18" ht="51" x14ac:dyDescent="0.2">
      <c r="A1194" s="1" t="s">
        <v>2292</v>
      </c>
      <c r="B1194" s="1" t="s">
        <v>158</v>
      </c>
      <c r="C1194" s="2" t="s">
        <v>2293</v>
      </c>
      <c r="D1194" s="3" t="s">
        <v>244</v>
      </c>
      <c r="E1194" s="4">
        <v>524</v>
      </c>
      <c r="F1194" s="4">
        <v>0</v>
      </c>
      <c r="H1194" s="6">
        <v>0</v>
      </c>
      <c r="I1194" s="7">
        <v>6238565</v>
      </c>
      <c r="J1194" s="7">
        <v>6238474</v>
      </c>
      <c r="K1194" s="7">
        <v>2</v>
      </c>
      <c r="L1194" s="7">
        <v>6</v>
      </c>
      <c r="M1194" s="7">
        <f t="shared" si="138"/>
        <v>0</v>
      </c>
      <c r="N1194" s="8">
        <f t="shared" si="139"/>
        <v>0</v>
      </c>
      <c r="R1194" s="12">
        <v>1</v>
      </c>
    </row>
    <row r="1195" spans="1:18" x14ac:dyDescent="0.2">
      <c r="A1195" s="1" t="s">
        <v>2294</v>
      </c>
      <c r="B1195" s="1" t="s">
        <v>282</v>
      </c>
      <c r="C1195" s="2" t="s">
        <v>283</v>
      </c>
      <c r="E1195" s="4">
        <v>0</v>
      </c>
      <c r="F1195" s="4">
        <v>0</v>
      </c>
      <c r="H1195" s="6">
        <v>0</v>
      </c>
      <c r="I1195" s="7">
        <v>6238566</v>
      </c>
      <c r="J1195" s="7">
        <v>6238473</v>
      </c>
      <c r="K1195" s="7">
        <v>1</v>
      </c>
      <c r="L1195" s="7">
        <v>5</v>
      </c>
      <c r="M1195" s="7">
        <f>M1196+M1197+M1198+M1199+M1200+M1201+M1202+M1203+M1204+M1205+M1206+M1207+M1208+M1209+M1210+M1211+M1212+M1213+M1214+M1215+M1216+M1217+M1218+M1219+M1220+M1221</f>
        <v>0</v>
      </c>
      <c r="N1195" s="8">
        <f>N1196+N1197+N1198+N1199+N1200+N1201+N1202+N1203+N1204+N1205+N1206+N1207+N1208+N1209+N1210+N1211+N1212+N1213+N1214+N1215+N1216+N1217+N1218+N1219+N1220+N1221</f>
        <v>0</v>
      </c>
      <c r="R1195" s="12">
        <v>1</v>
      </c>
    </row>
    <row r="1196" spans="1:18" x14ac:dyDescent="0.2">
      <c r="A1196" s="1" t="s">
        <v>2295</v>
      </c>
      <c r="C1196" s="2" t="s">
        <v>285</v>
      </c>
      <c r="D1196" s="3" t="s">
        <v>36</v>
      </c>
      <c r="E1196" s="4">
        <v>0</v>
      </c>
      <c r="F1196" s="4">
        <v>0</v>
      </c>
      <c r="H1196" s="6">
        <v>0</v>
      </c>
      <c r="I1196" s="7">
        <v>6238567</v>
      </c>
      <c r="J1196" s="7">
        <v>6238566</v>
      </c>
      <c r="K1196" s="7">
        <v>2</v>
      </c>
      <c r="L1196" s="7">
        <v>6</v>
      </c>
      <c r="M1196" s="7">
        <f t="shared" ref="M1196:M1221" si="140">ROUND(ROUND(H1196,2)*ROUND(E1196,2), 2)</f>
        <v>0</v>
      </c>
      <c r="N1196" s="8">
        <f t="shared" ref="N1196:N1221" si="141">H1196*E1196*(1+F1196/100)</f>
        <v>0</v>
      </c>
      <c r="R1196" s="12">
        <v>1</v>
      </c>
    </row>
    <row r="1197" spans="1:18" x14ac:dyDescent="0.2">
      <c r="A1197" s="1" t="s">
        <v>2296</v>
      </c>
      <c r="C1197" s="2" t="s">
        <v>1352</v>
      </c>
      <c r="D1197" s="3" t="s">
        <v>36</v>
      </c>
      <c r="E1197" s="4">
        <v>0</v>
      </c>
      <c r="F1197" s="4">
        <v>0</v>
      </c>
      <c r="H1197" s="6">
        <v>0</v>
      </c>
      <c r="I1197" s="7">
        <v>6238568</v>
      </c>
      <c r="J1197" s="7">
        <v>6238566</v>
      </c>
      <c r="K1197" s="7">
        <v>2</v>
      </c>
      <c r="L1197" s="7">
        <v>6</v>
      </c>
      <c r="M1197" s="7">
        <f t="shared" si="140"/>
        <v>0</v>
      </c>
      <c r="N1197" s="8">
        <f t="shared" si="141"/>
        <v>0</v>
      </c>
      <c r="R1197" s="12">
        <v>1</v>
      </c>
    </row>
    <row r="1198" spans="1:18" x14ac:dyDescent="0.2">
      <c r="A1198" s="1" t="s">
        <v>2297</v>
      </c>
      <c r="C1198" s="2" t="s">
        <v>1354</v>
      </c>
      <c r="D1198" s="3" t="s">
        <v>36</v>
      </c>
      <c r="E1198" s="4">
        <v>0</v>
      </c>
      <c r="F1198" s="4">
        <v>0</v>
      </c>
      <c r="H1198" s="6">
        <v>0</v>
      </c>
      <c r="I1198" s="7">
        <v>6238569</v>
      </c>
      <c r="J1198" s="7">
        <v>6238566</v>
      </c>
      <c r="K1198" s="7">
        <v>2</v>
      </c>
      <c r="L1198" s="7">
        <v>6</v>
      </c>
      <c r="M1198" s="7">
        <f t="shared" si="140"/>
        <v>0</v>
      </c>
      <c r="N1198" s="8">
        <f t="shared" si="141"/>
        <v>0</v>
      </c>
      <c r="R1198" s="12">
        <v>1</v>
      </c>
    </row>
    <row r="1199" spans="1:18" ht="25.5" x14ac:dyDescent="0.2">
      <c r="A1199" s="1" t="s">
        <v>2298</v>
      </c>
      <c r="C1199" s="2" t="s">
        <v>2299</v>
      </c>
      <c r="D1199" s="3" t="s">
        <v>36</v>
      </c>
      <c r="E1199" s="4">
        <v>0</v>
      </c>
      <c r="F1199" s="4">
        <v>0</v>
      </c>
      <c r="H1199" s="6">
        <v>0</v>
      </c>
      <c r="I1199" s="7">
        <v>6238570</v>
      </c>
      <c r="J1199" s="7">
        <v>6238566</v>
      </c>
      <c r="K1199" s="7">
        <v>2</v>
      </c>
      <c r="L1199" s="7">
        <v>6</v>
      </c>
      <c r="M1199" s="7">
        <f t="shared" si="140"/>
        <v>0</v>
      </c>
      <c r="N1199" s="8">
        <f t="shared" si="141"/>
        <v>0</v>
      </c>
      <c r="R1199" s="12">
        <v>1</v>
      </c>
    </row>
    <row r="1200" spans="1:18" x14ac:dyDescent="0.2">
      <c r="A1200" s="1" t="s">
        <v>2300</v>
      </c>
      <c r="C1200" s="2" t="s">
        <v>2301</v>
      </c>
      <c r="D1200" s="3" t="s">
        <v>36</v>
      </c>
      <c r="E1200" s="4">
        <v>0</v>
      </c>
      <c r="F1200" s="4">
        <v>0</v>
      </c>
      <c r="H1200" s="6">
        <v>0</v>
      </c>
      <c r="I1200" s="7">
        <v>6238571</v>
      </c>
      <c r="J1200" s="7">
        <v>6238566</v>
      </c>
      <c r="K1200" s="7">
        <v>2</v>
      </c>
      <c r="L1200" s="7">
        <v>6</v>
      </c>
      <c r="M1200" s="7">
        <f t="shared" si="140"/>
        <v>0</v>
      </c>
      <c r="N1200" s="8">
        <f t="shared" si="141"/>
        <v>0</v>
      </c>
      <c r="R1200" s="12">
        <v>1</v>
      </c>
    </row>
    <row r="1201" spans="1:18" ht="25.5" x14ac:dyDescent="0.2">
      <c r="A1201" s="1" t="s">
        <v>2302</v>
      </c>
      <c r="C1201" s="2" t="s">
        <v>880</v>
      </c>
      <c r="D1201" s="3" t="s">
        <v>36</v>
      </c>
      <c r="E1201" s="4">
        <v>0</v>
      </c>
      <c r="F1201" s="4">
        <v>0</v>
      </c>
      <c r="H1201" s="6">
        <v>0</v>
      </c>
      <c r="I1201" s="7">
        <v>6238572</v>
      </c>
      <c r="J1201" s="7">
        <v>6238566</v>
      </c>
      <c r="K1201" s="7">
        <v>2</v>
      </c>
      <c r="L1201" s="7">
        <v>6</v>
      </c>
      <c r="M1201" s="7">
        <f t="shared" si="140"/>
        <v>0</v>
      </c>
      <c r="N1201" s="8">
        <f t="shared" si="141"/>
        <v>0</v>
      </c>
      <c r="R1201" s="12">
        <v>1</v>
      </c>
    </row>
    <row r="1202" spans="1:18" ht="25.5" x14ac:dyDescent="0.2">
      <c r="A1202" s="1" t="s">
        <v>2303</v>
      </c>
      <c r="C1202" s="2" t="s">
        <v>297</v>
      </c>
      <c r="D1202" s="3" t="s">
        <v>36</v>
      </c>
      <c r="E1202" s="4">
        <v>0</v>
      </c>
      <c r="F1202" s="4">
        <v>0</v>
      </c>
      <c r="H1202" s="6">
        <v>0</v>
      </c>
      <c r="I1202" s="7">
        <v>6238573</v>
      </c>
      <c r="J1202" s="7">
        <v>6238566</v>
      </c>
      <c r="K1202" s="7">
        <v>2</v>
      </c>
      <c r="L1202" s="7">
        <v>6</v>
      </c>
      <c r="M1202" s="7">
        <f t="shared" si="140"/>
        <v>0</v>
      </c>
      <c r="N1202" s="8">
        <f t="shared" si="141"/>
        <v>0</v>
      </c>
      <c r="R1202" s="12">
        <v>1</v>
      </c>
    </row>
    <row r="1203" spans="1:18" x14ac:dyDescent="0.2">
      <c r="A1203" s="1" t="s">
        <v>2304</v>
      </c>
      <c r="B1203" s="1" t="s">
        <v>31</v>
      </c>
      <c r="C1203" s="2" t="s">
        <v>2305</v>
      </c>
      <c r="D1203" s="3" t="s">
        <v>234</v>
      </c>
      <c r="E1203" s="4">
        <v>1</v>
      </c>
      <c r="F1203" s="4">
        <v>0</v>
      </c>
      <c r="H1203" s="6">
        <v>0</v>
      </c>
      <c r="I1203" s="7">
        <v>6238574</v>
      </c>
      <c r="J1203" s="7">
        <v>6238566</v>
      </c>
      <c r="K1203" s="7">
        <v>2</v>
      </c>
      <c r="L1203" s="7">
        <v>6</v>
      </c>
      <c r="M1203" s="7">
        <f t="shared" si="140"/>
        <v>0</v>
      </c>
      <c r="N1203" s="8">
        <f t="shared" si="141"/>
        <v>0</v>
      </c>
      <c r="R1203" s="12">
        <v>1</v>
      </c>
    </row>
    <row r="1204" spans="1:18" ht="51" x14ac:dyDescent="0.2">
      <c r="A1204" s="1" t="s">
        <v>2306</v>
      </c>
      <c r="B1204" s="1" t="s">
        <v>42</v>
      </c>
      <c r="C1204" s="2" t="s">
        <v>2307</v>
      </c>
      <c r="D1204" s="3" t="s">
        <v>36</v>
      </c>
      <c r="E1204" s="4">
        <v>0</v>
      </c>
      <c r="F1204" s="4">
        <v>0</v>
      </c>
      <c r="H1204" s="6">
        <v>0</v>
      </c>
      <c r="I1204" s="7">
        <v>6238575</v>
      </c>
      <c r="J1204" s="7">
        <v>6238566</v>
      </c>
      <c r="K1204" s="7">
        <v>2</v>
      </c>
      <c r="L1204" s="7">
        <v>6</v>
      </c>
      <c r="M1204" s="7">
        <f t="shared" si="140"/>
        <v>0</v>
      </c>
      <c r="N1204" s="8">
        <f t="shared" si="141"/>
        <v>0</v>
      </c>
      <c r="R1204" s="12">
        <v>1</v>
      </c>
    </row>
    <row r="1205" spans="1:18" ht="63.75" x14ac:dyDescent="0.2">
      <c r="A1205" s="1" t="s">
        <v>2308</v>
      </c>
      <c r="C1205" s="2" t="s">
        <v>2309</v>
      </c>
      <c r="D1205" s="3" t="s">
        <v>268</v>
      </c>
      <c r="E1205" s="4">
        <v>122</v>
      </c>
      <c r="F1205" s="4">
        <v>0</v>
      </c>
      <c r="H1205" s="6">
        <v>0</v>
      </c>
      <c r="I1205" s="7">
        <v>6238576</v>
      </c>
      <c r="J1205" s="7">
        <v>6238566</v>
      </c>
      <c r="K1205" s="7">
        <v>2</v>
      </c>
      <c r="L1205" s="7">
        <v>6</v>
      </c>
      <c r="M1205" s="7">
        <f t="shared" si="140"/>
        <v>0</v>
      </c>
      <c r="N1205" s="8">
        <f t="shared" si="141"/>
        <v>0</v>
      </c>
      <c r="R1205" s="12">
        <v>1</v>
      </c>
    </row>
    <row r="1206" spans="1:18" ht="63.75" x14ac:dyDescent="0.2">
      <c r="A1206" s="1" t="s">
        <v>2310</v>
      </c>
      <c r="C1206" s="2" t="s">
        <v>2311</v>
      </c>
      <c r="D1206" s="3" t="s">
        <v>268</v>
      </c>
      <c r="E1206" s="4">
        <v>10</v>
      </c>
      <c r="F1206" s="4">
        <v>0</v>
      </c>
      <c r="H1206" s="6">
        <v>0</v>
      </c>
      <c r="I1206" s="7">
        <v>6238577</v>
      </c>
      <c r="J1206" s="7">
        <v>6238566</v>
      </c>
      <c r="K1206" s="7">
        <v>2</v>
      </c>
      <c r="L1206" s="7">
        <v>6</v>
      </c>
      <c r="M1206" s="7">
        <f t="shared" si="140"/>
        <v>0</v>
      </c>
      <c r="N1206" s="8">
        <f t="shared" si="141"/>
        <v>0</v>
      </c>
      <c r="R1206" s="12">
        <v>1</v>
      </c>
    </row>
    <row r="1207" spans="1:18" ht="25.5" x14ac:dyDescent="0.2">
      <c r="A1207" s="1" t="s">
        <v>2312</v>
      </c>
      <c r="B1207" s="1" t="s">
        <v>45</v>
      </c>
      <c r="C1207" s="2" t="s">
        <v>2313</v>
      </c>
      <c r="D1207" s="3" t="s">
        <v>36</v>
      </c>
      <c r="E1207" s="4">
        <v>0</v>
      </c>
      <c r="F1207" s="4">
        <v>0</v>
      </c>
      <c r="H1207" s="6">
        <v>0</v>
      </c>
      <c r="I1207" s="7">
        <v>6238578</v>
      </c>
      <c r="J1207" s="7">
        <v>6238566</v>
      </c>
      <c r="K1207" s="7">
        <v>2</v>
      </c>
      <c r="L1207" s="7">
        <v>6</v>
      </c>
      <c r="M1207" s="7">
        <f t="shared" si="140"/>
        <v>0</v>
      </c>
      <c r="N1207" s="8">
        <f t="shared" si="141"/>
        <v>0</v>
      </c>
      <c r="R1207" s="12">
        <v>1</v>
      </c>
    </row>
    <row r="1208" spans="1:18" ht="51" x14ac:dyDescent="0.2">
      <c r="A1208" s="1" t="s">
        <v>2314</v>
      </c>
      <c r="C1208" s="2" t="s">
        <v>2315</v>
      </c>
      <c r="D1208" s="3" t="s">
        <v>268</v>
      </c>
      <c r="E1208" s="4">
        <v>50</v>
      </c>
      <c r="F1208" s="4">
        <v>0</v>
      </c>
      <c r="H1208" s="6">
        <v>0</v>
      </c>
      <c r="I1208" s="7">
        <v>6238579</v>
      </c>
      <c r="J1208" s="7">
        <v>6238566</v>
      </c>
      <c r="K1208" s="7">
        <v>2</v>
      </c>
      <c r="L1208" s="7">
        <v>6</v>
      </c>
      <c r="M1208" s="7">
        <f t="shared" si="140"/>
        <v>0</v>
      </c>
      <c r="N1208" s="8">
        <f t="shared" si="141"/>
        <v>0</v>
      </c>
      <c r="R1208" s="12">
        <v>1</v>
      </c>
    </row>
    <row r="1209" spans="1:18" ht="51" x14ac:dyDescent="0.2">
      <c r="A1209" s="1" t="s">
        <v>2316</v>
      </c>
      <c r="C1209" s="2" t="s">
        <v>2317</v>
      </c>
      <c r="D1209" s="3" t="s">
        <v>268</v>
      </c>
      <c r="E1209" s="4">
        <v>50</v>
      </c>
      <c r="F1209" s="4">
        <v>0</v>
      </c>
      <c r="H1209" s="6">
        <v>0</v>
      </c>
      <c r="I1209" s="7">
        <v>6238580</v>
      </c>
      <c r="J1209" s="7">
        <v>6238566</v>
      </c>
      <c r="K1209" s="7">
        <v>2</v>
      </c>
      <c r="L1209" s="7">
        <v>6</v>
      </c>
      <c r="M1209" s="7">
        <f t="shared" si="140"/>
        <v>0</v>
      </c>
      <c r="N1209" s="8">
        <f t="shared" si="141"/>
        <v>0</v>
      </c>
      <c r="R1209" s="12">
        <v>1</v>
      </c>
    </row>
    <row r="1210" spans="1:18" ht="25.5" x14ac:dyDescent="0.2">
      <c r="A1210" s="1" t="s">
        <v>2318</v>
      </c>
      <c r="B1210" s="1" t="s">
        <v>48</v>
      </c>
      <c r="C1210" s="2" t="s">
        <v>2319</v>
      </c>
      <c r="D1210" s="3" t="s">
        <v>36</v>
      </c>
      <c r="E1210" s="4">
        <v>0</v>
      </c>
      <c r="F1210" s="4">
        <v>0</v>
      </c>
      <c r="H1210" s="6">
        <v>0</v>
      </c>
      <c r="I1210" s="7">
        <v>6238581</v>
      </c>
      <c r="J1210" s="7">
        <v>6238566</v>
      </c>
      <c r="K1210" s="7">
        <v>2</v>
      </c>
      <c r="L1210" s="7">
        <v>6</v>
      </c>
      <c r="M1210" s="7">
        <f t="shared" si="140"/>
        <v>0</v>
      </c>
      <c r="N1210" s="8">
        <f t="shared" si="141"/>
        <v>0</v>
      </c>
      <c r="R1210" s="12">
        <v>1</v>
      </c>
    </row>
    <row r="1211" spans="1:18" ht="51" x14ac:dyDescent="0.2">
      <c r="A1211" s="1" t="s">
        <v>2320</v>
      </c>
      <c r="C1211" s="2" t="s">
        <v>2321</v>
      </c>
      <c r="D1211" s="3" t="s">
        <v>268</v>
      </c>
      <c r="E1211" s="4">
        <v>1088</v>
      </c>
      <c r="F1211" s="4">
        <v>0</v>
      </c>
      <c r="H1211" s="6">
        <v>0</v>
      </c>
      <c r="I1211" s="7">
        <v>6238582</v>
      </c>
      <c r="J1211" s="7">
        <v>6238566</v>
      </c>
      <c r="K1211" s="7">
        <v>2</v>
      </c>
      <c r="L1211" s="7">
        <v>6</v>
      </c>
      <c r="M1211" s="7">
        <f t="shared" si="140"/>
        <v>0</v>
      </c>
      <c r="N1211" s="8">
        <f t="shared" si="141"/>
        <v>0</v>
      </c>
      <c r="R1211" s="12">
        <v>1</v>
      </c>
    </row>
    <row r="1212" spans="1:18" ht="51" x14ac:dyDescent="0.2">
      <c r="A1212" s="1" t="s">
        <v>2322</v>
      </c>
      <c r="C1212" s="2" t="s">
        <v>2323</v>
      </c>
      <c r="D1212" s="3" t="s">
        <v>268</v>
      </c>
      <c r="E1212" s="4">
        <v>50</v>
      </c>
      <c r="F1212" s="4">
        <v>0</v>
      </c>
      <c r="H1212" s="6">
        <v>0</v>
      </c>
      <c r="I1212" s="7">
        <v>6238583</v>
      </c>
      <c r="J1212" s="7">
        <v>6238566</v>
      </c>
      <c r="K1212" s="7">
        <v>2</v>
      </c>
      <c r="L1212" s="7">
        <v>6</v>
      </c>
      <c r="M1212" s="7">
        <f t="shared" si="140"/>
        <v>0</v>
      </c>
      <c r="N1212" s="8">
        <f t="shared" si="141"/>
        <v>0</v>
      </c>
      <c r="R1212" s="12">
        <v>1</v>
      </c>
    </row>
    <row r="1213" spans="1:18" ht="25.5" x14ac:dyDescent="0.2">
      <c r="A1213" s="1" t="s">
        <v>2324</v>
      </c>
      <c r="B1213" s="1" t="s">
        <v>51</v>
      </c>
      <c r="C1213" s="2" t="s">
        <v>2325</v>
      </c>
      <c r="D1213" s="3" t="s">
        <v>36</v>
      </c>
      <c r="E1213" s="4">
        <v>0</v>
      </c>
      <c r="F1213" s="4">
        <v>0</v>
      </c>
      <c r="H1213" s="6">
        <v>0</v>
      </c>
      <c r="I1213" s="7">
        <v>6238584</v>
      </c>
      <c r="J1213" s="7">
        <v>6238566</v>
      </c>
      <c r="K1213" s="7">
        <v>2</v>
      </c>
      <c r="L1213" s="7">
        <v>6</v>
      </c>
      <c r="M1213" s="7">
        <f t="shared" si="140"/>
        <v>0</v>
      </c>
      <c r="N1213" s="8">
        <f t="shared" si="141"/>
        <v>0</v>
      </c>
      <c r="R1213" s="12">
        <v>1</v>
      </c>
    </row>
    <row r="1214" spans="1:18" ht="51" x14ac:dyDescent="0.2">
      <c r="A1214" s="1" t="s">
        <v>2326</v>
      </c>
      <c r="C1214" s="2" t="s">
        <v>2327</v>
      </c>
      <c r="D1214" s="3" t="s">
        <v>268</v>
      </c>
      <c r="E1214" s="4">
        <v>250</v>
      </c>
      <c r="F1214" s="4">
        <v>0</v>
      </c>
      <c r="H1214" s="6">
        <v>0</v>
      </c>
      <c r="I1214" s="7">
        <v>6238585</v>
      </c>
      <c r="J1214" s="7">
        <v>6238566</v>
      </c>
      <c r="K1214" s="7">
        <v>2</v>
      </c>
      <c r="L1214" s="7">
        <v>6</v>
      </c>
      <c r="M1214" s="7">
        <f t="shared" si="140"/>
        <v>0</v>
      </c>
      <c r="N1214" s="8">
        <f t="shared" si="141"/>
        <v>0</v>
      </c>
      <c r="R1214" s="12">
        <v>1</v>
      </c>
    </row>
    <row r="1215" spans="1:18" ht="51" x14ac:dyDescent="0.2">
      <c r="A1215" s="1" t="s">
        <v>2328</v>
      </c>
      <c r="C1215" s="2" t="s">
        <v>2329</v>
      </c>
      <c r="D1215" s="3" t="s">
        <v>268</v>
      </c>
      <c r="E1215" s="4">
        <v>50</v>
      </c>
      <c r="F1215" s="4">
        <v>0</v>
      </c>
      <c r="H1215" s="6">
        <v>0</v>
      </c>
      <c r="I1215" s="7">
        <v>6238586</v>
      </c>
      <c r="J1215" s="7">
        <v>6238566</v>
      </c>
      <c r="K1215" s="7">
        <v>2</v>
      </c>
      <c r="L1215" s="7">
        <v>6</v>
      </c>
      <c r="M1215" s="7">
        <f t="shared" si="140"/>
        <v>0</v>
      </c>
      <c r="N1215" s="8">
        <f t="shared" si="141"/>
        <v>0</v>
      </c>
      <c r="R1215" s="12">
        <v>1</v>
      </c>
    </row>
    <row r="1216" spans="1:18" ht="25.5" x14ac:dyDescent="0.2">
      <c r="A1216" s="1" t="s">
        <v>2330</v>
      </c>
      <c r="B1216" s="1" t="s">
        <v>54</v>
      </c>
      <c r="C1216" s="2" t="s">
        <v>303</v>
      </c>
      <c r="D1216" s="3" t="s">
        <v>244</v>
      </c>
      <c r="E1216" s="4">
        <v>1170</v>
      </c>
      <c r="F1216" s="4">
        <v>0</v>
      </c>
      <c r="H1216" s="6">
        <v>0</v>
      </c>
      <c r="I1216" s="7">
        <v>6238587</v>
      </c>
      <c r="J1216" s="7">
        <v>6238566</v>
      </c>
      <c r="K1216" s="7">
        <v>2</v>
      </c>
      <c r="L1216" s="7">
        <v>6</v>
      </c>
      <c r="M1216" s="7">
        <f t="shared" si="140"/>
        <v>0</v>
      </c>
      <c r="N1216" s="8">
        <f t="shared" si="141"/>
        <v>0</v>
      </c>
      <c r="R1216" s="12">
        <v>1</v>
      </c>
    </row>
    <row r="1217" spans="1:18" ht="38.25" x14ac:dyDescent="0.2">
      <c r="A1217" s="1" t="s">
        <v>2331</v>
      </c>
      <c r="B1217" s="1" t="s">
        <v>57</v>
      </c>
      <c r="C1217" s="2" t="s">
        <v>2332</v>
      </c>
      <c r="D1217" s="3" t="s">
        <v>268</v>
      </c>
      <c r="E1217" s="4">
        <v>60</v>
      </c>
      <c r="F1217" s="4">
        <v>0</v>
      </c>
      <c r="H1217" s="6">
        <v>0</v>
      </c>
      <c r="I1217" s="7">
        <v>6238588</v>
      </c>
      <c r="J1217" s="7">
        <v>6238566</v>
      </c>
      <c r="K1217" s="7">
        <v>2</v>
      </c>
      <c r="L1217" s="7">
        <v>6</v>
      </c>
      <c r="M1217" s="7">
        <f t="shared" si="140"/>
        <v>0</v>
      </c>
      <c r="N1217" s="8">
        <f t="shared" si="141"/>
        <v>0</v>
      </c>
      <c r="R1217" s="12">
        <v>1</v>
      </c>
    </row>
    <row r="1218" spans="1:18" ht="38.25" x14ac:dyDescent="0.2">
      <c r="A1218" s="1" t="s">
        <v>2333</v>
      </c>
      <c r="B1218" s="1" t="s">
        <v>60</v>
      </c>
      <c r="C1218" s="2" t="s">
        <v>2334</v>
      </c>
      <c r="D1218" s="3" t="s">
        <v>268</v>
      </c>
      <c r="E1218" s="4">
        <v>80</v>
      </c>
      <c r="F1218" s="4">
        <v>0</v>
      </c>
      <c r="H1218" s="6">
        <v>0</v>
      </c>
      <c r="I1218" s="7">
        <v>6238589</v>
      </c>
      <c r="J1218" s="7">
        <v>6238566</v>
      </c>
      <c r="K1218" s="7">
        <v>2</v>
      </c>
      <c r="L1218" s="7">
        <v>6</v>
      </c>
      <c r="M1218" s="7">
        <f t="shared" si="140"/>
        <v>0</v>
      </c>
      <c r="N1218" s="8">
        <f t="shared" si="141"/>
        <v>0</v>
      </c>
      <c r="R1218" s="12">
        <v>1</v>
      </c>
    </row>
    <row r="1219" spans="1:18" ht="38.25" x14ac:dyDescent="0.2">
      <c r="A1219" s="1" t="s">
        <v>2335</v>
      </c>
      <c r="B1219" s="1" t="s">
        <v>63</v>
      </c>
      <c r="C1219" s="2" t="s">
        <v>2336</v>
      </c>
      <c r="D1219" s="3" t="s">
        <v>268</v>
      </c>
      <c r="E1219" s="4">
        <v>50</v>
      </c>
      <c r="F1219" s="4">
        <v>0</v>
      </c>
      <c r="H1219" s="6">
        <v>0</v>
      </c>
      <c r="I1219" s="7">
        <v>6238590</v>
      </c>
      <c r="J1219" s="7">
        <v>6238566</v>
      </c>
      <c r="K1219" s="7">
        <v>2</v>
      </c>
      <c r="L1219" s="7">
        <v>6</v>
      </c>
      <c r="M1219" s="7">
        <f t="shared" si="140"/>
        <v>0</v>
      </c>
      <c r="N1219" s="8">
        <f t="shared" si="141"/>
        <v>0</v>
      </c>
      <c r="R1219" s="12">
        <v>1</v>
      </c>
    </row>
    <row r="1220" spans="1:18" ht="38.25" x14ac:dyDescent="0.2">
      <c r="A1220" s="1" t="s">
        <v>2337</v>
      </c>
      <c r="B1220" s="1" t="s">
        <v>66</v>
      </c>
      <c r="C1220" s="2" t="s">
        <v>2338</v>
      </c>
      <c r="D1220" s="3" t="s">
        <v>268</v>
      </c>
      <c r="E1220" s="4">
        <v>268</v>
      </c>
      <c r="F1220" s="4">
        <v>0</v>
      </c>
      <c r="H1220" s="6">
        <v>0</v>
      </c>
      <c r="I1220" s="7">
        <v>6238591</v>
      </c>
      <c r="J1220" s="7">
        <v>6238566</v>
      </c>
      <c r="K1220" s="7">
        <v>2</v>
      </c>
      <c r="L1220" s="7">
        <v>6</v>
      </c>
      <c r="M1220" s="7">
        <f t="shared" si="140"/>
        <v>0</v>
      </c>
      <c r="N1220" s="8">
        <f t="shared" si="141"/>
        <v>0</v>
      </c>
      <c r="R1220" s="12">
        <v>1</v>
      </c>
    </row>
    <row r="1221" spans="1:18" ht="51" x14ac:dyDescent="0.2">
      <c r="A1221" s="1" t="s">
        <v>2339</v>
      </c>
      <c r="B1221" s="1" t="s">
        <v>69</v>
      </c>
      <c r="C1221" s="2" t="s">
        <v>2340</v>
      </c>
      <c r="D1221" s="3" t="s">
        <v>268</v>
      </c>
      <c r="E1221" s="4">
        <v>1300</v>
      </c>
      <c r="F1221" s="4">
        <v>0</v>
      </c>
      <c r="H1221" s="6">
        <v>0</v>
      </c>
      <c r="I1221" s="7">
        <v>6238592</v>
      </c>
      <c r="J1221" s="7">
        <v>6238566</v>
      </c>
      <c r="K1221" s="7">
        <v>2</v>
      </c>
      <c r="L1221" s="7">
        <v>6</v>
      </c>
      <c r="M1221" s="7">
        <f t="shared" si="140"/>
        <v>0</v>
      </c>
      <c r="N1221" s="8">
        <f t="shared" si="141"/>
        <v>0</v>
      </c>
      <c r="R1221" s="12">
        <v>1</v>
      </c>
    </row>
    <row r="1222" spans="1:18" x14ac:dyDescent="0.2">
      <c r="A1222" s="1" t="s">
        <v>2341</v>
      </c>
      <c r="B1222" s="1" t="s">
        <v>307</v>
      </c>
      <c r="C1222" s="2" t="s">
        <v>308</v>
      </c>
      <c r="E1222" s="4">
        <v>0</v>
      </c>
      <c r="F1222" s="4">
        <v>0</v>
      </c>
      <c r="H1222" s="6">
        <v>0</v>
      </c>
      <c r="I1222" s="7">
        <v>6238593</v>
      </c>
      <c r="J1222" s="7">
        <v>6238473</v>
      </c>
      <c r="K1222" s="7">
        <v>1</v>
      </c>
      <c r="L1222" s="7">
        <v>5</v>
      </c>
      <c r="M1222" s="7">
        <f>M1223+M1224+M1225+M1226+M1227+M1228+M1229+M1230+M1231+M1232+M1233+M1234+M1235+M1236+M1237+M1238+M1239+M1240+M1241+M1242+M1243+M1244+M1245+M1246+M1247+M1248+M1249+M1250+M1251+M1252+M1253+M1254+M1255+M1256+M1257+M1258+M1259+M1260+M1261+M1262+M1263+M1264+M1265+M1266+M1267+M1268+M1269+M1270+M1271+M1272+M1273+M1274</f>
        <v>0</v>
      </c>
      <c r="N1222" s="8">
        <f>N1223+N1224+N1225+N1226+N1227+N1228+N1229+N1230+N1231+N1232+N1233+N1234+N1235+N1236+N1237+N1238+N1239+N1240+N1241+N1242+N1243+N1244+N1245+N1246+N1247+N1248+N1249+N1250+N1251+N1252+N1253+N1254+N1255+N1256+N1257+N1258+N1259+N1260+N1261+N1262+N1263+N1264+N1265+N1266+N1267+N1268+N1269+N1270+N1271+N1272+N1273+N1274</f>
        <v>0</v>
      </c>
      <c r="R1222" s="12">
        <v>1</v>
      </c>
    </row>
    <row r="1223" spans="1:18" x14ac:dyDescent="0.2">
      <c r="A1223" s="1" t="s">
        <v>2342</v>
      </c>
      <c r="C1223" s="2" t="s">
        <v>285</v>
      </c>
      <c r="D1223" s="3" t="s">
        <v>36</v>
      </c>
      <c r="E1223" s="4">
        <v>0</v>
      </c>
      <c r="F1223" s="4">
        <v>0</v>
      </c>
      <c r="H1223" s="6">
        <v>0</v>
      </c>
      <c r="I1223" s="7">
        <v>6238594</v>
      </c>
      <c r="J1223" s="7">
        <v>6238593</v>
      </c>
      <c r="K1223" s="7">
        <v>2</v>
      </c>
      <c r="L1223" s="7">
        <v>6</v>
      </c>
      <c r="M1223" s="7">
        <f t="shared" ref="M1223:M1274" si="142">ROUND(ROUND(H1223,2)*ROUND(E1223,2), 2)</f>
        <v>0</v>
      </c>
      <c r="N1223" s="8">
        <f t="shared" ref="N1223:N1254" si="143">H1223*E1223*(1+F1223/100)</f>
        <v>0</v>
      </c>
      <c r="R1223" s="12">
        <v>1</v>
      </c>
    </row>
    <row r="1224" spans="1:18" ht="25.5" x14ac:dyDescent="0.2">
      <c r="A1224" s="1" t="s">
        <v>2343</v>
      </c>
      <c r="C1224" s="2" t="s">
        <v>892</v>
      </c>
      <c r="D1224" s="3" t="s">
        <v>36</v>
      </c>
      <c r="E1224" s="4">
        <v>0</v>
      </c>
      <c r="F1224" s="4">
        <v>0</v>
      </c>
      <c r="H1224" s="6">
        <v>0</v>
      </c>
      <c r="I1224" s="7">
        <v>6238595</v>
      </c>
      <c r="J1224" s="7">
        <v>6238593</v>
      </c>
      <c r="K1224" s="7">
        <v>2</v>
      </c>
      <c r="L1224" s="7">
        <v>6</v>
      </c>
      <c r="M1224" s="7">
        <f t="shared" si="142"/>
        <v>0</v>
      </c>
      <c r="N1224" s="8">
        <f t="shared" si="143"/>
        <v>0</v>
      </c>
      <c r="R1224" s="12">
        <v>1</v>
      </c>
    </row>
    <row r="1225" spans="1:18" ht="25.5" x14ac:dyDescent="0.2">
      <c r="A1225" s="1" t="s">
        <v>2344</v>
      </c>
      <c r="C1225" s="2" t="s">
        <v>894</v>
      </c>
      <c r="D1225" s="3" t="s">
        <v>36</v>
      </c>
      <c r="E1225" s="4">
        <v>0</v>
      </c>
      <c r="F1225" s="4">
        <v>0</v>
      </c>
      <c r="H1225" s="6">
        <v>0</v>
      </c>
      <c r="I1225" s="7">
        <v>6238596</v>
      </c>
      <c r="J1225" s="7">
        <v>6238593</v>
      </c>
      <c r="K1225" s="7">
        <v>2</v>
      </c>
      <c r="L1225" s="7">
        <v>6</v>
      </c>
      <c r="M1225" s="7">
        <f t="shared" si="142"/>
        <v>0</v>
      </c>
      <c r="N1225" s="8">
        <f t="shared" si="143"/>
        <v>0</v>
      </c>
      <c r="R1225" s="12">
        <v>1</v>
      </c>
    </row>
    <row r="1226" spans="1:18" ht="25.5" x14ac:dyDescent="0.2">
      <c r="A1226" s="1" t="s">
        <v>2345</v>
      </c>
      <c r="C1226" s="2" t="s">
        <v>966</v>
      </c>
      <c r="D1226" s="3" t="s">
        <v>36</v>
      </c>
      <c r="E1226" s="4">
        <v>0</v>
      </c>
      <c r="F1226" s="4">
        <v>0</v>
      </c>
      <c r="H1226" s="6">
        <v>0</v>
      </c>
      <c r="I1226" s="7">
        <v>6238597</v>
      </c>
      <c r="J1226" s="7">
        <v>6238593</v>
      </c>
      <c r="K1226" s="7">
        <v>2</v>
      </c>
      <c r="L1226" s="7">
        <v>6</v>
      </c>
      <c r="M1226" s="7">
        <f t="shared" si="142"/>
        <v>0</v>
      </c>
      <c r="N1226" s="8">
        <f t="shared" si="143"/>
        <v>0</v>
      </c>
      <c r="R1226" s="12">
        <v>1</v>
      </c>
    </row>
    <row r="1227" spans="1:18" x14ac:dyDescent="0.2">
      <c r="A1227" s="1" t="s">
        <v>2346</v>
      </c>
      <c r="B1227" s="1" t="s">
        <v>31</v>
      </c>
      <c r="C1227" s="2" t="s">
        <v>2347</v>
      </c>
      <c r="D1227" s="3" t="s">
        <v>36</v>
      </c>
      <c r="E1227" s="4">
        <v>0</v>
      </c>
      <c r="F1227" s="4">
        <v>0</v>
      </c>
      <c r="H1227" s="6">
        <v>0</v>
      </c>
      <c r="I1227" s="7">
        <v>6238598</v>
      </c>
      <c r="J1227" s="7">
        <v>6238593</v>
      </c>
      <c r="K1227" s="7">
        <v>2</v>
      </c>
      <c r="L1227" s="7">
        <v>6</v>
      </c>
      <c r="M1227" s="7">
        <f t="shared" si="142"/>
        <v>0</v>
      </c>
      <c r="N1227" s="8">
        <f t="shared" si="143"/>
        <v>0</v>
      </c>
      <c r="R1227" s="12">
        <v>1</v>
      </c>
    </row>
    <row r="1228" spans="1:18" ht="25.5" x14ac:dyDescent="0.2">
      <c r="A1228" s="1" t="s">
        <v>2348</v>
      </c>
      <c r="C1228" s="2" t="s">
        <v>2349</v>
      </c>
      <c r="D1228" s="3" t="s">
        <v>268</v>
      </c>
      <c r="E1228" s="4">
        <v>3</v>
      </c>
      <c r="F1228" s="4">
        <v>0</v>
      </c>
      <c r="H1228" s="6">
        <v>0</v>
      </c>
      <c r="I1228" s="7">
        <v>6238599</v>
      </c>
      <c r="J1228" s="7">
        <v>6238593</v>
      </c>
      <c r="K1228" s="7">
        <v>2</v>
      </c>
      <c r="L1228" s="7">
        <v>6</v>
      </c>
      <c r="M1228" s="7">
        <f t="shared" si="142"/>
        <v>0</v>
      </c>
      <c r="N1228" s="8">
        <f t="shared" si="143"/>
        <v>0</v>
      </c>
      <c r="R1228" s="12">
        <v>1</v>
      </c>
    </row>
    <row r="1229" spans="1:18" ht="25.5" x14ac:dyDescent="0.2">
      <c r="A1229" s="1" t="s">
        <v>2350</v>
      </c>
      <c r="C1229" s="2" t="s">
        <v>2351</v>
      </c>
      <c r="D1229" s="3" t="s">
        <v>268</v>
      </c>
      <c r="E1229" s="4">
        <v>30</v>
      </c>
      <c r="F1229" s="4">
        <v>0</v>
      </c>
      <c r="H1229" s="6">
        <v>0</v>
      </c>
      <c r="I1229" s="7">
        <v>6238600</v>
      </c>
      <c r="J1229" s="7">
        <v>6238593</v>
      </c>
      <c r="K1229" s="7">
        <v>2</v>
      </c>
      <c r="L1229" s="7">
        <v>6</v>
      </c>
      <c r="M1229" s="7">
        <f t="shared" si="142"/>
        <v>0</v>
      </c>
      <c r="N1229" s="8">
        <f t="shared" si="143"/>
        <v>0</v>
      </c>
      <c r="R1229" s="12">
        <v>1</v>
      </c>
    </row>
    <row r="1230" spans="1:18" ht="25.5" x14ac:dyDescent="0.2">
      <c r="A1230" s="1" t="s">
        <v>2352</v>
      </c>
      <c r="B1230" s="1" t="s">
        <v>42</v>
      </c>
      <c r="C1230" s="2" t="s">
        <v>617</v>
      </c>
      <c r="D1230" s="3" t="s">
        <v>36</v>
      </c>
      <c r="E1230" s="4">
        <v>0</v>
      </c>
      <c r="F1230" s="4">
        <v>0</v>
      </c>
      <c r="H1230" s="6">
        <v>0</v>
      </c>
      <c r="I1230" s="7">
        <v>6238601</v>
      </c>
      <c r="J1230" s="7">
        <v>6238593</v>
      </c>
      <c r="K1230" s="7">
        <v>2</v>
      </c>
      <c r="L1230" s="7">
        <v>6</v>
      </c>
      <c r="M1230" s="7">
        <f t="shared" si="142"/>
        <v>0</v>
      </c>
      <c r="N1230" s="8">
        <f t="shared" si="143"/>
        <v>0</v>
      </c>
      <c r="R1230" s="12">
        <v>1</v>
      </c>
    </row>
    <row r="1231" spans="1:18" ht="38.25" x14ac:dyDescent="0.2">
      <c r="A1231" s="1" t="s">
        <v>2353</v>
      </c>
      <c r="C1231" s="2" t="s">
        <v>2354</v>
      </c>
      <c r="D1231" s="3" t="s">
        <v>268</v>
      </c>
      <c r="E1231" s="4">
        <v>25</v>
      </c>
      <c r="F1231" s="4">
        <v>0</v>
      </c>
      <c r="H1231" s="6">
        <v>0</v>
      </c>
      <c r="I1231" s="7">
        <v>6238602</v>
      </c>
      <c r="J1231" s="7">
        <v>6238593</v>
      </c>
      <c r="K1231" s="7">
        <v>2</v>
      </c>
      <c r="L1231" s="7">
        <v>6</v>
      </c>
      <c r="M1231" s="7">
        <f t="shared" si="142"/>
        <v>0</v>
      </c>
      <c r="N1231" s="8">
        <f t="shared" si="143"/>
        <v>0</v>
      </c>
      <c r="R1231" s="12">
        <v>1</v>
      </c>
    </row>
    <row r="1232" spans="1:18" ht="38.25" x14ac:dyDescent="0.2">
      <c r="A1232" s="1" t="s">
        <v>2355</v>
      </c>
      <c r="C1232" s="2" t="s">
        <v>2356</v>
      </c>
      <c r="D1232" s="3" t="s">
        <v>268</v>
      </c>
      <c r="E1232" s="4">
        <v>30</v>
      </c>
      <c r="F1232" s="4">
        <v>0</v>
      </c>
      <c r="H1232" s="6">
        <v>0</v>
      </c>
      <c r="I1232" s="7">
        <v>6238603</v>
      </c>
      <c r="J1232" s="7">
        <v>6238593</v>
      </c>
      <c r="K1232" s="7">
        <v>2</v>
      </c>
      <c r="L1232" s="7">
        <v>6</v>
      </c>
      <c r="M1232" s="7">
        <f t="shared" si="142"/>
        <v>0</v>
      </c>
      <c r="N1232" s="8">
        <f t="shared" si="143"/>
        <v>0</v>
      </c>
      <c r="R1232" s="12">
        <v>1</v>
      </c>
    </row>
    <row r="1233" spans="1:18" ht="25.5" x14ac:dyDescent="0.2">
      <c r="A1233" s="1" t="s">
        <v>2357</v>
      </c>
      <c r="B1233" s="1" t="s">
        <v>45</v>
      </c>
      <c r="C1233" s="2" t="s">
        <v>2358</v>
      </c>
      <c r="D1233" s="3" t="s">
        <v>268</v>
      </c>
      <c r="E1233" s="4">
        <v>5</v>
      </c>
      <c r="F1233" s="4">
        <v>0</v>
      </c>
      <c r="H1233" s="6">
        <v>0</v>
      </c>
      <c r="I1233" s="7">
        <v>6238604</v>
      </c>
      <c r="J1233" s="7">
        <v>6238593</v>
      </c>
      <c r="K1233" s="7">
        <v>2</v>
      </c>
      <c r="L1233" s="7">
        <v>6</v>
      </c>
      <c r="M1233" s="7">
        <f t="shared" si="142"/>
        <v>0</v>
      </c>
      <c r="N1233" s="8">
        <f t="shared" si="143"/>
        <v>0</v>
      </c>
      <c r="R1233" s="12">
        <v>1</v>
      </c>
    </row>
    <row r="1234" spans="1:18" ht="25.5" x14ac:dyDescent="0.2">
      <c r="A1234" s="1" t="s">
        <v>2359</v>
      </c>
      <c r="B1234" s="1" t="s">
        <v>48</v>
      </c>
      <c r="C1234" s="2" t="s">
        <v>2360</v>
      </c>
      <c r="D1234" s="3" t="s">
        <v>36</v>
      </c>
      <c r="E1234" s="4">
        <v>0</v>
      </c>
      <c r="F1234" s="4">
        <v>0</v>
      </c>
      <c r="H1234" s="6">
        <v>0</v>
      </c>
      <c r="I1234" s="7">
        <v>6238605</v>
      </c>
      <c r="J1234" s="7">
        <v>6238593</v>
      </c>
      <c r="K1234" s="7">
        <v>2</v>
      </c>
      <c r="L1234" s="7">
        <v>6</v>
      </c>
      <c r="M1234" s="7">
        <f t="shared" si="142"/>
        <v>0</v>
      </c>
      <c r="N1234" s="8">
        <f t="shared" si="143"/>
        <v>0</v>
      </c>
      <c r="R1234" s="12">
        <v>1</v>
      </c>
    </row>
    <row r="1235" spans="1:18" ht="51" x14ac:dyDescent="0.2">
      <c r="A1235" s="1" t="s">
        <v>2361</v>
      </c>
      <c r="C1235" s="2" t="s">
        <v>2362</v>
      </c>
      <c r="D1235" s="3" t="s">
        <v>268</v>
      </c>
      <c r="E1235" s="4">
        <v>1</v>
      </c>
      <c r="F1235" s="4">
        <v>0</v>
      </c>
      <c r="H1235" s="6">
        <v>0</v>
      </c>
      <c r="I1235" s="7">
        <v>6238606</v>
      </c>
      <c r="J1235" s="7">
        <v>6238593</v>
      </c>
      <c r="K1235" s="7">
        <v>2</v>
      </c>
      <c r="L1235" s="7">
        <v>6</v>
      </c>
      <c r="M1235" s="7">
        <f t="shared" si="142"/>
        <v>0</v>
      </c>
      <c r="N1235" s="8">
        <f t="shared" si="143"/>
        <v>0</v>
      </c>
      <c r="R1235" s="12">
        <v>1</v>
      </c>
    </row>
    <row r="1236" spans="1:18" ht="51" x14ac:dyDescent="0.2">
      <c r="A1236" s="1" t="s">
        <v>2363</v>
      </c>
      <c r="C1236" s="2" t="s">
        <v>2364</v>
      </c>
      <c r="D1236" s="3" t="s">
        <v>268</v>
      </c>
      <c r="E1236" s="4">
        <v>16</v>
      </c>
      <c r="F1236" s="4">
        <v>0</v>
      </c>
      <c r="H1236" s="6">
        <v>0</v>
      </c>
      <c r="I1236" s="7">
        <v>6238607</v>
      </c>
      <c r="J1236" s="7">
        <v>6238593</v>
      </c>
      <c r="K1236" s="7">
        <v>2</v>
      </c>
      <c r="L1236" s="7">
        <v>6</v>
      </c>
      <c r="M1236" s="7">
        <f t="shared" si="142"/>
        <v>0</v>
      </c>
      <c r="N1236" s="8">
        <f t="shared" si="143"/>
        <v>0</v>
      </c>
      <c r="R1236" s="12">
        <v>1</v>
      </c>
    </row>
    <row r="1237" spans="1:18" ht="38.25" x14ac:dyDescent="0.2">
      <c r="A1237" s="1" t="s">
        <v>2365</v>
      </c>
      <c r="B1237" s="1" t="s">
        <v>51</v>
      </c>
      <c r="C1237" s="2" t="s">
        <v>2366</v>
      </c>
      <c r="D1237" s="3" t="s">
        <v>36</v>
      </c>
      <c r="E1237" s="4">
        <v>0</v>
      </c>
      <c r="F1237" s="4">
        <v>0</v>
      </c>
      <c r="H1237" s="6">
        <v>0</v>
      </c>
      <c r="I1237" s="7">
        <v>6238608</v>
      </c>
      <c r="J1237" s="7">
        <v>6238593</v>
      </c>
      <c r="K1237" s="7">
        <v>2</v>
      </c>
      <c r="L1237" s="7">
        <v>6</v>
      </c>
      <c r="M1237" s="7">
        <f t="shared" si="142"/>
        <v>0</v>
      </c>
      <c r="N1237" s="8">
        <f t="shared" si="143"/>
        <v>0</v>
      </c>
      <c r="R1237" s="12">
        <v>1</v>
      </c>
    </row>
    <row r="1238" spans="1:18" ht="51" x14ac:dyDescent="0.2">
      <c r="A1238" s="1" t="s">
        <v>2367</v>
      </c>
      <c r="C1238" s="2" t="s">
        <v>2368</v>
      </c>
      <c r="D1238" s="3" t="s">
        <v>268</v>
      </c>
      <c r="E1238" s="4">
        <v>20</v>
      </c>
      <c r="F1238" s="4">
        <v>0</v>
      </c>
      <c r="H1238" s="6">
        <v>0</v>
      </c>
      <c r="I1238" s="7">
        <v>6238609</v>
      </c>
      <c r="J1238" s="7">
        <v>6238593</v>
      </c>
      <c r="K1238" s="7">
        <v>2</v>
      </c>
      <c r="L1238" s="7">
        <v>6</v>
      </c>
      <c r="M1238" s="7">
        <f t="shared" si="142"/>
        <v>0</v>
      </c>
      <c r="N1238" s="8">
        <f t="shared" si="143"/>
        <v>0</v>
      </c>
      <c r="R1238" s="12">
        <v>1</v>
      </c>
    </row>
    <row r="1239" spans="1:18" ht="51" x14ac:dyDescent="0.2">
      <c r="A1239" s="1" t="s">
        <v>2369</v>
      </c>
      <c r="C1239" s="2" t="s">
        <v>2370</v>
      </c>
      <c r="D1239" s="3" t="s">
        <v>268</v>
      </c>
      <c r="E1239" s="4">
        <v>55</v>
      </c>
      <c r="F1239" s="4">
        <v>0</v>
      </c>
      <c r="H1239" s="6">
        <v>0</v>
      </c>
      <c r="I1239" s="7">
        <v>6238610</v>
      </c>
      <c r="J1239" s="7">
        <v>6238593</v>
      </c>
      <c r="K1239" s="7">
        <v>2</v>
      </c>
      <c r="L1239" s="7">
        <v>6</v>
      </c>
      <c r="M1239" s="7">
        <f t="shared" si="142"/>
        <v>0</v>
      </c>
      <c r="N1239" s="8">
        <f t="shared" si="143"/>
        <v>0</v>
      </c>
      <c r="R1239" s="12">
        <v>1</v>
      </c>
    </row>
    <row r="1240" spans="1:18" ht="38.25" x14ac:dyDescent="0.2">
      <c r="A1240" s="1" t="s">
        <v>2371</v>
      </c>
      <c r="B1240" s="1" t="s">
        <v>54</v>
      </c>
      <c r="C1240" s="2" t="s">
        <v>2372</v>
      </c>
      <c r="D1240" s="3" t="s">
        <v>36</v>
      </c>
      <c r="E1240" s="4">
        <v>0</v>
      </c>
      <c r="F1240" s="4">
        <v>0</v>
      </c>
      <c r="H1240" s="6">
        <v>0</v>
      </c>
      <c r="I1240" s="7">
        <v>6238611</v>
      </c>
      <c r="J1240" s="7">
        <v>6238593</v>
      </c>
      <c r="K1240" s="7">
        <v>2</v>
      </c>
      <c r="L1240" s="7">
        <v>6</v>
      </c>
      <c r="M1240" s="7">
        <f t="shared" si="142"/>
        <v>0</v>
      </c>
      <c r="N1240" s="8">
        <f t="shared" si="143"/>
        <v>0</v>
      </c>
      <c r="R1240" s="12">
        <v>1</v>
      </c>
    </row>
    <row r="1241" spans="1:18" ht="51" x14ac:dyDescent="0.2">
      <c r="A1241" s="1" t="s">
        <v>2373</v>
      </c>
      <c r="C1241" s="2" t="s">
        <v>2374</v>
      </c>
      <c r="D1241" s="3" t="s">
        <v>268</v>
      </c>
      <c r="E1241" s="4">
        <v>6</v>
      </c>
      <c r="F1241" s="4">
        <v>0</v>
      </c>
      <c r="H1241" s="6">
        <v>0</v>
      </c>
      <c r="I1241" s="7">
        <v>6238612</v>
      </c>
      <c r="J1241" s="7">
        <v>6238593</v>
      </c>
      <c r="K1241" s="7">
        <v>2</v>
      </c>
      <c r="L1241" s="7">
        <v>6</v>
      </c>
      <c r="M1241" s="7">
        <f t="shared" si="142"/>
        <v>0</v>
      </c>
      <c r="N1241" s="8">
        <f t="shared" si="143"/>
        <v>0</v>
      </c>
      <c r="R1241" s="12">
        <v>1</v>
      </c>
    </row>
    <row r="1242" spans="1:18" ht="51" x14ac:dyDescent="0.2">
      <c r="A1242" s="1" t="s">
        <v>2375</v>
      </c>
      <c r="C1242" s="2" t="s">
        <v>2376</v>
      </c>
      <c r="D1242" s="3" t="s">
        <v>268</v>
      </c>
      <c r="E1242" s="4">
        <v>59</v>
      </c>
      <c r="F1242" s="4">
        <v>0</v>
      </c>
      <c r="H1242" s="6">
        <v>0</v>
      </c>
      <c r="I1242" s="7">
        <v>6238613</v>
      </c>
      <c r="J1242" s="7">
        <v>6238593</v>
      </c>
      <c r="K1242" s="7">
        <v>2</v>
      </c>
      <c r="L1242" s="7">
        <v>6</v>
      </c>
      <c r="M1242" s="7">
        <f t="shared" si="142"/>
        <v>0</v>
      </c>
      <c r="N1242" s="8">
        <f t="shared" si="143"/>
        <v>0</v>
      </c>
      <c r="R1242" s="12">
        <v>1</v>
      </c>
    </row>
    <row r="1243" spans="1:18" ht="25.5" x14ac:dyDescent="0.2">
      <c r="A1243" s="1" t="s">
        <v>2377</v>
      </c>
      <c r="B1243" s="1" t="s">
        <v>57</v>
      </c>
      <c r="C1243" s="2" t="s">
        <v>2378</v>
      </c>
      <c r="D1243" s="3" t="s">
        <v>36</v>
      </c>
      <c r="E1243" s="4">
        <v>0</v>
      </c>
      <c r="F1243" s="4">
        <v>0</v>
      </c>
      <c r="H1243" s="6">
        <v>0</v>
      </c>
      <c r="I1243" s="7">
        <v>6238614</v>
      </c>
      <c r="J1243" s="7">
        <v>6238593</v>
      </c>
      <c r="K1243" s="7">
        <v>2</v>
      </c>
      <c r="L1243" s="7">
        <v>6</v>
      </c>
      <c r="M1243" s="7">
        <f t="shared" si="142"/>
        <v>0</v>
      </c>
      <c r="N1243" s="8">
        <f t="shared" si="143"/>
        <v>0</v>
      </c>
      <c r="R1243" s="12">
        <v>1</v>
      </c>
    </row>
    <row r="1244" spans="1:18" ht="38.25" x14ac:dyDescent="0.2">
      <c r="A1244" s="1" t="s">
        <v>2379</v>
      </c>
      <c r="C1244" s="2" t="s">
        <v>2380</v>
      </c>
      <c r="D1244" s="3" t="s">
        <v>268</v>
      </c>
      <c r="E1244" s="4">
        <v>8</v>
      </c>
      <c r="F1244" s="4">
        <v>0</v>
      </c>
      <c r="H1244" s="6">
        <v>0</v>
      </c>
      <c r="I1244" s="7">
        <v>6238615</v>
      </c>
      <c r="J1244" s="7">
        <v>6238593</v>
      </c>
      <c r="K1244" s="7">
        <v>2</v>
      </c>
      <c r="L1244" s="7">
        <v>6</v>
      </c>
      <c r="M1244" s="7">
        <f t="shared" si="142"/>
        <v>0</v>
      </c>
      <c r="N1244" s="8">
        <f t="shared" si="143"/>
        <v>0</v>
      </c>
      <c r="R1244" s="12">
        <v>1</v>
      </c>
    </row>
    <row r="1245" spans="1:18" ht="38.25" x14ac:dyDescent="0.2">
      <c r="A1245" s="1" t="s">
        <v>2381</v>
      </c>
      <c r="C1245" s="2" t="s">
        <v>2382</v>
      </c>
      <c r="D1245" s="3" t="s">
        <v>268</v>
      </c>
      <c r="E1245" s="4">
        <v>20</v>
      </c>
      <c r="F1245" s="4">
        <v>0</v>
      </c>
      <c r="H1245" s="6">
        <v>0</v>
      </c>
      <c r="I1245" s="7">
        <v>6238616</v>
      </c>
      <c r="J1245" s="7">
        <v>6238593</v>
      </c>
      <c r="K1245" s="7">
        <v>2</v>
      </c>
      <c r="L1245" s="7">
        <v>6</v>
      </c>
      <c r="M1245" s="7">
        <f t="shared" si="142"/>
        <v>0</v>
      </c>
      <c r="N1245" s="8">
        <f t="shared" si="143"/>
        <v>0</v>
      </c>
      <c r="R1245" s="12">
        <v>1</v>
      </c>
    </row>
    <row r="1246" spans="1:18" ht="25.5" x14ac:dyDescent="0.2">
      <c r="A1246" s="1" t="s">
        <v>2383</v>
      </c>
      <c r="B1246" s="1" t="s">
        <v>60</v>
      </c>
      <c r="C1246" s="2" t="s">
        <v>2384</v>
      </c>
      <c r="D1246" s="3" t="s">
        <v>36</v>
      </c>
      <c r="E1246" s="4">
        <v>0</v>
      </c>
      <c r="F1246" s="4">
        <v>0</v>
      </c>
      <c r="H1246" s="6">
        <v>0</v>
      </c>
      <c r="I1246" s="7">
        <v>6238617</v>
      </c>
      <c r="J1246" s="7">
        <v>6238593</v>
      </c>
      <c r="K1246" s="7">
        <v>2</v>
      </c>
      <c r="L1246" s="7">
        <v>6</v>
      </c>
      <c r="M1246" s="7">
        <f t="shared" si="142"/>
        <v>0</v>
      </c>
      <c r="N1246" s="8">
        <f t="shared" si="143"/>
        <v>0</v>
      </c>
      <c r="R1246" s="12">
        <v>1</v>
      </c>
    </row>
    <row r="1247" spans="1:18" ht="38.25" x14ac:dyDescent="0.2">
      <c r="A1247" s="1" t="s">
        <v>2385</v>
      </c>
      <c r="C1247" s="2" t="s">
        <v>2386</v>
      </c>
      <c r="D1247" s="3" t="s">
        <v>268</v>
      </c>
      <c r="E1247" s="4">
        <v>9</v>
      </c>
      <c r="F1247" s="4">
        <v>0</v>
      </c>
      <c r="H1247" s="6">
        <v>0</v>
      </c>
      <c r="I1247" s="7">
        <v>6238618</v>
      </c>
      <c r="J1247" s="7">
        <v>6238593</v>
      </c>
      <c r="K1247" s="7">
        <v>2</v>
      </c>
      <c r="L1247" s="7">
        <v>6</v>
      </c>
      <c r="M1247" s="7">
        <f t="shared" si="142"/>
        <v>0</v>
      </c>
      <c r="N1247" s="8">
        <f t="shared" si="143"/>
        <v>0</v>
      </c>
      <c r="R1247" s="12">
        <v>1</v>
      </c>
    </row>
    <row r="1248" spans="1:18" ht="25.5" x14ac:dyDescent="0.2">
      <c r="A1248" s="1" t="s">
        <v>2387</v>
      </c>
      <c r="B1248" s="1" t="s">
        <v>63</v>
      </c>
      <c r="C1248" s="2" t="s">
        <v>2388</v>
      </c>
      <c r="D1248" s="3" t="s">
        <v>268</v>
      </c>
      <c r="E1248" s="4">
        <v>3</v>
      </c>
      <c r="F1248" s="4">
        <v>0</v>
      </c>
      <c r="H1248" s="6">
        <v>0</v>
      </c>
      <c r="I1248" s="7">
        <v>6238619</v>
      </c>
      <c r="J1248" s="7">
        <v>6238593</v>
      </c>
      <c r="K1248" s="7">
        <v>2</v>
      </c>
      <c r="L1248" s="7">
        <v>6</v>
      </c>
      <c r="M1248" s="7">
        <f t="shared" si="142"/>
        <v>0</v>
      </c>
      <c r="N1248" s="8">
        <f t="shared" si="143"/>
        <v>0</v>
      </c>
      <c r="R1248" s="12">
        <v>1</v>
      </c>
    </row>
    <row r="1249" spans="1:18" ht="25.5" x14ac:dyDescent="0.2">
      <c r="A1249" s="1" t="s">
        <v>2389</v>
      </c>
      <c r="B1249" s="1" t="s">
        <v>66</v>
      </c>
      <c r="C1249" s="2" t="s">
        <v>2390</v>
      </c>
      <c r="D1249" s="3" t="s">
        <v>268</v>
      </c>
      <c r="E1249" s="4">
        <v>91</v>
      </c>
      <c r="F1249" s="4">
        <v>0</v>
      </c>
      <c r="H1249" s="6">
        <v>0</v>
      </c>
      <c r="I1249" s="7">
        <v>6238620</v>
      </c>
      <c r="J1249" s="7">
        <v>6238593</v>
      </c>
      <c r="K1249" s="7">
        <v>2</v>
      </c>
      <c r="L1249" s="7">
        <v>6</v>
      </c>
      <c r="M1249" s="7">
        <f t="shared" si="142"/>
        <v>0</v>
      </c>
      <c r="N1249" s="8">
        <f t="shared" si="143"/>
        <v>0</v>
      </c>
      <c r="R1249" s="12">
        <v>1</v>
      </c>
    </row>
    <row r="1250" spans="1:18" ht="38.25" x14ac:dyDescent="0.2">
      <c r="A1250" s="1" t="s">
        <v>2391</v>
      </c>
      <c r="B1250" s="1" t="s">
        <v>69</v>
      </c>
      <c r="C1250" s="2" t="s">
        <v>2392</v>
      </c>
      <c r="D1250" s="3" t="s">
        <v>268</v>
      </c>
      <c r="E1250" s="4">
        <v>46</v>
      </c>
      <c r="F1250" s="4">
        <v>0</v>
      </c>
      <c r="H1250" s="6">
        <v>0</v>
      </c>
      <c r="I1250" s="7">
        <v>6238621</v>
      </c>
      <c r="J1250" s="7">
        <v>6238593</v>
      </c>
      <c r="K1250" s="7">
        <v>2</v>
      </c>
      <c r="L1250" s="7">
        <v>6</v>
      </c>
      <c r="M1250" s="7">
        <f t="shared" si="142"/>
        <v>0</v>
      </c>
      <c r="N1250" s="8">
        <f t="shared" si="143"/>
        <v>0</v>
      </c>
      <c r="R1250" s="12">
        <v>1</v>
      </c>
    </row>
    <row r="1251" spans="1:18" ht="25.5" x14ac:dyDescent="0.2">
      <c r="A1251" s="1" t="s">
        <v>2393</v>
      </c>
      <c r="B1251" s="1" t="s">
        <v>72</v>
      </c>
      <c r="C1251" s="2" t="s">
        <v>2394</v>
      </c>
      <c r="D1251" s="3" t="s">
        <v>36</v>
      </c>
      <c r="E1251" s="4">
        <v>0</v>
      </c>
      <c r="F1251" s="4">
        <v>0</v>
      </c>
      <c r="H1251" s="6">
        <v>0</v>
      </c>
      <c r="I1251" s="7">
        <v>6238622</v>
      </c>
      <c r="J1251" s="7">
        <v>6238593</v>
      </c>
      <c r="K1251" s="7">
        <v>2</v>
      </c>
      <c r="L1251" s="7">
        <v>6</v>
      </c>
      <c r="M1251" s="7">
        <f t="shared" si="142"/>
        <v>0</v>
      </c>
      <c r="N1251" s="8">
        <f t="shared" si="143"/>
        <v>0</v>
      </c>
      <c r="R1251" s="12">
        <v>1</v>
      </c>
    </row>
    <row r="1252" spans="1:18" ht="38.25" x14ac:dyDescent="0.2">
      <c r="A1252" s="1" t="s">
        <v>2395</v>
      </c>
      <c r="C1252" s="2" t="s">
        <v>2396</v>
      </c>
      <c r="D1252" s="3" t="s">
        <v>268</v>
      </c>
      <c r="E1252" s="4">
        <v>17</v>
      </c>
      <c r="F1252" s="4">
        <v>0</v>
      </c>
      <c r="H1252" s="6">
        <v>0</v>
      </c>
      <c r="I1252" s="7">
        <v>6238623</v>
      </c>
      <c r="J1252" s="7">
        <v>6238593</v>
      </c>
      <c r="K1252" s="7">
        <v>2</v>
      </c>
      <c r="L1252" s="7">
        <v>6</v>
      </c>
      <c r="M1252" s="7">
        <f t="shared" si="142"/>
        <v>0</v>
      </c>
      <c r="N1252" s="8">
        <f t="shared" si="143"/>
        <v>0</v>
      </c>
      <c r="R1252" s="12">
        <v>1</v>
      </c>
    </row>
    <row r="1253" spans="1:18" ht="38.25" x14ac:dyDescent="0.2">
      <c r="A1253" s="1" t="s">
        <v>2397</v>
      </c>
      <c r="C1253" s="2" t="s">
        <v>2398</v>
      </c>
      <c r="D1253" s="3" t="s">
        <v>268</v>
      </c>
      <c r="E1253" s="4">
        <v>7</v>
      </c>
      <c r="F1253" s="4">
        <v>0</v>
      </c>
      <c r="H1253" s="6">
        <v>0</v>
      </c>
      <c r="I1253" s="7">
        <v>6238624</v>
      </c>
      <c r="J1253" s="7">
        <v>6238593</v>
      </c>
      <c r="K1253" s="7">
        <v>2</v>
      </c>
      <c r="L1253" s="7">
        <v>6</v>
      </c>
      <c r="M1253" s="7">
        <f t="shared" si="142"/>
        <v>0</v>
      </c>
      <c r="N1253" s="8">
        <f t="shared" si="143"/>
        <v>0</v>
      </c>
      <c r="R1253" s="12">
        <v>1</v>
      </c>
    </row>
    <row r="1254" spans="1:18" ht="25.5" x14ac:dyDescent="0.2">
      <c r="A1254" s="1" t="s">
        <v>2399</v>
      </c>
      <c r="B1254" s="1" t="s">
        <v>75</v>
      </c>
      <c r="C1254" s="2" t="s">
        <v>2400</v>
      </c>
      <c r="D1254" s="3" t="s">
        <v>36</v>
      </c>
      <c r="E1254" s="4">
        <v>0</v>
      </c>
      <c r="F1254" s="4">
        <v>0</v>
      </c>
      <c r="H1254" s="6">
        <v>0</v>
      </c>
      <c r="I1254" s="7">
        <v>6238625</v>
      </c>
      <c r="J1254" s="7">
        <v>6238593</v>
      </c>
      <c r="K1254" s="7">
        <v>2</v>
      </c>
      <c r="L1254" s="7">
        <v>6</v>
      </c>
      <c r="M1254" s="7">
        <f t="shared" si="142"/>
        <v>0</v>
      </c>
      <c r="N1254" s="8">
        <f t="shared" si="143"/>
        <v>0</v>
      </c>
      <c r="R1254" s="12">
        <v>1</v>
      </c>
    </row>
    <row r="1255" spans="1:18" ht="38.25" x14ac:dyDescent="0.2">
      <c r="A1255" s="1" t="s">
        <v>2401</v>
      </c>
      <c r="C1255" s="2" t="s">
        <v>2402</v>
      </c>
      <c r="D1255" s="3" t="s">
        <v>268</v>
      </c>
      <c r="E1255" s="4">
        <v>20</v>
      </c>
      <c r="F1255" s="4">
        <v>0</v>
      </c>
      <c r="H1255" s="6">
        <v>0</v>
      </c>
      <c r="I1255" s="7">
        <v>6238626</v>
      </c>
      <c r="J1255" s="7">
        <v>6238593</v>
      </c>
      <c r="K1255" s="7">
        <v>2</v>
      </c>
      <c r="L1255" s="7">
        <v>6</v>
      </c>
      <c r="M1255" s="7">
        <f t="shared" si="142"/>
        <v>0</v>
      </c>
      <c r="N1255" s="8">
        <f t="shared" ref="N1255:N1274" si="144">H1255*E1255*(1+F1255/100)</f>
        <v>0</v>
      </c>
      <c r="R1255" s="12">
        <v>1</v>
      </c>
    </row>
    <row r="1256" spans="1:18" ht="38.25" x14ac:dyDescent="0.2">
      <c r="A1256" s="1" t="s">
        <v>2403</v>
      </c>
      <c r="B1256" s="1" t="s">
        <v>78</v>
      </c>
      <c r="C1256" s="2" t="s">
        <v>2404</v>
      </c>
      <c r="D1256" s="3" t="s">
        <v>36</v>
      </c>
      <c r="E1256" s="4">
        <v>0</v>
      </c>
      <c r="F1256" s="4">
        <v>0</v>
      </c>
      <c r="H1256" s="6">
        <v>0</v>
      </c>
      <c r="I1256" s="7">
        <v>6238627</v>
      </c>
      <c r="J1256" s="7">
        <v>6238593</v>
      </c>
      <c r="K1256" s="7">
        <v>2</v>
      </c>
      <c r="L1256" s="7">
        <v>6</v>
      </c>
      <c r="M1256" s="7">
        <f t="shared" si="142"/>
        <v>0</v>
      </c>
      <c r="N1256" s="8">
        <f t="shared" si="144"/>
        <v>0</v>
      </c>
      <c r="R1256" s="12">
        <v>1</v>
      </c>
    </row>
    <row r="1257" spans="1:18" ht="51" x14ac:dyDescent="0.2">
      <c r="A1257" s="1" t="s">
        <v>2405</v>
      </c>
      <c r="C1257" s="2" t="s">
        <v>2406</v>
      </c>
      <c r="D1257" s="3" t="s">
        <v>268</v>
      </c>
      <c r="E1257" s="4">
        <v>130</v>
      </c>
      <c r="F1257" s="4">
        <v>0</v>
      </c>
      <c r="H1257" s="6">
        <v>0</v>
      </c>
      <c r="I1257" s="7">
        <v>6238628</v>
      </c>
      <c r="J1257" s="7">
        <v>6238593</v>
      </c>
      <c r="K1257" s="7">
        <v>2</v>
      </c>
      <c r="L1257" s="7">
        <v>6</v>
      </c>
      <c r="M1257" s="7">
        <f t="shared" si="142"/>
        <v>0</v>
      </c>
      <c r="N1257" s="8">
        <f t="shared" si="144"/>
        <v>0</v>
      </c>
      <c r="R1257" s="12">
        <v>1</v>
      </c>
    </row>
    <row r="1258" spans="1:18" x14ac:dyDescent="0.2">
      <c r="A1258" s="1" t="s">
        <v>2407</v>
      </c>
      <c r="B1258" s="1" t="s">
        <v>81</v>
      </c>
      <c r="C1258" s="2" t="s">
        <v>2408</v>
      </c>
      <c r="D1258" s="3" t="s">
        <v>244</v>
      </c>
      <c r="E1258" s="4">
        <v>23</v>
      </c>
      <c r="F1258" s="4">
        <v>0</v>
      </c>
      <c r="H1258" s="6">
        <v>0</v>
      </c>
      <c r="I1258" s="7">
        <v>6238629</v>
      </c>
      <c r="J1258" s="7">
        <v>6238593</v>
      </c>
      <c r="K1258" s="7">
        <v>2</v>
      </c>
      <c r="L1258" s="7">
        <v>6</v>
      </c>
      <c r="M1258" s="7">
        <f t="shared" si="142"/>
        <v>0</v>
      </c>
      <c r="N1258" s="8">
        <f t="shared" si="144"/>
        <v>0</v>
      </c>
      <c r="R1258" s="12">
        <v>1</v>
      </c>
    </row>
    <row r="1259" spans="1:18" ht="25.5" x14ac:dyDescent="0.2">
      <c r="A1259" s="1" t="s">
        <v>2409</v>
      </c>
      <c r="B1259" s="1" t="s">
        <v>84</v>
      </c>
      <c r="C1259" s="2" t="s">
        <v>329</v>
      </c>
      <c r="D1259" s="3" t="s">
        <v>36</v>
      </c>
      <c r="E1259" s="4">
        <v>0</v>
      </c>
      <c r="F1259" s="4">
        <v>0</v>
      </c>
      <c r="H1259" s="6">
        <v>0</v>
      </c>
      <c r="I1259" s="7">
        <v>6238630</v>
      </c>
      <c r="J1259" s="7">
        <v>6238593</v>
      </c>
      <c r="K1259" s="7">
        <v>2</v>
      </c>
      <c r="L1259" s="7">
        <v>6</v>
      </c>
      <c r="M1259" s="7">
        <f t="shared" si="142"/>
        <v>0</v>
      </c>
      <c r="N1259" s="8">
        <f t="shared" si="144"/>
        <v>0</v>
      </c>
      <c r="R1259" s="12">
        <v>1</v>
      </c>
    </row>
    <row r="1260" spans="1:18" ht="38.25" x14ac:dyDescent="0.2">
      <c r="A1260" s="1" t="s">
        <v>2410</v>
      </c>
      <c r="C1260" s="2" t="s">
        <v>2411</v>
      </c>
      <c r="D1260" s="3" t="s">
        <v>268</v>
      </c>
      <c r="E1260" s="4">
        <v>5</v>
      </c>
      <c r="F1260" s="4">
        <v>0</v>
      </c>
      <c r="H1260" s="6">
        <v>0</v>
      </c>
      <c r="I1260" s="7">
        <v>6238631</v>
      </c>
      <c r="J1260" s="7">
        <v>6238593</v>
      </c>
      <c r="K1260" s="7">
        <v>2</v>
      </c>
      <c r="L1260" s="7">
        <v>6</v>
      </c>
      <c r="M1260" s="7">
        <f t="shared" si="142"/>
        <v>0</v>
      </c>
      <c r="N1260" s="8">
        <f t="shared" si="144"/>
        <v>0</v>
      </c>
      <c r="R1260" s="12">
        <v>1</v>
      </c>
    </row>
    <row r="1261" spans="1:18" ht="38.25" x14ac:dyDescent="0.2">
      <c r="A1261" s="1" t="s">
        <v>2412</v>
      </c>
      <c r="C1261" s="2" t="s">
        <v>2413</v>
      </c>
      <c r="D1261" s="3" t="s">
        <v>268</v>
      </c>
      <c r="E1261" s="4">
        <v>1</v>
      </c>
      <c r="F1261" s="4">
        <v>0</v>
      </c>
      <c r="H1261" s="6">
        <v>0</v>
      </c>
      <c r="I1261" s="7">
        <v>6238632</v>
      </c>
      <c r="J1261" s="7">
        <v>6238593</v>
      </c>
      <c r="K1261" s="7">
        <v>2</v>
      </c>
      <c r="L1261" s="7">
        <v>6</v>
      </c>
      <c r="M1261" s="7">
        <f t="shared" si="142"/>
        <v>0</v>
      </c>
      <c r="N1261" s="8">
        <f t="shared" si="144"/>
        <v>0</v>
      </c>
      <c r="R1261" s="12">
        <v>1</v>
      </c>
    </row>
    <row r="1262" spans="1:18" ht="38.25" x14ac:dyDescent="0.2">
      <c r="A1262" s="1" t="s">
        <v>2414</v>
      </c>
      <c r="C1262" s="2" t="s">
        <v>2415</v>
      </c>
      <c r="D1262" s="3" t="s">
        <v>268</v>
      </c>
      <c r="E1262" s="4">
        <v>1</v>
      </c>
      <c r="F1262" s="4">
        <v>0</v>
      </c>
      <c r="H1262" s="6">
        <v>0</v>
      </c>
      <c r="I1262" s="7">
        <v>6238633</v>
      </c>
      <c r="J1262" s="7">
        <v>6238593</v>
      </c>
      <c r="K1262" s="7">
        <v>2</v>
      </c>
      <c r="L1262" s="7">
        <v>6</v>
      </c>
      <c r="M1262" s="7">
        <f t="shared" si="142"/>
        <v>0</v>
      </c>
      <c r="N1262" s="8">
        <f t="shared" si="144"/>
        <v>0</v>
      </c>
      <c r="R1262" s="12">
        <v>1</v>
      </c>
    </row>
    <row r="1263" spans="1:18" ht="38.25" x14ac:dyDescent="0.2">
      <c r="A1263" s="1" t="s">
        <v>2416</v>
      </c>
      <c r="C1263" s="2" t="s">
        <v>2417</v>
      </c>
      <c r="D1263" s="3" t="s">
        <v>268</v>
      </c>
      <c r="E1263" s="4">
        <v>1</v>
      </c>
      <c r="F1263" s="4">
        <v>0</v>
      </c>
      <c r="H1263" s="6">
        <v>0</v>
      </c>
      <c r="I1263" s="7">
        <v>6238634</v>
      </c>
      <c r="J1263" s="7">
        <v>6238593</v>
      </c>
      <c r="K1263" s="7">
        <v>2</v>
      </c>
      <c r="L1263" s="7">
        <v>6</v>
      </c>
      <c r="M1263" s="7">
        <f t="shared" si="142"/>
        <v>0</v>
      </c>
      <c r="N1263" s="8">
        <f t="shared" si="144"/>
        <v>0</v>
      </c>
      <c r="R1263" s="12">
        <v>1</v>
      </c>
    </row>
    <row r="1264" spans="1:18" ht="25.5" x14ac:dyDescent="0.2">
      <c r="A1264" s="1" t="s">
        <v>2418</v>
      </c>
      <c r="B1264" s="1" t="s">
        <v>87</v>
      </c>
      <c r="C1264" s="2" t="s">
        <v>333</v>
      </c>
      <c r="D1264" s="3" t="s">
        <v>36</v>
      </c>
      <c r="E1264" s="4">
        <v>0</v>
      </c>
      <c r="F1264" s="4">
        <v>0</v>
      </c>
      <c r="H1264" s="6">
        <v>0</v>
      </c>
      <c r="I1264" s="7">
        <v>6238635</v>
      </c>
      <c r="J1264" s="7">
        <v>6238593</v>
      </c>
      <c r="K1264" s="7">
        <v>2</v>
      </c>
      <c r="L1264" s="7">
        <v>6</v>
      </c>
      <c r="M1264" s="7">
        <f t="shared" si="142"/>
        <v>0</v>
      </c>
      <c r="N1264" s="8">
        <f t="shared" si="144"/>
        <v>0</v>
      </c>
      <c r="R1264" s="12">
        <v>1</v>
      </c>
    </row>
    <row r="1265" spans="1:18" ht="38.25" x14ac:dyDescent="0.2">
      <c r="A1265" s="1" t="s">
        <v>2419</v>
      </c>
      <c r="C1265" s="2" t="s">
        <v>2420</v>
      </c>
      <c r="D1265" s="3" t="s">
        <v>268</v>
      </c>
      <c r="E1265" s="4">
        <v>5</v>
      </c>
      <c r="F1265" s="4">
        <v>0</v>
      </c>
      <c r="H1265" s="6">
        <v>0</v>
      </c>
      <c r="I1265" s="7">
        <v>6238636</v>
      </c>
      <c r="J1265" s="7">
        <v>6238593</v>
      </c>
      <c r="K1265" s="7">
        <v>2</v>
      </c>
      <c r="L1265" s="7">
        <v>6</v>
      </c>
      <c r="M1265" s="7">
        <f t="shared" si="142"/>
        <v>0</v>
      </c>
      <c r="N1265" s="8">
        <f t="shared" si="144"/>
        <v>0</v>
      </c>
      <c r="R1265" s="12">
        <v>1</v>
      </c>
    </row>
    <row r="1266" spans="1:18" ht="38.25" x14ac:dyDescent="0.2">
      <c r="A1266" s="1" t="s">
        <v>2421</v>
      </c>
      <c r="C1266" s="2" t="s">
        <v>2422</v>
      </c>
      <c r="D1266" s="3" t="s">
        <v>268</v>
      </c>
      <c r="E1266" s="4">
        <v>3</v>
      </c>
      <c r="F1266" s="4">
        <v>0</v>
      </c>
      <c r="H1266" s="6">
        <v>0</v>
      </c>
      <c r="I1266" s="7">
        <v>6238637</v>
      </c>
      <c r="J1266" s="7">
        <v>6238593</v>
      </c>
      <c r="K1266" s="7">
        <v>2</v>
      </c>
      <c r="L1266" s="7">
        <v>6</v>
      </c>
      <c r="M1266" s="7">
        <f t="shared" si="142"/>
        <v>0</v>
      </c>
      <c r="N1266" s="8">
        <f t="shared" si="144"/>
        <v>0</v>
      </c>
      <c r="R1266" s="12">
        <v>1</v>
      </c>
    </row>
    <row r="1267" spans="1:18" ht="25.5" x14ac:dyDescent="0.2">
      <c r="A1267" s="1" t="s">
        <v>2423</v>
      </c>
      <c r="B1267" s="1" t="s">
        <v>90</v>
      </c>
      <c r="C1267" s="2" t="s">
        <v>2424</v>
      </c>
      <c r="D1267" s="3" t="s">
        <v>268</v>
      </c>
      <c r="E1267" s="4">
        <v>3</v>
      </c>
      <c r="F1267" s="4">
        <v>0</v>
      </c>
      <c r="H1267" s="6">
        <v>0</v>
      </c>
      <c r="I1267" s="7">
        <v>6238638</v>
      </c>
      <c r="J1267" s="7">
        <v>6238593</v>
      </c>
      <c r="K1267" s="7">
        <v>2</v>
      </c>
      <c r="L1267" s="7">
        <v>6</v>
      </c>
      <c r="M1267" s="7">
        <f t="shared" si="142"/>
        <v>0</v>
      </c>
      <c r="N1267" s="8">
        <f t="shared" si="144"/>
        <v>0</v>
      </c>
      <c r="R1267" s="12">
        <v>1</v>
      </c>
    </row>
    <row r="1268" spans="1:18" ht="25.5" x14ac:dyDescent="0.2">
      <c r="A1268" s="1" t="s">
        <v>2425</v>
      </c>
      <c r="B1268" s="1" t="s">
        <v>93</v>
      </c>
      <c r="C1268" s="2" t="s">
        <v>2426</v>
      </c>
      <c r="D1268" s="3" t="s">
        <v>268</v>
      </c>
      <c r="E1268" s="4">
        <v>10</v>
      </c>
      <c r="F1268" s="4">
        <v>0</v>
      </c>
      <c r="H1268" s="6">
        <v>0</v>
      </c>
      <c r="I1268" s="7">
        <v>6238639</v>
      </c>
      <c r="J1268" s="7">
        <v>6238593</v>
      </c>
      <c r="K1268" s="7">
        <v>2</v>
      </c>
      <c r="L1268" s="7">
        <v>6</v>
      </c>
      <c r="M1268" s="7">
        <f t="shared" si="142"/>
        <v>0</v>
      </c>
      <c r="N1268" s="8">
        <f t="shared" si="144"/>
        <v>0</v>
      </c>
      <c r="R1268" s="12">
        <v>1</v>
      </c>
    </row>
    <row r="1269" spans="1:18" ht="25.5" x14ac:dyDescent="0.2">
      <c r="A1269" s="1" t="s">
        <v>2427</v>
      </c>
      <c r="B1269" s="1" t="s">
        <v>96</v>
      </c>
      <c r="C1269" s="2" t="s">
        <v>2428</v>
      </c>
      <c r="D1269" s="3" t="s">
        <v>268</v>
      </c>
      <c r="E1269" s="4">
        <v>13</v>
      </c>
      <c r="F1269" s="4">
        <v>0</v>
      </c>
      <c r="H1269" s="6">
        <v>0</v>
      </c>
      <c r="I1269" s="7">
        <v>6238640</v>
      </c>
      <c r="J1269" s="7">
        <v>6238593</v>
      </c>
      <c r="K1269" s="7">
        <v>2</v>
      </c>
      <c r="L1269" s="7">
        <v>6</v>
      </c>
      <c r="M1269" s="7">
        <f t="shared" si="142"/>
        <v>0</v>
      </c>
      <c r="N1269" s="8">
        <f t="shared" si="144"/>
        <v>0</v>
      </c>
      <c r="R1269" s="12">
        <v>1</v>
      </c>
    </row>
    <row r="1270" spans="1:18" ht="25.5" x14ac:dyDescent="0.2">
      <c r="A1270" s="1" t="s">
        <v>2429</v>
      </c>
      <c r="B1270" s="1" t="s">
        <v>99</v>
      </c>
      <c r="C1270" s="2" t="s">
        <v>2430</v>
      </c>
      <c r="D1270" s="3" t="s">
        <v>247</v>
      </c>
      <c r="E1270" s="4">
        <v>14</v>
      </c>
      <c r="F1270" s="4">
        <v>0</v>
      </c>
      <c r="H1270" s="6">
        <v>0</v>
      </c>
      <c r="I1270" s="7">
        <v>6238641</v>
      </c>
      <c r="J1270" s="7">
        <v>6238593</v>
      </c>
      <c r="K1270" s="7">
        <v>2</v>
      </c>
      <c r="L1270" s="7">
        <v>6</v>
      </c>
      <c r="M1270" s="7">
        <f t="shared" si="142"/>
        <v>0</v>
      </c>
      <c r="N1270" s="8">
        <f t="shared" si="144"/>
        <v>0</v>
      </c>
      <c r="R1270" s="12">
        <v>1</v>
      </c>
    </row>
    <row r="1271" spans="1:18" ht="25.5" x14ac:dyDescent="0.2">
      <c r="A1271" s="1" t="s">
        <v>2431</v>
      </c>
      <c r="B1271" s="1" t="s">
        <v>102</v>
      </c>
      <c r="C1271" s="2" t="s">
        <v>2432</v>
      </c>
      <c r="D1271" s="3" t="s">
        <v>36</v>
      </c>
      <c r="E1271" s="4">
        <v>0</v>
      </c>
      <c r="F1271" s="4">
        <v>0</v>
      </c>
      <c r="H1271" s="6">
        <v>0</v>
      </c>
      <c r="I1271" s="7">
        <v>6238642</v>
      </c>
      <c r="J1271" s="7">
        <v>6238593</v>
      </c>
      <c r="K1271" s="7">
        <v>2</v>
      </c>
      <c r="L1271" s="7">
        <v>6</v>
      </c>
      <c r="M1271" s="7">
        <f t="shared" si="142"/>
        <v>0</v>
      </c>
      <c r="N1271" s="8">
        <f t="shared" si="144"/>
        <v>0</v>
      </c>
      <c r="R1271" s="12">
        <v>1</v>
      </c>
    </row>
    <row r="1272" spans="1:18" ht="38.25" x14ac:dyDescent="0.2">
      <c r="A1272" s="1" t="s">
        <v>2433</v>
      </c>
      <c r="C1272" s="2" t="s">
        <v>2434</v>
      </c>
      <c r="D1272" s="3" t="s">
        <v>342</v>
      </c>
      <c r="E1272" s="4">
        <v>26000</v>
      </c>
      <c r="F1272" s="4">
        <v>0</v>
      </c>
      <c r="H1272" s="6">
        <v>0</v>
      </c>
      <c r="I1272" s="7">
        <v>6238643</v>
      </c>
      <c r="J1272" s="7">
        <v>6238593</v>
      </c>
      <c r="K1272" s="7">
        <v>2</v>
      </c>
      <c r="L1272" s="7">
        <v>6</v>
      </c>
      <c r="M1272" s="7">
        <f t="shared" si="142"/>
        <v>0</v>
      </c>
      <c r="N1272" s="8">
        <f t="shared" si="144"/>
        <v>0</v>
      </c>
      <c r="R1272" s="12">
        <v>1</v>
      </c>
    </row>
    <row r="1273" spans="1:18" ht="38.25" x14ac:dyDescent="0.2">
      <c r="A1273" s="1" t="s">
        <v>2435</v>
      </c>
      <c r="C1273" s="2" t="s">
        <v>2436</v>
      </c>
      <c r="D1273" s="3" t="s">
        <v>342</v>
      </c>
      <c r="E1273" s="4">
        <v>18000</v>
      </c>
      <c r="F1273" s="4">
        <v>0</v>
      </c>
      <c r="H1273" s="6">
        <v>0</v>
      </c>
      <c r="I1273" s="7">
        <v>6238644</v>
      </c>
      <c r="J1273" s="7">
        <v>6238593</v>
      </c>
      <c r="K1273" s="7">
        <v>2</v>
      </c>
      <c r="L1273" s="7">
        <v>6</v>
      </c>
      <c r="M1273" s="7">
        <f t="shared" si="142"/>
        <v>0</v>
      </c>
      <c r="N1273" s="8">
        <f t="shared" si="144"/>
        <v>0</v>
      </c>
      <c r="R1273" s="12">
        <v>1</v>
      </c>
    </row>
    <row r="1274" spans="1:18" ht="38.25" x14ac:dyDescent="0.2">
      <c r="A1274" s="1" t="s">
        <v>2437</v>
      </c>
      <c r="C1274" s="2" t="s">
        <v>2438</v>
      </c>
      <c r="D1274" s="3" t="s">
        <v>342</v>
      </c>
      <c r="E1274" s="4">
        <v>50000</v>
      </c>
      <c r="F1274" s="4">
        <v>0</v>
      </c>
      <c r="H1274" s="6">
        <v>0</v>
      </c>
      <c r="I1274" s="7">
        <v>6238645</v>
      </c>
      <c r="J1274" s="7">
        <v>6238593</v>
      </c>
      <c r="K1274" s="7">
        <v>2</v>
      </c>
      <c r="L1274" s="7">
        <v>6</v>
      </c>
      <c r="M1274" s="7">
        <f t="shared" si="142"/>
        <v>0</v>
      </c>
      <c r="N1274" s="8">
        <f t="shared" si="144"/>
        <v>0</v>
      </c>
      <c r="R1274" s="12">
        <v>1</v>
      </c>
    </row>
    <row r="1275" spans="1:18" x14ac:dyDescent="0.2">
      <c r="A1275" s="1" t="s">
        <v>2439</v>
      </c>
      <c r="B1275" s="1" t="s">
        <v>344</v>
      </c>
      <c r="C1275" s="2" t="s">
        <v>345</v>
      </c>
      <c r="E1275" s="4">
        <v>0</v>
      </c>
      <c r="F1275" s="4">
        <v>0</v>
      </c>
      <c r="H1275" s="6">
        <v>0</v>
      </c>
      <c r="I1275" s="7">
        <v>6238646</v>
      </c>
      <c r="J1275" s="7">
        <v>6238473</v>
      </c>
      <c r="K1275" s="7">
        <v>1</v>
      </c>
      <c r="L1275" s="7">
        <v>5</v>
      </c>
      <c r="M1275" s="7">
        <f>M1276+M1277+M1278+M1279+M1280+M1281+M1282+M1283+M1284+M1285+M1286+M1287+M1288+M1289+M1290+M1291+M1292+M1293+M1294+M1295+M1296+M1297+M1298+M1299+M1300+M1301+M1302+M1303+M1304+M1305+M1306+M1307+M1308</f>
        <v>0</v>
      </c>
      <c r="N1275" s="8">
        <f>N1276+N1277+N1278+N1279+N1280+N1281+N1282+N1283+N1284+N1285+N1286+N1287+N1288+N1289+N1290+N1291+N1292+N1293+N1294+N1295+N1296+N1297+N1298+N1299+N1300+N1301+N1302+N1303+N1304+N1305+N1306+N1307+N1308</f>
        <v>0</v>
      </c>
      <c r="R1275" s="12">
        <v>1</v>
      </c>
    </row>
    <row r="1276" spans="1:18" x14ac:dyDescent="0.2">
      <c r="A1276" s="1" t="s">
        <v>2440</v>
      </c>
      <c r="C1276" s="2" t="s">
        <v>285</v>
      </c>
      <c r="D1276" s="3" t="s">
        <v>36</v>
      </c>
      <c r="E1276" s="4">
        <v>0</v>
      </c>
      <c r="F1276" s="4">
        <v>0</v>
      </c>
      <c r="H1276" s="6">
        <v>0</v>
      </c>
      <c r="I1276" s="7">
        <v>6238647</v>
      </c>
      <c r="J1276" s="7">
        <v>6238646</v>
      </c>
      <c r="K1276" s="7">
        <v>2</v>
      </c>
      <c r="L1276" s="7">
        <v>6</v>
      </c>
      <c r="M1276" s="7">
        <f t="shared" ref="M1276:M1308" si="145">ROUND(ROUND(H1276,2)*ROUND(E1276,2), 2)</f>
        <v>0</v>
      </c>
      <c r="N1276" s="8">
        <f t="shared" ref="N1276:N1308" si="146">H1276*E1276*(1+F1276/100)</f>
        <v>0</v>
      </c>
      <c r="R1276" s="12">
        <v>1</v>
      </c>
    </row>
    <row r="1277" spans="1:18" ht="25.5" x14ac:dyDescent="0.2">
      <c r="A1277" s="1" t="s">
        <v>2441</v>
      </c>
      <c r="C1277" s="2" t="s">
        <v>348</v>
      </c>
      <c r="D1277" s="3" t="s">
        <v>36</v>
      </c>
      <c r="E1277" s="4">
        <v>0</v>
      </c>
      <c r="F1277" s="4">
        <v>0</v>
      </c>
      <c r="H1277" s="6">
        <v>0</v>
      </c>
      <c r="I1277" s="7">
        <v>6238648</v>
      </c>
      <c r="J1277" s="7">
        <v>6238646</v>
      </c>
      <c r="K1277" s="7">
        <v>2</v>
      </c>
      <c r="L1277" s="7">
        <v>6</v>
      </c>
      <c r="M1277" s="7">
        <f t="shared" si="145"/>
        <v>0</v>
      </c>
      <c r="N1277" s="8">
        <f t="shared" si="146"/>
        <v>0</v>
      </c>
      <c r="R1277" s="12">
        <v>1</v>
      </c>
    </row>
    <row r="1278" spans="1:18" x14ac:dyDescent="0.2">
      <c r="A1278" s="1" t="s">
        <v>2442</v>
      </c>
      <c r="C1278" s="2" t="s">
        <v>350</v>
      </c>
      <c r="D1278" s="3" t="s">
        <v>36</v>
      </c>
      <c r="E1278" s="4">
        <v>0</v>
      </c>
      <c r="F1278" s="4">
        <v>0</v>
      </c>
      <c r="H1278" s="6">
        <v>0</v>
      </c>
      <c r="I1278" s="7">
        <v>6238649</v>
      </c>
      <c r="J1278" s="7">
        <v>6238646</v>
      </c>
      <c r="K1278" s="7">
        <v>2</v>
      </c>
      <c r="L1278" s="7">
        <v>6</v>
      </c>
      <c r="M1278" s="7">
        <f t="shared" si="145"/>
        <v>0</v>
      </c>
      <c r="N1278" s="8">
        <f t="shared" si="146"/>
        <v>0</v>
      </c>
      <c r="R1278" s="12">
        <v>1</v>
      </c>
    </row>
    <row r="1279" spans="1:18" x14ac:dyDescent="0.2">
      <c r="A1279" s="1" t="s">
        <v>2443</v>
      </c>
      <c r="C1279" s="2" t="s">
        <v>876</v>
      </c>
      <c r="D1279" s="3" t="s">
        <v>36</v>
      </c>
      <c r="E1279" s="4">
        <v>0</v>
      </c>
      <c r="F1279" s="4">
        <v>0</v>
      </c>
      <c r="H1279" s="6">
        <v>0</v>
      </c>
      <c r="I1279" s="7">
        <v>6238650</v>
      </c>
      <c r="J1279" s="7">
        <v>6238646</v>
      </c>
      <c r="K1279" s="7">
        <v>2</v>
      </c>
      <c r="L1279" s="7">
        <v>6</v>
      </c>
      <c r="M1279" s="7">
        <f t="shared" si="145"/>
        <v>0</v>
      </c>
      <c r="N1279" s="8">
        <f t="shared" si="146"/>
        <v>0</v>
      </c>
      <c r="R1279" s="12">
        <v>1</v>
      </c>
    </row>
    <row r="1280" spans="1:18" x14ac:dyDescent="0.2">
      <c r="A1280" s="1" t="s">
        <v>2444</v>
      </c>
      <c r="C1280" s="2" t="s">
        <v>878</v>
      </c>
      <c r="D1280" s="3" t="s">
        <v>36</v>
      </c>
      <c r="E1280" s="4">
        <v>0</v>
      </c>
      <c r="F1280" s="4">
        <v>0</v>
      </c>
      <c r="H1280" s="6">
        <v>0</v>
      </c>
      <c r="I1280" s="7">
        <v>6238651</v>
      </c>
      <c r="J1280" s="7">
        <v>6238646</v>
      </c>
      <c r="K1280" s="7">
        <v>2</v>
      </c>
      <c r="L1280" s="7">
        <v>6</v>
      </c>
      <c r="M1280" s="7">
        <f t="shared" si="145"/>
        <v>0</v>
      </c>
      <c r="N1280" s="8">
        <f t="shared" si="146"/>
        <v>0</v>
      </c>
      <c r="R1280" s="12">
        <v>1</v>
      </c>
    </row>
    <row r="1281" spans="1:18" ht="25.5" x14ac:dyDescent="0.2">
      <c r="A1281" s="1" t="s">
        <v>2445</v>
      </c>
      <c r="C1281" s="2" t="s">
        <v>880</v>
      </c>
      <c r="D1281" s="3" t="s">
        <v>36</v>
      </c>
      <c r="E1281" s="4">
        <v>0</v>
      </c>
      <c r="F1281" s="4">
        <v>0</v>
      </c>
      <c r="H1281" s="6">
        <v>0</v>
      </c>
      <c r="I1281" s="7">
        <v>6238652</v>
      </c>
      <c r="J1281" s="7">
        <v>6238646</v>
      </c>
      <c r="K1281" s="7">
        <v>2</v>
      </c>
      <c r="L1281" s="7">
        <v>6</v>
      </c>
      <c r="M1281" s="7">
        <f t="shared" si="145"/>
        <v>0</v>
      </c>
      <c r="N1281" s="8">
        <f t="shared" si="146"/>
        <v>0</v>
      </c>
      <c r="R1281" s="12">
        <v>1</v>
      </c>
    </row>
    <row r="1282" spans="1:18" x14ac:dyDescent="0.2">
      <c r="A1282" s="1" t="s">
        <v>2446</v>
      </c>
      <c r="C1282" s="2" t="s">
        <v>970</v>
      </c>
      <c r="D1282" s="3" t="s">
        <v>36</v>
      </c>
      <c r="E1282" s="4">
        <v>0</v>
      </c>
      <c r="F1282" s="4">
        <v>0</v>
      </c>
      <c r="H1282" s="6">
        <v>0</v>
      </c>
      <c r="I1282" s="7">
        <v>6238653</v>
      </c>
      <c r="J1282" s="7">
        <v>6238646</v>
      </c>
      <c r="K1282" s="7">
        <v>2</v>
      </c>
      <c r="L1282" s="7">
        <v>6</v>
      </c>
      <c r="M1282" s="7">
        <f t="shared" si="145"/>
        <v>0</v>
      </c>
      <c r="N1282" s="8">
        <f t="shared" si="146"/>
        <v>0</v>
      </c>
      <c r="R1282" s="12">
        <v>1</v>
      </c>
    </row>
    <row r="1283" spans="1:18" ht="38.25" x14ac:dyDescent="0.2">
      <c r="A1283" s="1" t="s">
        <v>2447</v>
      </c>
      <c r="B1283" s="1" t="s">
        <v>31</v>
      </c>
      <c r="C1283" s="2" t="s">
        <v>2448</v>
      </c>
      <c r="D1283" s="3" t="s">
        <v>36</v>
      </c>
      <c r="E1283" s="4">
        <v>0</v>
      </c>
      <c r="F1283" s="4">
        <v>0</v>
      </c>
      <c r="H1283" s="6">
        <v>0</v>
      </c>
      <c r="I1283" s="7">
        <v>6238654</v>
      </c>
      <c r="J1283" s="7">
        <v>6238646</v>
      </c>
      <c r="K1283" s="7">
        <v>2</v>
      </c>
      <c r="L1283" s="7">
        <v>6</v>
      </c>
      <c r="M1283" s="7">
        <f t="shared" si="145"/>
        <v>0</v>
      </c>
      <c r="N1283" s="8">
        <f t="shared" si="146"/>
        <v>0</v>
      </c>
      <c r="R1283" s="12">
        <v>1</v>
      </c>
    </row>
    <row r="1284" spans="1:18" ht="51" x14ac:dyDescent="0.2">
      <c r="A1284" s="1" t="s">
        <v>2449</v>
      </c>
      <c r="C1284" s="2" t="s">
        <v>2450</v>
      </c>
      <c r="D1284" s="3" t="s">
        <v>247</v>
      </c>
      <c r="E1284" s="4">
        <v>96</v>
      </c>
      <c r="F1284" s="4">
        <v>0</v>
      </c>
      <c r="H1284" s="6">
        <v>0</v>
      </c>
      <c r="I1284" s="7">
        <v>6238655</v>
      </c>
      <c r="J1284" s="7">
        <v>6238646</v>
      </c>
      <c r="K1284" s="7">
        <v>2</v>
      </c>
      <c r="L1284" s="7">
        <v>6</v>
      </c>
      <c r="M1284" s="7">
        <f t="shared" si="145"/>
        <v>0</v>
      </c>
      <c r="N1284" s="8">
        <f t="shared" si="146"/>
        <v>0</v>
      </c>
      <c r="R1284" s="12">
        <v>1</v>
      </c>
    </row>
    <row r="1285" spans="1:18" ht="51" x14ac:dyDescent="0.2">
      <c r="A1285" s="1" t="s">
        <v>2451</v>
      </c>
      <c r="C1285" s="2" t="s">
        <v>2452</v>
      </c>
      <c r="D1285" s="3" t="s">
        <v>247</v>
      </c>
      <c r="E1285" s="4">
        <v>59</v>
      </c>
      <c r="F1285" s="4">
        <v>0</v>
      </c>
      <c r="H1285" s="6">
        <v>0</v>
      </c>
      <c r="I1285" s="7">
        <v>6238656</v>
      </c>
      <c r="J1285" s="7">
        <v>6238646</v>
      </c>
      <c r="K1285" s="7">
        <v>2</v>
      </c>
      <c r="L1285" s="7">
        <v>6</v>
      </c>
      <c r="M1285" s="7">
        <f t="shared" si="145"/>
        <v>0</v>
      </c>
      <c r="N1285" s="8">
        <f t="shared" si="146"/>
        <v>0</v>
      </c>
      <c r="R1285" s="12">
        <v>1</v>
      </c>
    </row>
    <row r="1286" spans="1:18" ht="63.75" x14ac:dyDescent="0.2">
      <c r="A1286" s="1" t="s">
        <v>2453</v>
      </c>
      <c r="B1286" s="1" t="s">
        <v>42</v>
      </c>
      <c r="C1286" s="2" t="s">
        <v>2454</v>
      </c>
      <c r="D1286" s="3" t="s">
        <v>244</v>
      </c>
      <c r="E1286" s="4">
        <v>216</v>
      </c>
      <c r="F1286" s="4">
        <v>0</v>
      </c>
      <c r="H1286" s="6">
        <v>0</v>
      </c>
      <c r="I1286" s="7">
        <v>6238657</v>
      </c>
      <c r="J1286" s="7">
        <v>6238646</v>
      </c>
      <c r="K1286" s="7">
        <v>2</v>
      </c>
      <c r="L1286" s="7">
        <v>6</v>
      </c>
      <c r="M1286" s="7">
        <f t="shared" si="145"/>
        <v>0</v>
      </c>
      <c r="N1286" s="8">
        <f t="shared" si="146"/>
        <v>0</v>
      </c>
      <c r="R1286" s="12">
        <v>1</v>
      </c>
    </row>
    <row r="1287" spans="1:18" ht="140.25" x14ac:dyDescent="0.2">
      <c r="A1287" s="1" t="s">
        <v>2455</v>
      </c>
      <c r="B1287" s="1" t="s">
        <v>45</v>
      </c>
      <c r="C1287" s="2" t="s">
        <v>2456</v>
      </c>
      <c r="D1287" s="3" t="s">
        <v>247</v>
      </c>
      <c r="E1287" s="4">
        <v>207</v>
      </c>
      <c r="F1287" s="4">
        <v>0</v>
      </c>
      <c r="H1287" s="6">
        <v>0</v>
      </c>
      <c r="I1287" s="7">
        <v>6238658</v>
      </c>
      <c r="J1287" s="7">
        <v>6238646</v>
      </c>
      <c r="K1287" s="7">
        <v>2</v>
      </c>
      <c r="L1287" s="7">
        <v>6</v>
      </c>
      <c r="M1287" s="7">
        <f t="shared" si="145"/>
        <v>0</v>
      </c>
      <c r="N1287" s="8">
        <f t="shared" si="146"/>
        <v>0</v>
      </c>
      <c r="R1287" s="12">
        <v>1</v>
      </c>
    </row>
    <row r="1288" spans="1:18" ht="25.5" x14ac:dyDescent="0.2">
      <c r="A1288" s="1" t="s">
        <v>2457</v>
      </c>
      <c r="B1288" s="1" t="s">
        <v>48</v>
      </c>
      <c r="C1288" s="2" t="s">
        <v>2458</v>
      </c>
      <c r="D1288" s="3" t="s">
        <v>247</v>
      </c>
      <c r="E1288" s="4">
        <v>550</v>
      </c>
      <c r="F1288" s="4">
        <v>0</v>
      </c>
      <c r="H1288" s="6">
        <v>0</v>
      </c>
      <c r="I1288" s="7">
        <v>6238659</v>
      </c>
      <c r="J1288" s="7">
        <v>6238646</v>
      </c>
      <c r="K1288" s="7">
        <v>2</v>
      </c>
      <c r="L1288" s="7">
        <v>6</v>
      </c>
      <c r="M1288" s="7">
        <f t="shared" si="145"/>
        <v>0</v>
      </c>
      <c r="N1288" s="8">
        <f t="shared" si="146"/>
        <v>0</v>
      </c>
      <c r="R1288" s="12">
        <v>1</v>
      </c>
    </row>
    <row r="1289" spans="1:18" ht="25.5" x14ac:dyDescent="0.2">
      <c r="A1289" s="1" t="s">
        <v>2459</v>
      </c>
      <c r="B1289" s="1" t="s">
        <v>51</v>
      </c>
      <c r="C1289" s="2" t="s">
        <v>2460</v>
      </c>
      <c r="D1289" s="3" t="s">
        <v>244</v>
      </c>
      <c r="E1289" s="4">
        <v>790</v>
      </c>
      <c r="F1289" s="4">
        <v>0</v>
      </c>
      <c r="H1289" s="6">
        <v>0</v>
      </c>
      <c r="I1289" s="7">
        <v>6238660</v>
      </c>
      <c r="J1289" s="7">
        <v>6238646</v>
      </c>
      <c r="K1289" s="7">
        <v>2</v>
      </c>
      <c r="L1289" s="7">
        <v>6</v>
      </c>
      <c r="M1289" s="7">
        <f t="shared" si="145"/>
        <v>0</v>
      </c>
      <c r="N1289" s="8">
        <f t="shared" si="146"/>
        <v>0</v>
      </c>
      <c r="R1289" s="12">
        <v>1</v>
      </c>
    </row>
    <row r="1290" spans="1:18" ht="38.25" x14ac:dyDescent="0.2">
      <c r="A1290" s="1" t="s">
        <v>2461</v>
      </c>
      <c r="B1290" s="1" t="s">
        <v>54</v>
      </c>
      <c r="C1290" s="2" t="s">
        <v>2462</v>
      </c>
      <c r="D1290" s="3" t="s">
        <v>247</v>
      </c>
      <c r="E1290" s="4">
        <v>1097</v>
      </c>
      <c r="F1290" s="4">
        <v>0</v>
      </c>
      <c r="H1290" s="6">
        <v>0</v>
      </c>
      <c r="I1290" s="7">
        <v>6238661</v>
      </c>
      <c r="J1290" s="7">
        <v>6238646</v>
      </c>
      <c r="K1290" s="7">
        <v>2</v>
      </c>
      <c r="L1290" s="7">
        <v>6</v>
      </c>
      <c r="M1290" s="7">
        <f t="shared" si="145"/>
        <v>0</v>
      </c>
      <c r="N1290" s="8">
        <f t="shared" si="146"/>
        <v>0</v>
      </c>
      <c r="R1290" s="12">
        <v>1</v>
      </c>
    </row>
    <row r="1291" spans="1:18" ht="25.5" x14ac:dyDescent="0.2">
      <c r="A1291" s="1" t="s">
        <v>2463</v>
      </c>
      <c r="B1291" s="1" t="s">
        <v>57</v>
      </c>
      <c r="C1291" s="2" t="s">
        <v>2464</v>
      </c>
      <c r="D1291" s="3" t="s">
        <v>247</v>
      </c>
      <c r="E1291" s="4">
        <v>414</v>
      </c>
      <c r="F1291" s="4">
        <v>0</v>
      </c>
      <c r="H1291" s="6">
        <v>0</v>
      </c>
      <c r="I1291" s="7">
        <v>6238662</v>
      </c>
      <c r="J1291" s="7">
        <v>6238646</v>
      </c>
      <c r="K1291" s="7">
        <v>2</v>
      </c>
      <c r="L1291" s="7">
        <v>6</v>
      </c>
      <c r="M1291" s="7">
        <f t="shared" si="145"/>
        <v>0</v>
      </c>
      <c r="N1291" s="8">
        <f t="shared" si="146"/>
        <v>0</v>
      </c>
      <c r="R1291" s="12">
        <v>1</v>
      </c>
    </row>
    <row r="1292" spans="1:18" ht="25.5" x14ac:dyDescent="0.2">
      <c r="A1292" s="1" t="s">
        <v>2465</v>
      </c>
      <c r="B1292" s="1" t="s">
        <v>60</v>
      </c>
      <c r="C1292" s="2" t="s">
        <v>2466</v>
      </c>
      <c r="D1292" s="3" t="s">
        <v>237</v>
      </c>
      <c r="E1292" s="4">
        <v>700</v>
      </c>
      <c r="F1292" s="4">
        <v>0</v>
      </c>
      <c r="H1292" s="6">
        <v>0</v>
      </c>
      <c r="I1292" s="7">
        <v>6238663</v>
      </c>
      <c r="J1292" s="7">
        <v>6238646</v>
      </c>
      <c r="K1292" s="7">
        <v>2</v>
      </c>
      <c r="L1292" s="7">
        <v>6</v>
      </c>
      <c r="M1292" s="7">
        <f t="shared" si="145"/>
        <v>0</v>
      </c>
      <c r="N1292" s="8">
        <f t="shared" si="146"/>
        <v>0</v>
      </c>
      <c r="R1292" s="12">
        <v>1</v>
      </c>
    </row>
    <row r="1293" spans="1:18" ht="25.5" x14ac:dyDescent="0.2">
      <c r="A1293" s="1" t="s">
        <v>2467</v>
      </c>
      <c r="B1293" s="1" t="s">
        <v>63</v>
      </c>
      <c r="C1293" s="2" t="s">
        <v>2468</v>
      </c>
      <c r="D1293" s="3" t="s">
        <v>237</v>
      </c>
      <c r="E1293" s="4">
        <v>150</v>
      </c>
      <c r="F1293" s="4">
        <v>0</v>
      </c>
      <c r="H1293" s="6">
        <v>0</v>
      </c>
      <c r="I1293" s="7">
        <v>6238664</v>
      </c>
      <c r="J1293" s="7">
        <v>6238646</v>
      </c>
      <c r="K1293" s="7">
        <v>2</v>
      </c>
      <c r="L1293" s="7">
        <v>6</v>
      </c>
      <c r="M1293" s="7">
        <f t="shared" si="145"/>
        <v>0</v>
      </c>
      <c r="N1293" s="8">
        <f t="shared" si="146"/>
        <v>0</v>
      </c>
      <c r="R1293" s="12">
        <v>1</v>
      </c>
    </row>
    <row r="1294" spans="1:18" ht="25.5" x14ac:dyDescent="0.2">
      <c r="A1294" s="1" t="s">
        <v>2469</v>
      </c>
      <c r="B1294" s="1" t="s">
        <v>66</v>
      </c>
      <c r="C1294" s="2" t="s">
        <v>2470</v>
      </c>
      <c r="D1294" s="3" t="s">
        <v>237</v>
      </c>
      <c r="E1294" s="4">
        <v>420</v>
      </c>
      <c r="F1294" s="4">
        <v>0</v>
      </c>
      <c r="H1294" s="6">
        <v>0</v>
      </c>
      <c r="I1294" s="7">
        <v>6238665</v>
      </c>
      <c r="J1294" s="7">
        <v>6238646</v>
      </c>
      <c r="K1294" s="7">
        <v>2</v>
      </c>
      <c r="L1294" s="7">
        <v>6</v>
      </c>
      <c r="M1294" s="7">
        <f t="shared" si="145"/>
        <v>0</v>
      </c>
      <c r="N1294" s="8">
        <f t="shared" si="146"/>
        <v>0</v>
      </c>
      <c r="R1294" s="12">
        <v>1</v>
      </c>
    </row>
    <row r="1295" spans="1:18" ht="25.5" x14ac:dyDescent="0.2">
      <c r="A1295" s="1" t="s">
        <v>2471</v>
      </c>
      <c r="B1295" s="1" t="s">
        <v>69</v>
      </c>
      <c r="C1295" s="2" t="s">
        <v>2472</v>
      </c>
      <c r="D1295" s="3" t="s">
        <v>237</v>
      </c>
      <c r="E1295" s="4">
        <v>150</v>
      </c>
      <c r="F1295" s="4">
        <v>0</v>
      </c>
      <c r="H1295" s="6">
        <v>0</v>
      </c>
      <c r="I1295" s="7">
        <v>6238666</v>
      </c>
      <c r="J1295" s="7">
        <v>6238646</v>
      </c>
      <c r="K1295" s="7">
        <v>2</v>
      </c>
      <c r="L1295" s="7">
        <v>6</v>
      </c>
      <c r="M1295" s="7">
        <f t="shared" si="145"/>
        <v>0</v>
      </c>
      <c r="N1295" s="8">
        <f t="shared" si="146"/>
        <v>0</v>
      </c>
      <c r="R1295" s="12">
        <v>1</v>
      </c>
    </row>
    <row r="1296" spans="1:18" ht="51" x14ac:dyDescent="0.2">
      <c r="A1296" s="1" t="s">
        <v>2473</v>
      </c>
      <c r="B1296" s="1" t="s">
        <v>72</v>
      </c>
      <c r="C1296" s="2" t="s">
        <v>2474</v>
      </c>
      <c r="D1296" s="3" t="s">
        <v>237</v>
      </c>
      <c r="E1296" s="4">
        <v>85</v>
      </c>
      <c r="F1296" s="4">
        <v>0</v>
      </c>
      <c r="H1296" s="6">
        <v>0</v>
      </c>
      <c r="I1296" s="7">
        <v>6238667</v>
      </c>
      <c r="J1296" s="7">
        <v>6238646</v>
      </c>
      <c r="K1296" s="7">
        <v>2</v>
      </c>
      <c r="L1296" s="7">
        <v>6</v>
      </c>
      <c r="M1296" s="7">
        <f t="shared" si="145"/>
        <v>0</v>
      </c>
      <c r="N1296" s="8">
        <f t="shared" si="146"/>
        <v>0</v>
      </c>
      <c r="R1296" s="12">
        <v>1</v>
      </c>
    </row>
    <row r="1297" spans="1:18" ht="38.25" x14ac:dyDescent="0.2">
      <c r="A1297" s="1" t="s">
        <v>2475</v>
      </c>
      <c r="B1297" s="1" t="s">
        <v>75</v>
      </c>
      <c r="C1297" s="2" t="s">
        <v>2476</v>
      </c>
      <c r="D1297" s="3" t="s">
        <v>237</v>
      </c>
      <c r="E1297" s="4">
        <v>120</v>
      </c>
      <c r="F1297" s="4">
        <v>0</v>
      </c>
      <c r="H1297" s="6">
        <v>0</v>
      </c>
      <c r="I1297" s="7">
        <v>6238668</v>
      </c>
      <c r="J1297" s="7">
        <v>6238646</v>
      </c>
      <c r="K1297" s="7">
        <v>2</v>
      </c>
      <c r="L1297" s="7">
        <v>6</v>
      </c>
      <c r="M1297" s="7">
        <f t="shared" si="145"/>
        <v>0</v>
      </c>
      <c r="N1297" s="8">
        <f t="shared" si="146"/>
        <v>0</v>
      </c>
      <c r="R1297" s="12">
        <v>1</v>
      </c>
    </row>
    <row r="1298" spans="1:18" ht="38.25" x14ac:dyDescent="0.2">
      <c r="A1298" s="1" t="s">
        <v>2477</v>
      </c>
      <c r="B1298" s="1" t="s">
        <v>78</v>
      </c>
      <c r="C1298" s="2" t="s">
        <v>2478</v>
      </c>
      <c r="D1298" s="3" t="s">
        <v>237</v>
      </c>
      <c r="E1298" s="4">
        <v>1050</v>
      </c>
      <c r="F1298" s="4">
        <v>0</v>
      </c>
      <c r="H1298" s="6">
        <v>0</v>
      </c>
      <c r="I1298" s="7">
        <v>6238669</v>
      </c>
      <c r="J1298" s="7">
        <v>6238646</v>
      </c>
      <c r="K1298" s="7">
        <v>2</v>
      </c>
      <c r="L1298" s="7">
        <v>6</v>
      </c>
      <c r="M1298" s="7">
        <f t="shared" si="145"/>
        <v>0</v>
      </c>
      <c r="N1298" s="8">
        <f t="shared" si="146"/>
        <v>0</v>
      </c>
      <c r="R1298" s="12">
        <v>1</v>
      </c>
    </row>
    <row r="1299" spans="1:18" ht="25.5" x14ac:dyDescent="0.2">
      <c r="A1299" s="1" t="s">
        <v>2479</v>
      </c>
      <c r="B1299" s="1" t="s">
        <v>81</v>
      </c>
      <c r="C1299" s="2" t="s">
        <v>2480</v>
      </c>
      <c r="D1299" s="3" t="s">
        <v>237</v>
      </c>
      <c r="E1299" s="4">
        <v>530</v>
      </c>
      <c r="F1299" s="4">
        <v>0</v>
      </c>
      <c r="H1299" s="6">
        <v>0</v>
      </c>
      <c r="I1299" s="7">
        <v>6238670</v>
      </c>
      <c r="J1299" s="7">
        <v>6238646</v>
      </c>
      <c r="K1299" s="7">
        <v>2</v>
      </c>
      <c r="L1299" s="7">
        <v>6</v>
      </c>
      <c r="M1299" s="7">
        <f t="shared" si="145"/>
        <v>0</v>
      </c>
      <c r="N1299" s="8">
        <f t="shared" si="146"/>
        <v>0</v>
      </c>
      <c r="R1299" s="12">
        <v>1</v>
      </c>
    </row>
    <row r="1300" spans="1:18" ht="25.5" x14ac:dyDescent="0.2">
      <c r="A1300" s="1" t="s">
        <v>2481</v>
      </c>
      <c r="B1300" s="1" t="s">
        <v>84</v>
      </c>
      <c r="C1300" s="2" t="s">
        <v>2482</v>
      </c>
      <c r="D1300" s="3" t="s">
        <v>237</v>
      </c>
      <c r="E1300" s="4">
        <v>15</v>
      </c>
      <c r="F1300" s="4">
        <v>0</v>
      </c>
      <c r="H1300" s="6">
        <v>0</v>
      </c>
      <c r="I1300" s="7">
        <v>6238671</v>
      </c>
      <c r="J1300" s="7">
        <v>6238646</v>
      </c>
      <c r="K1300" s="7">
        <v>2</v>
      </c>
      <c r="L1300" s="7">
        <v>6</v>
      </c>
      <c r="M1300" s="7">
        <f t="shared" si="145"/>
        <v>0</v>
      </c>
      <c r="N1300" s="8">
        <f t="shared" si="146"/>
        <v>0</v>
      </c>
      <c r="R1300" s="12">
        <v>1</v>
      </c>
    </row>
    <row r="1301" spans="1:18" ht="25.5" x14ac:dyDescent="0.2">
      <c r="A1301" s="1" t="s">
        <v>2483</v>
      </c>
      <c r="B1301" s="1" t="s">
        <v>87</v>
      </c>
      <c r="C1301" s="2" t="s">
        <v>2484</v>
      </c>
      <c r="D1301" s="3" t="s">
        <v>247</v>
      </c>
      <c r="E1301" s="4">
        <v>130</v>
      </c>
      <c r="F1301" s="4">
        <v>0</v>
      </c>
      <c r="H1301" s="6">
        <v>0</v>
      </c>
      <c r="I1301" s="7">
        <v>6238672</v>
      </c>
      <c r="J1301" s="7">
        <v>6238646</v>
      </c>
      <c r="K1301" s="7">
        <v>2</v>
      </c>
      <c r="L1301" s="7">
        <v>6</v>
      </c>
      <c r="M1301" s="7">
        <f t="shared" si="145"/>
        <v>0</v>
      </c>
      <c r="N1301" s="8">
        <f t="shared" si="146"/>
        <v>0</v>
      </c>
      <c r="R1301" s="12">
        <v>1</v>
      </c>
    </row>
    <row r="1302" spans="1:18" ht="51" x14ac:dyDescent="0.2">
      <c r="A1302" s="1" t="s">
        <v>2485</v>
      </c>
      <c r="B1302" s="1" t="s">
        <v>90</v>
      </c>
      <c r="C1302" s="2" t="s">
        <v>2486</v>
      </c>
      <c r="D1302" s="3" t="s">
        <v>247</v>
      </c>
      <c r="E1302" s="4">
        <v>230</v>
      </c>
      <c r="F1302" s="4">
        <v>0</v>
      </c>
      <c r="H1302" s="6">
        <v>0</v>
      </c>
      <c r="I1302" s="7">
        <v>6238673</v>
      </c>
      <c r="J1302" s="7">
        <v>6238646</v>
      </c>
      <c r="K1302" s="7">
        <v>2</v>
      </c>
      <c r="L1302" s="7">
        <v>6</v>
      </c>
      <c r="M1302" s="7">
        <f t="shared" si="145"/>
        <v>0</v>
      </c>
      <c r="N1302" s="8">
        <f t="shared" si="146"/>
        <v>0</v>
      </c>
      <c r="R1302" s="12">
        <v>1</v>
      </c>
    </row>
    <row r="1303" spans="1:18" x14ac:dyDescent="0.2">
      <c r="A1303" s="1" t="s">
        <v>2487</v>
      </c>
      <c r="B1303" s="1" t="s">
        <v>93</v>
      </c>
      <c r="C1303" s="2" t="s">
        <v>2488</v>
      </c>
      <c r="D1303" s="3" t="s">
        <v>247</v>
      </c>
      <c r="E1303" s="4">
        <v>60</v>
      </c>
      <c r="F1303" s="4">
        <v>0</v>
      </c>
      <c r="H1303" s="6">
        <v>0</v>
      </c>
      <c r="I1303" s="7">
        <v>6238674</v>
      </c>
      <c r="J1303" s="7">
        <v>6238646</v>
      </c>
      <c r="K1303" s="7">
        <v>2</v>
      </c>
      <c r="L1303" s="7">
        <v>6</v>
      </c>
      <c r="M1303" s="7">
        <f t="shared" si="145"/>
        <v>0</v>
      </c>
      <c r="N1303" s="8">
        <f t="shared" si="146"/>
        <v>0</v>
      </c>
      <c r="R1303" s="12">
        <v>1</v>
      </c>
    </row>
    <row r="1304" spans="1:18" ht="25.5" x14ac:dyDescent="0.2">
      <c r="A1304" s="1" t="s">
        <v>2489</v>
      </c>
      <c r="B1304" s="1" t="s">
        <v>96</v>
      </c>
      <c r="C1304" s="2" t="s">
        <v>363</v>
      </c>
      <c r="D1304" s="3" t="s">
        <v>268</v>
      </c>
      <c r="E1304" s="4">
        <v>2</v>
      </c>
      <c r="F1304" s="4">
        <v>0</v>
      </c>
      <c r="H1304" s="6">
        <v>0</v>
      </c>
      <c r="I1304" s="7">
        <v>6238675</v>
      </c>
      <c r="J1304" s="7">
        <v>6238646</v>
      </c>
      <c r="K1304" s="7">
        <v>2</v>
      </c>
      <c r="L1304" s="7">
        <v>6</v>
      </c>
      <c r="M1304" s="7">
        <f t="shared" si="145"/>
        <v>0</v>
      </c>
      <c r="N1304" s="8">
        <f t="shared" si="146"/>
        <v>0</v>
      </c>
      <c r="R1304" s="12">
        <v>1</v>
      </c>
    </row>
    <row r="1305" spans="1:18" ht="38.25" x14ac:dyDescent="0.2">
      <c r="A1305" s="1" t="s">
        <v>2490</v>
      </c>
      <c r="B1305" s="1" t="s">
        <v>99</v>
      </c>
      <c r="C1305" s="2" t="s">
        <v>2491</v>
      </c>
      <c r="D1305" s="3" t="s">
        <v>244</v>
      </c>
      <c r="E1305" s="4">
        <v>10</v>
      </c>
      <c r="F1305" s="4">
        <v>0</v>
      </c>
      <c r="H1305" s="6">
        <v>0</v>
      </c>
      <c r="I1305" s="7">
        <v>6238676</v>
      </c>
      <c r="J1305" s="7">
        <v>6238646</v>
      </c>
      <c r="K1305" s="7">
        <v>2</v>
      </c>
      <c r="L1305" s="7">
        <v>6</v>
      </c>
      <c r="M1305" s="7">
        <f t="shared" si="145"/>
        <v>0</v>
      </c>
      <c r="N1305" s="8">
        <f t="shared" si="146"/>
        <v>0</v>
      </c>
      <c r="R1305" s="12">
        <v>1</v>
      </c>
    </row>
    <row r="1306" spans="1:18" ht="216.75" x14ac:dyDescent="0.2">
      <c r="A1306" s="1" t="s">
        <v>2492</v>
      </c>
      <c r="B1306" s="1" t="s">
        <v>102</v>
      </c>
      <c r="C1306" s="2" t="s">
        <v>2493</v>
      </c>
      <c r="D1306" s="3" t="s">
        <v>244</v>
      </c>
      <c r="E1306" s="4">
        <v>924</v>
      </c>
      <c r="F1306" s="4">
        <v>0</v>
      </c>
      <c r="H1306" s="6">
        <v>0</v>
      </c>
      <c r="I1306" s="7">
        <v>6238677</v>
      </c>
      <c r="J1306" s="7">
        <v>6238646</v>
      </c>
      <c r="K1306" s="7">
        <v>2</v>
      </c>
      <c r="L1306" s="7">
        <v>6</v>
      </c>
      <c r="M1306" s="7">
        <f t="shared" si="145"/>
        <v>0</v>
      </c>
      <c r="N1306" s="8">
        <f t="shared" si="146"/>
        <v>0</v>
      </c>
      <c r="R1306" s="12">
        <v>1</v>
      </c>
    </row>
    <row r="1307" spans="1:18" ht="204" x14ac:dyDescent="0.2">
      <c r="A1307" s="1" t="s">
        <v>2494</v>
      </c>
      <c r="B1307" s="1" t="s">
        <v>105</v>
      </c>
      <c r="C1307" s="2" t="s">
        <v>2495</v>
      </c>
      <c r="D1307" s="3" t="s">
        <v>244</v>
      </c>
      <c r="E1307" s="4">
        <v>593</v>
      </c>
      <c r="F1307" s="4">
        <v>0</v>
      </c>
      <c r="H1307" s="6">
        <v>0</v>
      </c>
      <c r="I1307" s="7">
        <v>6238678</v>
      </c>
      <c r="J1307" s="7">
        <v>6238646</v>
      </c>
      <c r="K1307" s="7">
        <v>2</v>
      </c>
      <c r="L1307" s="7">
        <v>6</v>
      </c>
      <c r="M1307" s="7">
        <f t="shared" si="145"/>
        <v>0</v>
      </c>
      <c r="N1307" s="8">
        <f t="shared" si="146"/>
        <v>0</v>
      </c>
      <c r="R1307" s="12">
        <v>1</v>
      </c>
    </row>
    <row r="1308" spans="1:18" ht="51" x14ac:dyDescent="0.2">
      <c r="A1308" s="1" t="s">
        <v>2496</v>
      </c>
      <c r="B1308" s="1" t="s">
        <v>108</v>
      </c>
      <c r="C1308" s="2" t="s">
        <v>882</v>
      </c>
      <c r="D1308" s="3" t="s">
        <v>247</v>
      </c>
      <c r="E1308" s="4">
        <v>9</v>
      </c>
      <c r="F1308" s="4">
        <v>0</v>
      </c>
      <c r="H1308" s="6">
        <v>0</v>
      </c>
      <c r="I1308" s="7">
        <v>6238679</v>
      </c>
      <c r="J1308" s="7">
        <v>6238646</v>
      </c>
      <c r="K1308" s="7">
        <v>2</v>
      </c>
      <c r="L1308" s="7">
        <v>6</v>
      </c>
      <c r="M1308" s="7">
        <f t="shared" si="145"/>
        <v>0</v>
      </c>
      <c r="N1308" s="8">
        <f t="shared" si="146"/>
        <v>0</v>
      </c>
      <c r="R1308" s="12">
        <v>1</v>
      </c>
    </row>
    <row r="1309" spans="1:18" x14ac:dyDescent="0.2">
      <c r="A1309" s="1" t="s">
        <v>2497</v>
      </c>
      <c r="B1309" s="1" t="s">
        <v>365</v>
      </c>
      <c r="C1309" s="2" t="s">
        <v>366</v>
      </c>
      <c r="E1309" s="4">
        <v>0</v>
      </c>
      <c r="F1309" s="4">
        <v>0</v>
      </c>
      <c r="H1309" s="6">
        <v>0</v>
      </c>
      <c r="I1309" s="7">
        <v>6238680</v>
      </c>
      <c r="J1309" s="7">
        <v>6238473</v>
      </c>
      <c r="K1309" s="7">
        <v>1</v>
      </c>
      <c r="L1309" s="7">
        <v>5</v>
      </c>
      <c r="M1309" s="7">
        <f>M1310+M1311+M1312+M1313+M1314+M1315+M1316+M1317+M1318+M1319+M1320+M1321+M1322+M1323+M1324+M1325+M1326+M1327+M1328+M1329+M1330+M1331+M1332+M1333+M1334+M1335+M1336+M1337+M1338+M1339+M1340+M1341+M1342+M1343+M1344+M1345+M1346+M1347+M1348+M1349</f>
        <v>0</v>
      </c>
      <c r="N1309" s="8">
        <f>N1310+N1311+N1312+N1313+N1314+N1315+N1316+N1317+N1318+N1319+N1320+N1321+N1322+N1323+N1324+N1325+N1326+N1327+N1328+N1329+N1330+N1331+N1332+N1333+N1334+N1335+N1336+N1337+N1338+N1339+N1340+N1341+N1342+N1343+N1344+N1345+N1346+N1347+N1348+N1349</f>
        <v>0</v>
      </c>
      <c r="R1309" s="12">
        <v>1</v>
      </c>
    </row>
    <row r="1310" spans="1:18" x14ac:dyDescent="0.2">
      <c r="A1310" s="1" t="s">
        <v>2498</v>
      </c>
      <c r="C1310" s="2" t="s">
        <v>211</v>
      </c>
      <c r="D1310" s="3" t="s">
        <v>36</v>
      </c>
      <c r="E1310" s="4">
        <v>0</v>
      </c>
      <c r="F1310" s="4">
        <v>0</v>
      </c>
      <c r="H1310" s="6">
        <v>0</v>
      </c>
      <c r="I1310" s="7">
        <v>6238681</v>
      </c>
      <c r="J1310" s="7">
        <v>6238680</v>
      </c>
      <c r="K1310" s="7">
        <v>2</v>
      </c>
      <c r="L1310" s="7">
        <v>6</v>
      </c>
      <c r="M1310" s="7">
        <f t="shared" ref="M1310:M1349" si="147">ROUND(ROUND(H1310,2)*ROUND(E1310,2), 2)</f>
        <v>0</v>
      </c>
      <c r="N1310" s="8">
        <f t="shared" ref="N1310:N1349" si="148">H1310*E1310*(1+F1310/100)</f>
        <v>0</v>
      </c>
      <c r="R1310" s="12">
        <v>1</v>
      </c>
    </row>
    <row r="1311" spans="1:18" ht="25.5" x14ac:dyDescent="0.2">
      <c r="A1311" s="1" t="s">
        <v>2499</v>
      </c>
      <c r="C1311" s="2" t="s">
        <v>2500</v>
      </c>
      <c r="D1311" s="3" t="s">
        <v>36</v>
      </c>
      <c r="E1311" s="4">
        <v>0</v>
      </c>
      <c r="F1311" s="4">
        <v>0</v>
      </c>
      <c r="H1311" s="6">
        <v>0</v>
      </c>
      <c r="I1311" s="7">
        <v>6238682</v>
      </c>
      <c r="J1311" s="7">
        <v>6238680</v>
      </c>
      <c r="K1311" s="7">
        <v>2</v>
      </c>
      <c r="L1311" s="7">
        <v>6</v>
      </c>
      <c r="M1311" s="7">
        <f t="shared" si="147"/>
        <v>0</v>
      </c>
      <c r="N1311" s="8">
        <f t="shared" si="148"/>
        <v>0</v>
      </c>
      <c r="R1311" s="12">
        <v>1</v>
      </c>
    </row>
    <row r="1312" spans="1:18" ht="25.5" x14ac:dyDescent="0.2">
      <c r="A1312" s="1" t="s">
        <v>2501</v>
      </c>
      <c r="C1312" s="2" t="s">
        <v>880</v>
      </c>
      <c r="D1312" s="3" t="s">
        <v>36</v>
      </c>
      <c r="E1312" s="4">
        <v>0</v>
      </c>
      <c r="F1312" s="4">
        <v>0</v>
      </c>
      <c r="H1312" s="6">
        <v>0</v>
      </c>
      <c r="I1312" s="7">
        <v>6238683</v>
      </c>
      <c r="J1312" s="7">
        <v>6238680</v>
      </c>
      <c r="K1312" s="7">
        <v>2</v>
      </c>
      <c r="L1312" s="7">
        <v>6</v>
      </c>
      <c r="M1312" s="7">
        <f t="shared" si="147"/>
        <v>0</v>
      </c>
      <c r="N1312" s="8">
        <f t="shared" si="148"/>
        <v>0</v>
      </c>
      <c r="R1312" s="12">
        <v>1</v>
      </c>
    </row>
    <row r="1313" spans="1:18" ht="38.25" x14ac:dyDescent="0.2">
      <c r="A1313" s="1" t="s">
        <v>2502</v>
      </c>
      <c r="B1313" s="1" t="s">
        <v>31</v>
      </c>
      <c r="C1313" s="2" t="s">
        <v>2503</v>
      </c>
      <c r="D1313" s="3" t="s">
        <v>244</v>
      </c>
      <c r="E1313" s="4">
        <v>88</v>
      </c>
      <c r="F1313" s="4">
        <v>0</v>
      </c>
      <c r="H1313" s="6">
        <v>0</v>
      </c>
      <c r="I1313" s="7">
        <v>6238684</v>
      </c>
      <c r="J1313" s="7">
        <v>6238680</v>
      </c>
      <c r="K1313" s="7">
        <v>2</v>
      </c>
      <c r="L1313" s="7">
        <v>6</v>
      </c>
      <c r="M1313" s="7">
        <f t="shared" si="147"/>
        <v>0</v>
      </c>
      <c r="N1313" s="8">
        <f t="shared" si="148"/>
        <v>0</v>
      </c>
      <c r="R1313" s="12">
        <v>1</v>
      </c>
    </row>
    <row r="1314" spans="1:18" ht="51" x14ac:dyDescent="0.2">
      <c r="A1314" s="1" t="s">
        <v>2504</v>
      </c>
      <c r="B1314" s="1" t="s">
        <v>42</v>
      </c>
      <c r="C1314" s="2" t="s">
        <v>619</v>
      </c>
      <c r="D1314" s="3" t="s">
        <v>244</v>
      </c>
      <c r="E1314" s="4">
        <v>1211</v>
      </c>
      <c r="F1314" s="4">
        <v>0</v>
      </c>
      <c r="H1314" s="6">
        <v>0</v>
      </c>
      <c r="I1314" s="7">
        <v>6238685</v>
      </c>
      <c r="J1314" s="7">
        <v>6238680</v>
      </c>
      <c r="K1314" s="7">
        <v>2</v>
      </c>
      <c r="L1314" s="7">
        <v>6</v>
      </c>
      <c r="M1314" s="7">
        <f t="shared" si="147"/>
        <v>0</v>
      </c>
      <c r="N1314" s="8">
        <f t="shared" si="148"/>
        <v>0</v>
      </c>
      <c r="R1314" s="12">
        <v>1</v>
      </c>
    </row>
    <row r="1315" spans="1:18" ht="51" x14ac:dyDescent="0.2">
      <c r="A1315" s="1" t="s">
        <v>2505</v>
      </c>
      <c r="B1315" s="1" t="s">
        <v>45</v>
      </c>
      <c r="C1315" s="2" t="s">
        <v>2506</v>
      </c>
      <c r="D1315" s="3" t="s">
        <v>244</v>
      </c>
      <c r="E1315" s="4">
        <v>495</v>
      </c>
      <c r="F1315" s="4">
        <v>0</v>
      </c>
      <c r="H1315" s="6">
        <v>0</v>
      </c>
      <c r="I1315" s="7">
        <v>6238686</v>
      </c>
      <c r="J1315" s="7">
        <v>6238680</v>
      </c>
      <c r="K1315" s="7">
        <v>2</v>
      </c>
      <c r="L1315" s="7">
        <v>6</v>
      </c>
      <c r="M1315" s="7">
        <f t="shared" si="147"/>
        <v>0</v>
      </c>
      <c r="N1315" s="8">
        <f t="shared" si="148"/>
        <v>0</v>
      </c>
      <c r="R1315" s="12">
        <v>1</v>
      </c>
    </row>
    <row r="1316" spans="1:18" ht="51" x14ac:dyDescent="0.2">
      <c r="A1316" s="1" t="s">
        <v>2507</v>
      </c>
      <c r="B1316" s="1" t="s">
        <v>48</v>
      </c>
      <c r="C1316" s="2" t="s">
        <v>2508</v>
      </c>
      <c r="D1316" s="3" t="s">
        <v>244</v>
      </c>
      <c r="E1316" s="4">
        <v>154</v>
      </c>
      <c r="F1316" s="4">
        <v>0</v>
      </c>
      <c r="H1316" s="6">
        <v>0</v>
      </c>
      <c r="I1316" s="7">
        <v>6238687</v>
      </c>
      <c r="J1316" s="7">
        <v>6238680</v>
      </c>
      <c r="K1316" s="7">
        <v>2</v>
      </c>
      <c r="L1316" s="7">
        <v>6</v>
      </c>
      <c r="M1316" s="7">
        <f t="shared" si="147"/>
        <v>0</v>
      </c>
      <c r="N1316" s="8">
        <f t="shared" si="148"/>
        <v>0</v>
      </c>
      <c r="R1316" s="12">
        <v>1</v>
      </c>
    </row>
    <row r="1317" spans="1:18" ht="25.5" x14ac:dyDescent="0.2">
      <c r="A1317" s="1" t="s">
        <v>2509</v>
      </c>
      <c r="B1317" s="1" t="s">
        <v>51</v>
      </c>
      <c r="C1317" s="2" t="s">
        <v>2510</v>
      </c>
      <c r="D1317" s="3" t="s">
        <v>244</v>
      </c>
      <c r="E1317" s="4">
        <v>321</v>
      </c>
      <c r="F1317" s="4">
        <v>0</v>
      </c>
      <c r="H1317" s="6">
        <v>0</v>
      </c>
      <c r="I1317" s="7">
        <v>6238688</v>
      </c>
      <c r="J1317" s="7">
        <v>6238680</v>
      </c>
      <c r="K1317" s="7">
        <v>2</v>
      </c>
      <c r="L1317" s="7">
        <v>6</v>
      </c>
      <c r="M1317" s="7">
        <f t="shared" si="147"/>
        <v>0</v>
      </c>
      <c r="N1317" s="8">
        <f t="shared" si="148"/>
        <v>0</v>
      </c>
      <c r="R1317" s="12">
        <v>1</v>
      </c>
    </row>
    <row r="1318" spans="1:18" ht="25.5" x14ac:dyDescent="0.2">
      <c r="A1318" s="1" t="s">
        <v>2511</v>
      </c>
      <c r="B1318" s="1" t="s">
        <v>54</v>
      </c>
      <c r="C1318" s="2" t="s">
        <v>2512</v>
      </c>
      <c r="D1318" s="3" t="s">
        <v>244</v>
      </c>
      <c r="E1318" s="4">
        <v>269</v>
      </c>
      <c r="F1318" s="4">
        <v>0</v>
      </c>
      <c r="H1318" s="6">
        <v>0</v>
      </c>
      <c r="I1318" s="7">
        <v>6238689</v>
      </c>
      <c r="J1318" s="7">
        <v>6238680</v>
      </c>
      <c r="K1318" s="7">
        <v>2</v>
      </c>
      <c r="L1318" s="7">
        <v>6</v>
      </c>
      <c r="M1318" s="7">
        <f t="shared" si="147"/>
        <v>0</v>
      </c>
      <c r="N1318" s="8">
        <f t="shared" si="148"/>
        <v>0</v>
      </c>
      <c r="R1318" s="12">
        <v>1</v>
      </c>
    </row>
    <row r="1319" spans="1:18" ht="25.5" x14ac:dyDescent="0.2">
      <c r="A1319" s="1" t="s">
        <v>2513</v>
      </c>
      <c r="B1319" s="1" t="s">
        <v>57</v>
      </c>
      <c r="C1319" s="2" t="s">
        <v>2514</v>
      </c>
      <c r="D1319" s="3" t="s">
        <v>244</v>
      </c>
      <c r="E1319" s="4">
        <v>17</v>
      </c>
      <c r="F1319" s="4">
        <v>0</v>
      </c>
      <c r="H1319" s="6">
        <v>0</v>
      </c>
      <c r="I1319" s="7">
        <v>6238690</v>
      </c>
      <c r="J1319" s="7">
        <v>6238680</v>
      </c>
      <c r="K1319" s="7">
        <v>2</v>
      </c>
      <c r="L1319" s="7">
        <v>6</v>
      </c>
      <c r="M1319" s="7">
        <f t="shared" si="147"/>
        <v>0</v>
      </c>
      <c r="N1319" s="8">
        <f t="shared" si="148"/>
        <v>0</v>
      </c>
      <c r="R1319" s="12">
        <v>1</v>
      </c>
    </row>
    <row r="1320" spans="1:18" ht="25.5" x14ac:dyDescent="0.2">
      <c r="A1320" s="1" t="s">
        <v>2515</v>
      </c>
      <c r="B1320" s="1" t="s">
        <v>60</v>
      </c>
      <c r="C1320" s="2" t="s">
        <v>2516</v>
      </c>
      <c r="D1320" s="3" t="s">
        <v>36</v>
      </c>
      <c r="E1320" s="4">
        <v>0</v>
      </c>
      <c r="F1320" s="4">
        <v>0</v>
      </c>
      <c r="H1320" s="6">
        <v>0</v>
      </c>
      <c r="I1320" s="7">
        <v>6238691</v>
      </c>
      <c r="J1320" s="7">
        <v>6238680</v>
      </c>
      <c r="K1320" s="7">
        <v>2</v>
      </c>
      <c r="L1320" s="7">
        <v>6</v>
      </c>
      <c r="M1320" s="7">
        <f t="shared" si="147"/>
        <v>0</v>
      </c>
      <c r="N1320" s="8">
        <f t="shared" si="148"/>
        <v>0</v>
      </c>
      <c r="R1320" s="12">
        <v>1</v>
      </c>
    </row>
    <row r="1321" spans="1:18" ht="38.25" x14ac:dyDescent="0.2">
      <c r="A1321" s="1" t="s">
        <v>2517</v>
      </c>
      <c r="C1321" s="2" t="s">
        <v>2518</v>
      </c>
      <c r="D1321" s="3" t="s">
        <v>244</v>
      </c>
      <c r="E1321" s="4">
        <v>80</v>
      </c>
      <c r="F1321" s="4">
        <v>0</v>
      </c>
      <c r="H1321" s="6">
        <v>0</v>
      </c>
      <c r="I1321" s="7">
        <v>6238692</v>
      </c>
      <c r="J1321" s="7">
        <v>6238680</v>
      </c>
      <c r="K1321" s="7">
        <v>2</v>
      </c>
      <c r="L1321" s="7">
        <v>6</v>
      </c>
      <c r="M1321" s="7">
        <f t="shared" si="147"/>
        <v>0</v>
      </c>
      <c r="N1321" s="8">
        <f t="shared" si="148"/>
        <v>0</v>
      </c>
      <c r="R1321" s="12">
        <v>1</v>
      </c>
    </row>
    <row r="1322" spans="1:18" ht="38.25" x14ac:dyDescent="0.2">
      <c r="A1322" s="1" t="s">
        <v>2519</v>
      </c>
      <c r="C1322" s="2" t="s">
        <v>2520</v>
      </c>
      <c r="D1322" s="3" t="s">
        <v>244</v>
      </c>
      <c r="E1322" s="4">
        <v>97</v>
      </c>
      <c r="F1322" s="4">
        <v>0</v>
      </c>
      <c r="H1322" s="6">
        <v>0</v>
      </c>
      <c r="I1322" s="7">
        <v>6238693</v>
      </c>
      <c r="J1322" s="7">
        <v>6238680</v>
      </c>
      <c r="K1322" s="7">
        <v>2</v>
      </c>
      <c r="L1322" s="7">
        <v>6</v>
      </c>
      <c r="M1322" s="7">
        <f t="shared" si="147"/>
        <v>0</v>
      </c>
      <c r="N1322" s="8">
        <f t="shared" si="148"/>
        <v>0</v>
      </c>
      <c r="R1322" s="12">
        <v>1</v>
      </c>
    </row>
    <row r="1323" spans="1:18" ht="25.5" x14ac:dyDescent="0.2">
      <c r="A1323" s="1" t="s">
        <v>2521</v>
      </c>
      <c r="B1323" s="1" t="s">
        <v>63</v>
      </c>
      <c r="C1323" s="2" t="s">
        <v>621</v>
      </c>
      <c r="D1323" s="3" t="s">
        <v>247</v>
      </c>
      <c r="E1323" s="4">
        <v>303</v>
      </c>
      <c r="F1323" s="4">
        <v>0</v>
      </c>
      <c r="H1323" s="6">
        <v>0</v>
      </c>
      <c r="I1323" s="7">
        <v>6238694</v>
      </c>
      <c r="J1323" s="7">
        <v>6238680</v>
      </c>
      <c r="K1323" s="7">
        <v>2</v>
      </c>
      <c r="L1323" s="7">
        <v>6</v>
      </c>
      <c r="M1323" s="7">
        <f t="shared" si="147"/>
        <v>0</v>
      </c>
      <c r="N1323" s="8">
        <f t="shared" si="148"/>
        <v>0</v>
      </c>
      <c r="R1323" s="12">
        <v>1</v>
      </c>
    </row>
    <row r="1324" spans="1:18" ht="38.25" x14ac:dyDescent="0.2">
      <c r="A1324" s="1" t="s">
        <v>2522</v>
      </c>
      <c r="B1324" s="1" t="s">
        <v>66</v>
      </c>
      <c r="C1324" s="2" t="s">
        <v>2523</v>
      </c>
      <c r="D1324" s="3" t="s">
        <v>247</v>
      </c>
      <c r="E1324" s="4">
        <v>23</v>
      </c>
      <c r="F1324" s="4">
        <v>0</v>
      </c>
      <c r="H1324" s="6">
        <v>0</v>
      </c>
      <c r="I1324" s="7">
        <v>6238695</v>
      </c>
      <c r="J1324" s="7">
        <v>6238680</v>
      </c>
      <c r="K1324" s="7">
        <v>2</v>
      </c>
      <c r="L1324" s="7">
        <v>6</v>
      </c>
      <c r="M1324" s="7">
        <f t="shared" si="147"/>
        <v>0</v>
      </c>
      <c r="N1324" s="8">
        <f t="shared" si="148"/>
        <v>0</v>
      </c>
      <c r="R1324" s="12">
        <v>1</v>
      </c>
    </row>
    <row r="1325" spans="1:18" ht="38.25" x14ac:dyDescent="0.2">
      <c r="A1325" s="1" t="s">
        <v>2524</v>
      </c>
      <c r="B1325" s="1" t="s">
        <v>69</v>
      </c>
      <c r="C1325" s="2" t="s">
        <v>2525</v>
      </c>
      <c r="D1325" s="3" t="s">
        <v>247</v>
      </c>
      <c r="E1325" s="4">
        <v>106</v>
      </c>
      <c r="F1325" s="4">
        <v>0</v>
      </c>
      <c r="H1325" s="6">
        <v>0</v>
      </c>
      <c r="I1325" s="7">
        <v>6238696</v>
      </c>
      <c r="J1325" s="7">
        <v>6238680</v>
      </c>
      <c r="K1325" s="7">
        <v>2</v>
      </c>
      <c r="L1325" s="7">
        <v>6</v>
      </c>
      <c r="M1325" s="7">
        <f t="shared" si="147"/>
        <v>0</v>
      </c>
      <c r="N1325" s="8">
        <f t="shared" si="148"/>
        <v>0</v>
      </c>
      <c r="R1325" s="12">
        <v>1</v>
      </c>
    </row>
    <row r="1326" spans="1:18" ht="38.25" x14ac:dyDescent="0.2">
      <c r="A1326" s="1" t="s">
        <v>2526</v>
      </c>
      <c r="B1326" s="1" t="s">
        <v>72</v>
      </c>
      <c r="C1326" s="2" t="s">
        <v>2527</v>
      </c>
      <c r="D1326" s="3" t="s">
        <v>247</v>
      </c>
      <c r="E1326" s="4">
        <v>6</v>
      </c>
      <c r="F1326" s="4">
        <v>0</v>
      </c>
      <c r="H1326" s="6">
        <v>0</v>
      </c>
      <c r="I1326" s="7">
        <v>6238697</v>
      </c>
      <c r="J1326" s="7">
        <v>6238680</v>
      </c>
      <c r="K1326" s="7">
        <v>2</v>
      </c>
      <c r="L1326" s="7">
        <v>6</v>
      </c>
      <c r="M1326" s="7">
        <f t="shared" si="147"/>
        <v>0</v>
      </c>
      <c r="N1326" s="8">
        <f t="shared" si="148"/>
        <v>0</v>
      </c>
      <c r="R1326" s="12">
        <v>1</v>
      </c>
    </row>
    <row r="1327" spans="1:18" ht="25.5" x14ac:dyDescent="0.2">
      <c r="A1327" s="1" t="s">
        <v>2528</v>
      </c>
      <c r="B1327" s="1" t="s">
        <v>75</v>
      </c>
      <c r="C1327" s="2" t="s">
        <v>2529</v>
      </c>
      <c r="D1327" s="3" t="s">
        <v>268</v>
      </c>
      <c r="E1327" s="4">
        <v>11</v>
      </c>
      <c r="F1327" s="4">
        <v>0</v>
      </c>
      <c r="H1327" s="6">
        <v>0</v>
      </c>
      <c r="I1327" s="7">
        <v>6238698</v>
      </c>
      <c r="J1327" s="7">
        <v>6238680</v>
      </c>
      <c r="K1327" s="7">
        <v>2</v>
      </c>
      <c r="L1327" s="7">
        <v>6</v>
      </c>
      <c r="M1327" s="7">
        <f t="shared" si="147"/>
        <v>0</v>
      </c>
      <c r="N1327" s="8">
        <f t="shared" si="148"/>
        <v>0</v>
      </c>
      <c r="R1327" s="12">
        <v>1</v>
      </c>
    </row>
    <row r="1328" spans="1:18" ht="38.25" x14ac:dyDescent="0.2">
      <c r="A1328" s="1" t="s">
        <v>2530</v>
      </c>
      <c r="B1328" s="1" t="s">
        <v>78</v>
      </c>
      <c r="C1328" s="2" t="s">
        <v>2531</v>
      </c>
      <c r="D1328" s="3" t="s">
        <v>244</v>
      </c>
      <c r="E1328" s="4">
        <v>34</v>
      </c>
      <c r="F1328" s="4">
        <v>0</v>
      </c>
      <c r="H1328" s="6">
        <v>0</v>
      </c>
      <c r="I1328" s="7">
        <v>6238699</v>
      </c>
      <c r="J1328" s="7">
        <v>6238680</v>
      </c>
      <c r="K1328" s="7">
        <v>2</v>
      </c>
      <c r="L1328" s="7">
        <v>6</v>
      </c>
      <c r="M1328" s="7">
        <f t="shared" si="147"/>
        <v>0</v>
      </c>
      <c r="N1328" s="8">
        <f t="shared" si="148"/>
        <v>0</v>
      </c>
      <c r="R1328" s="12">
        <v>1</v>
      </c>
    </row>
    <row r="1329" spans="1:18" ht="25.5" x14ac:dyDescent="0.2">
      <c r="A1329" s="1" t="s">
        <v>2532</v>
      </c>
      <c r="B1329" s="1" t="s">
        <v>81</v>
      </c>
      <c r="C1329" s="2" t="s">
        <v>375</v>
      </c>
      <c r="D1329" s="3" t="s">
        <v>268</v>
      </c>
      <c r="E1329" s="4">
        <v>19</v>
      </c>
      <c r="F1329" s="4">
        <v>0</v>
      </c>
      <c r="H1329" s="6">
        <v>0</v>
      </c>
      <c r="I1329" s="7">
        <v>6238700</v>
      </c>
      <c r="J1329" s="7">
        <v>6238680</v>
      </c>
      <c r="K1329" s="7">
        <v>2</v>
      </c>
      <c r="L1329" s="7">
        <v>6</v>
      </c>
      <c r="M1329" s="7">
        <f t="shared" si="147"/>
        <v>0</v>
      </c>
      <c r="N1329" s="8">
        <f t="shared" si="148"/>
        <v>0</v>
      </c>
      <c r="R1329" s="12">
        <v>1</v>
      </c>
    </row>
    <row r="1330" spans="1:18" ht="25.5" x14ac:dyDescent="0.2">
      <c r="A1330" s="1" t="s">
        <v>2533</v>
      </c>
      <c r="B1330" s="1" t="s">
        <v>84</v>
      </c>
      <c r="C1330" s="2" t="s">
        <v>2534</v>
      </c>
      <c r="D1330" s="3" t="s">
        <v>268</v>
      </c>
      <c r="E1330" s="4">
        <v>8</v>
      </c>
      <c r="F1330" s="4">
        <v>0</v>
      </c>
      <c r="H1330" s="6">
        <v>0</v>
      </c>
      <c r="I1330" s="7">
        <v>6238701</v>
      </c>
      <c r="J1330" s="7">
        <v>6238680</v>
      </c>
      <c r="K1330" s="7">
        <v>2</v>
      </c>
      <c r="L1330" s="7">
        <v>6</v>
      </c>
      <c r="M1330" s="7">
        <f t="shared" si="147"/>
        <v>0</v>
      </c>
      <c r="N1330" s="8">
        <f t="shared" si="148"/>
        <v>0</v>
      </c>
      <c r="R1330" s="12">
        <v>1</v>
      </c>
    </row>
    <row r="1331" spans="1:18" ht="25.5" x14ac:dyDescent="0.2">
      <c r="A1331" s="1" t="s">
        <v>2535</v>
      </c>
      <c r="B1331" s="1" t="s">
        <v>87</v>
      </c>
      <c r="C1331" s="2" t="s">
        <v>2536</v>
      </c>
      <c r="D1331" s="3" t="s">
        <v>244</v>
      </c>
      <c r="E1331" s="4">
        <v>130</v>
      </c>
      <c r="F1331" s="4">
        <v>0</v>
      </c>
      <c r="H1331" s="6">
        <v>0</v>
      </c>
      <c r="I1331" s="7">
        <v>6238702</v>
      </c>
      <c r="J1331" s="7">
        <v>6238680</v>
      </c>
      <c r="K1331" s="7">
        <v>2</v>
      </c>
      <c r="L1331" s="7">
        <v>6</v>
      </c>
      <c r="M1331" s="7">
        <f t="shared" si="147"/>
        <v>0</v>
      </c>
      <c r="N1331" s="8">
        <f t="shared" si="148"/>
        <v>0</v>
      </c>
      <c r="R1331" s="12">
        <v>1</v>
      </c>
    </row>
    <row r="1332" spans="1:18" ht="38.25" x14ac:dyDescent="0.2">
      <c r="A1332" s="1" t="s">
        <v>2537</v>
      </c>
      <c r="B1332" s="1" t="s">
        <v>90</v>
      </c>
      <c r="C1332" s="2" t="s">
        <v>2538</v>
      </c>
      <c r="D1332" s="3" t="s">
        <v>244</v>
      </c>
      <c r="E1332" s="4">
        <v>3927</v>
      </c>
      <c r="F1332" s="4">
        <v>0</v>
      </c>
      <c r="H1332" s="6">
        <v>0</v>
      </c>
      <c r="I1332" s="7">
        <v>6238703</v>
      </c>
      <c r="J1332" s="7">
        <v>6238680</v>
      </c>
      <c r="K1332" s="7">
        <v>2</v>
      </c>
      <c r="L1332" s="7">
        <v>6</v>
      </c>
      <c r="M1332" s="7">
        <f t="shared" si="147"/>
        <v>0</v>
      </c>
      <c r="N1332" s="8">
        <f t="shared" si="148"/>
        <v>0</v>
      </c>
      <c r="R1332" s="12">
        <v>1</v>
      </c>
    </row>
    <row r="1333" spans="1:18" ht="25.5" x14ac:dyDescent="0.2">
      <c r="A1333" s="1" t="s">
        <v>2539</v>
      </c>
      <c r="B1333" s="1" t="s">
        <v>93</v>
      </c>
      <c r="C1333" s="2" t="s">
        <v>2540</v>
      </c>
      <c r="D1333" s="3" t="s">
        <v>244</v>
      </c>
      <c r="E1333" s="4">
        <v>1780</v>
      </c>
      <c r="F1333" s="4">
        <v>0</v>
      </c>
      <c r="H1333" s="6">
        <v>0</v>
      </c>
      <c r="I1333" s="7">
        <v>6238704</v>
      </c>
      <c r="J1333" s="7">
        <v>6238680</v>
      </c>
      <c r="K1333" s="7">
        <v>2</v>
      </c>
      <c r="L1333" s="7">
        <v>6</v>
      </c>
      <c r="M1333" s="7">
        <f t="shared" si="147"/>
        <v>0</v>
      </c>
      <c r="N1333" s="8">
        <f t="shared" si="148"/>
        <v>0</v>
      </c>
      <c r="R1333" s="12">
        <v>1</v>
      </c>
    </row>
    <row r="1334" spans="1:18" x14ac:dyDescent="0.2">
      <c r="A1334" s="1" t="s">
        <v>2541</v>
      </c>
      <c r="B1334" s="1" t="s">
        <v>96</v>
      </c>
      <c r="C1334" s="2" t="s">
        <v>2542</v>
      </c>
      <c r="D1334" s="3" t="s">
        <v>244</v>
      </c>
      <c r="E1334" s="4">
        <v>36</v>
      </c>
      <c r="F1334" s="4">
        <v>0</v>
      </c>
      <c r="H1334" s="6">
        <v>0</v>
      </c>
      <c r="I1334" s="7">
        <v>6238705</v>
      </c>
      <c r="J1334" s="7">
        <v>6238680</v>
      </c>
      <c r="K1334" s="7">
        <v>2</v>
      </c>
      <c r="L1334" s="7">
        <v>6</v>
      </c>
      <c r="M1334" s="7">
        <f t="shared" si="147"/>
        <v>0</v>
      </c>
      <c r="N1334" s="8">
        <f t="shared" si="148"/>
        <v>0</v>
      </c>
      <c r="R1334" s="12">
        <v>1</v>
      </c>
    </row>
    <row r="1335" spans="1:18" ht="25.5" x14ac:dyDescent="0.2">
      <c r="A1335" s="1" t="s">
        <v>2543</v>
      </c>
      <c r="B1335" s="1" t="s">
        <v>99</v>
      </c>
      <c r="C1335" s="2" t="s">
        <v>904</v>
      </c>
      <c r="D1335" s="3" t="s">
        <v>244</v>
      </c>
      <c r="E1335" s="4">
        <v>1284</v>
      </c>
      <c r="F1335" s="4">
        <v>0</v>
      </c>
      <c r="H1335" s="6">
        <v>0</v>
      </c>
      <c r="I1335" s="7">
        <v>6238706</v>
      </c>
      <c r="J1335" s="7">
        <v>6238680</v>
      </c>
      <c r="K1335" s="7">
        <v>2</v>
      </c>
      <c r="L1335" s="7">
        <v>6</v>
      </c>
      <c r="M1335" s="7">
        <f t="shared" si="147"/>
        <v>0</v>
      </c>
      <c r="N1335" s="8">
        <f t="shared" si="148"/>
        <v>0</v>
      </c>
      <c r="R1335" s="12">
        <v>1</v>
      </c>
    </row>
    <row r="1336" spans="1:18" x14ac:dyDescent="0.2">
      <c r="A1336" s="1" t="s">
        <v>2544</v>
      </c>
      <c r="B1336" s="1" t="s">
        <v>102</v>
      </c>
      <c r="C1336" s="2" t="s">
        <v>2545</v>
      </c>
      <c r="D1336" s="3" t="s">
        <v>244</v>
      </c>
      <c r="E1336" s="4">
        <v>46</v>
      </c>
      <c r="F1336" s="4">
        <v>0</v>
      </c>
      <c r="H1336" s="6">
        <v>0</v>
      </c>
      <c r="I1336" s="7">
        <v>6238707</v>
      </c>
      <c r="J1336" s="7">
        <v>6238680</v>
      </c>
      <c r="K1336" s="7">
        <v>2</v>
      </c>
      <c r="L1336" s="7">
        <v>6</v>
      </c>
      <c r="M1336" s="7">
        <f t="shared" si="147"/>
        <v>0</v>
      </c>
      <c r="N1336" s="8">
        <f t="shared" si="148"/>
        <v>0</v>
      </c>
      <c r="R1336" s="12">
        <v>1</v>
      </c>
    </row>
    <row r="1337" spans="1:18" ht="25.5" x14ac:dyDescent="0.2">
      <c r="A1337" s="1" t="s">
        <v>2546</v>
      </c>
      <c r="B1337" s="1" t="s">
        <v>105</v>
      </c>
      <c r="C1337" s="2" t="s">
        <v>2547</v>
      </c>
      <c r="D1337" s="3" t="s">
        <v>247</v>
      </c>
      <c r="E1337" s="4">
        <v>890</v>
      </c>
      <c r="F1337" s="4">
        <v>0</v>
      </c>
      <c r="H1337" s="6">
        <v>0</v>
      </c>
      <c r="I1337" s="7">
        <v>6238708</v>
      </c>
      <c r="J1337" s="7">
        <v>6238680</v>
      </c>
      <c r="K1337" s="7">
        <v>2</v>
      </c>
      <c r="L1337" s="7">
        <v>6</v>
      </c>
      <c r="M1337" s="7">
        <f t="shared" si="147"/>
        <v>0</v>
      </c>
      <c r="N1337" s="8">
        <f t="shared" si="148"/>
        <v>0</v>
      </c>
      <c r="R1337" s="12">
        <v>1</v>
      </c>
    </row>
    <row r="1338" spans="1:18" x14ac:dyDescent="0.2">
      <c r="A1338" s="1" t="s">
        <v>2548</v>
      </c>
      <c r="B1338" s="1" t="s">
        <v>108</v>
      </c>
      <c r="C1338" s="2" t="s">
        <v>2549</v>
      </c>
      <c r="D1338" s="3" t="s">
        <v>237</v>
      </c>
      <c r="E1338" s="4">
        <v>10</v>
      </c>
      <c r="F1338" s="4">
        <v>0</v>
      </c>
      <c r="H1338" s="6">
        <v>0</v>
      </c>
      <c r="I1338" s="7">
        <v>6238709</v>
      </c>
      <c r="J1338" s="7">
        <v>6238680</v>
      </c>
      <c r="K1338" s="7">
        <v>2</v>
      </c>
      <c r="L1338" s="7">
        <v>6</v>
      </c>
      <c r="M1338" s="7">
        <f t="shared" si="147"/>
        <v>0</v>
      </c>
      <c r="N1338" s="8">
        <f t="shared" si="148"/>
        <v>0</v>
      </c>
      <c r="R1338" s="12">
        <v>1</v>
      </c>
    </row>
    <row r="1339" spans="1:18" x14ac:dyDescent="0.2">
      <c r="A1339" s="1" t="s">
        <v>2550</v>
      </c>
      <c r="B1339" s="1" t="s">
        <v>111</v>
      </c>
      <c r="C1339" s="2" t="s">
        <v>379</v>
      </c>
      <c r="D1339" s="3" t="s">
        <v>237</v>
      </c>
      <c r="E1339" s="4">
        <v>40</v>
      </c>
      <c r="F1339" s="4">
        <v>0</v>
      </c>
      <c r="H1339" s="6">
        <v>0</v>
      </c>
      <c r="I1339" s="7">
        <v>6238710</v>
      </c>
      <c r="J1339" s="7">
        <v>6238680</v>
      </c>
      <c r="K1339" s="7">
        <v>2</v>
      </c>
      <c r="L1339" s="7">
        <v>6</v>
      </c>
      <c r="M1339" s="7">
        <f t="shared" si="147"/>
        <v>0</v>
      </c>
      <c r="N1339" s="8">
        <f t="shared" si="148"/>
        <v>0</v>
      </c>
      <c r="R1339" s="12">
        <v>1</v>
      </c>
    </row>
    <row r="1340" spans="1:18" x14ac:dyDescent="0.2">
      <c r="A1340" s="1" t="s">
        <v>2551</v>
      </c>
      <c r="B1340" s="1" t="s">
        <v>114</v>
      </c>
      <c r="C1340" s="2" t="s">
        <v>2552</v>
      </c>
      <c r="D1340" s="3" t="s">
        <v>247</v>
      </c>
      <c r="E1340" s="4">
        <v>35</v>
      </c>
      <c r="F1340" s="4">
        <v>0</v>
      </c>
      <c r="H1340" s="6">
        <v>0</v>
      </c>
      <c r="I1340" s="7">
        <v>6238711</v>
      </c>
      <c r="J1340" s="7">
        <v>6238680</v>
      </c>
      <c r="K1340" s="7">
        <v>2</v>
      </c>
      <c r="L1340" s="7">
        <v>6</v>
      </c>
      <c r="M1340" s="7">
        <f t="shared" si="147"/>
        <v>0</v>
      </c>
      <c r="N1340" s="8">
        <f t="shared" si="148"/>
        <v>0</v>
      </c>
      <c r="R1340" s="12">
        <v>1</v>
      </c>
    </row>
    <row r="1341" spans="1:18" x14ac:dyDescent="0.2">
      <c r="A1341" s="1" t="s">
        <v>2553</v>
      </c>
      <c r="B1341" s="1" t="s">
        <v>117</v>
      </c>
      <c r="C1341" s="2" t="s">
        <v>381</v>
      </c>
      <c r="D1341" s="3" t="s">
        <v>247</v>
      </c>
      <c r="E1341" s="4">
        <v>400</v>
      </c>
      <c r="F1341" s="4">
        <v>0</v>
      </c>
      <c r="H1341" s="6">
        <v>0</v>
      </c>
      <c r="I1341" s="7">
        <v>6238712</v>
      </c>
      <c r="J1341" s="7">
        <v>6238680</v>
      </c>
      <c r="K1341" s="7">
        <v>2</v>
      </c>
      <c r="L1341" s="7">
        <v>6</v>
      </c>
      <c r="M1341" s="7">
        <f t="shared" si="147"/>
        <v>0</v>
      </c>
      <c r="N1341" s="8">
        <f t="shared" si="148"/>
        <v>0</v>
      </c>
      <c r="R1341" s="12">
        <v>1</v>
      </c>
    </row>
    <row r="1342" spans="1:18" ht="25.5" x14ac:dyDescent="0.2">
      <c r="A1342" s="1" t="s">
        <v>2554</v>
      </c>
      <c r="B1342" s="1" t="s">
        <v>120</v>
      </c>
      <c r="C1342" s="2" t="s">
        <v>383</v>
      </c>
      <c r="D1342" s="3" t="s">
        <v>247</v>
      </c>
      <c r="E1342" s="4">
        <v>350</v>
      </c>
      <c r="F1342" s="4">
        <v>0</v>
      </c>
      <c r="H1342" s="6">
        <v>0</v>
      </c>
      <c r="I1342" s="7">
        <v>6238713</v>
      </c>
      <c r="J1342" s="7">
        <v>6238680</v>
      </c>
      <c r="K1342" s="7">
        <v>2</v>
      </c>
      <c r="L1342" s="7">
        <v>6</v>
      </c>
      <c r="M1342" s="7">
        <f t="shared" si="147"/>
        <v>0</v>
      </c>
      <c r="N1342" s="8">
        <f t="shared" si="148"/>
        <v>0</v>
      </c>
      <c r="R1342" s="12">
        <v>1</v>
      </c>
    </row>
    <row r="1343" spans="1:18" ht="25.5" x14ac:dyDescent="0.2">
      <c r="A1343" s="1" t="s">
        <v>2555</v>
      </c>
      <c r="B1343" s="1" t="s">
        <v>123</v>
      </c>
      <c r="C1343" s="2" t="s">
        <v>385</v>
      </c>
      <c r="D1343" s="3" t="s">
        <v>247</v>
      </c>
      <c r="E1343" s="4">
        <v>250</v>
      </c>
      <c r="F1343" s="4">
        <v>0</v>
      </c>
      <c r="H1343" s="6">
        <v>0</v>
      </c>
      <c r="I1343" s="7">
        <v>6238714</v>
      </c>
      <c r="J1343" s="7">
        <v>6238680</v>
      </c>
      <c r="K1343" s="7">
        <v>2</v>
      </c>
      <c r="L1343" s="7">
        <v>6</v>
      </c>
      <c r="M1343" s="7">
        <f t="shared" si="147"/>
        <v>0</v>
      </c>
      <c r="N1343" s="8">
        <f t="shared" si="148"/>
        <v>0</v>
      </c>
      <c r="R1343" s="12">
        <v>1</v>
      </c>
    </row>
    <row r="1344" spans="1:18" x14ac:dyDescent="0.2">
      <c r="A1344" s="1" t="s">
        <v>2556</v>
      </c>
      <c r="B1344" s="1" t="s">
        <v>125</v>
      </c>
      <c r="C1344" s="2" t="s">
        <v>387</v>
      </c>
      <c r="D1344" s="3" t="s">
        <v>36</v>
      </c>
      <c r="E1344" s="4">
        <v>0</v>
      </c>
      <c r="F1344" s="4">
        <v>0</v>
      </c>
      <c r="H1344" s="6">
        <v>0</v>
      </c>
      <c r="I1344" s="7">
        <v>6238715</v>
      </c>
      <c r="J1344" s="7">
        <v>6238680</v>
      </c>
      <c r="K1344" s="7">
        <v>2</v>
      </c>
      <c r="L1344" s="7">
        <v>6</v>
      </c>
      <c r="M1344" s="7">
        <f t="shared" si="147"/>
        <v>0</v>
      </c>
      <c r="N1344" s="8">
        <f t="shared" si="148"/>
        <v>0</v>
      </c>
      <c r="R1344" s="12">
        <v>1</v>
      </c>
    </row>
    <row r="1345" spans="1:18" ht="25.5" x14ac:dyDescent="0.2">
      <c r="A1345" s="1" t="s">
        <v>2557</v>
      </c>
      <c r="C1345" s="2" t="s">
        <v>2558</v>
      </c>
      <c r="D1345" s="3" t="s">
        <v>237</v>
      </c>
      <c r="E1345" s="4">
        <v>2</v>
      </c>
      <c r="F1345" s="4">
        <v>0</v>
      </c>
      <c r="H1345" s="6">
        <v>0</v>
      </c>
      <c r="I1345" s="7">
        <v>6238716</v>
      </c>
      <c r="J1345" s="7">
        <v>6238680</v>
      </c>
      <c r="K1345" s="7">
        <v>2</v>
      </c>
      <c r="L1345" s="7">
        <v>6</v>
      </c>
      <c r="M1345" s="7">
        <f t="shared" si="147"/>
        <v>0</v>
      </c>
      <c r="N1345" s="8">
        <f t="shared" si="148"/>
        <v>0</v>
      </c>
      <c r="R1345" s="12">
        <v>1</v>
      </c>
    </row>
    <row r="1346" spans="1:18" ht="25.5" x14ac:dyDescent="0.2">
      <c r="A1346" s="1" t="s">
        <v>2559</v>
      </c>
      <c r="C1346" s="2" t="s">
        <v>2560</v>
      </c>
      <c r="D1346" s="3" t="s">
        <v>237</v>
      </c>
      <c r="E1346" s="4">
        <v>2</v>
      </c>
      <c r="F1346" s="4">
        <v>0</v>
      </c>
      <c r="H1346" s="6">
        <v>0</v>
      </c>
      <c r="I1346" s="7">
        <v>6238717</v>
      </c>
      <c r="J1346" s="7">
        <v>6238680</v>
      </c>
      <c r="K1346" s="7">
        <v>2</v>
      </c>
      <c r="L1346" s="7">
        <v>6</v>
      </c>
      <c r="M1346" s="7">
        <f t="shared" si="147"/>
        <v>0</v>
      </c>
      <c r="N1346" s="8">
        <f t="shared" si="148"/>
        <v>0</v>
      </c>
      <c r="R1346" s="12">
        <v>1</v>
      </c>
    </row>
    <row r="1347" spans="1:18" x14ac:dyDescent="0.2">
      <c r="A1347" s="1" t="s">
        <v>2561</v>
      </c>
      <c r="B1347" s="1" t="s">
        <v>128</v>
      </c>
      <c r="C1347" s="2" t="s">
        <v>393</v>
      </c>
      <c r="D1347" s="3" t="s">
        <v>36</v>
      </c>
      <c r="E1347" s="4">
        <v>0</v>
      </c>
      <c r="F1347" s="4">
        <v>0</v>
      </c>
      <c r="H1347" s="6">
        <v>0</v>
      </c>
      <c r="I1347" s="7">
        <v>6238718</v>
      </c>
      <c r="J1347" s="7">
        <v>6238680</v>
      </c>
      <c r="K1347" s="7">
        <v>2</v>
      </c>
      <c r="L1347" s="7">
        <v>6</v>
      </c>
      <c r="M1347" s="7">
        <f t="shared" si="147"/>
        <v>0</v>
      </c>
      <c r="N1347" s="8">
        <f t="shared" si="148"/>
        <v>0</v>
      </c>
      <c r="R1347" s="12">
        <v>1</v>
      </c>
    </row>
    <row r="1348" spans="1:18" ht="25.5" x14ac:dyDescent="0.2">
      <c r="A1348" s="1" t="s">
        <v>2562</v>
      </c>
      <c r="C1348" s="2" t="s">
        <v>395</v>
      </c>
      <c r="D1348" s="3" t="s">
        <v>396</v>
      </c>
      <c r="E1348" s="4">
        <v>250</v>
      </c>
      <c r="F1348" s="4">
        <v>0</v>
      </c>
      <c r="H1348" s="6">
        <v>0</v>
      </c>
      <c r="I1348" s="7">
        <v>6238719</v>
      </c>
      <c r="J1348" s="7">
        <v>6238680</v>
      </c>
      <c r="K1348" s="7">
        <v>2</v>
      </c>
      <c r="L1348" s="7">
        <v>6</v>
      </c>
      <c r="M1348" s="7">
        <f t="shared" si="147"/>
        <v>0</v>
      </c>
      <c r="N1348" s="8">
        <f t="shared" si="148"/>
        <v>0</v>
      </c>
      <c r="R1348" s="12">
        <v>1</v>
      </c>
    </row>
    <row r="1349" spans="1:18" ht="25.5" x14ac:dyDescent="0.2">
      <c r="A1349" s="1" t="s">
        <v>2563</v>
      </c>
      <c r="C1349" s="2" t="s">
        <v>398</v>
      </c>
      <c r="D1349" s="3" t="s">
        <v>396</v>
      </c>
      <c r="E1349" s="4">
        <v>250</v>
      </c>
      <c r="F1349" s="4">
        <v>0</v>
      </c>
      <c r="H1349" s="6">
        <v>0</v>
      </c>
      <c r="I1349" s="7">
        <v>6238720</v>
      </c>
      <c r="J1349" s="7">
        <v>6238680</v>
      </c>
      <c r="K1349" s="7">
        <v>2</v>
      </c>
      <c r="L1349" s="7">
        <v>6</v>
      </c>
      <c r="M1349" s="7">
        <f t="shared" si="147"/>
        <v>0</v>
      </c>
      <c r="N1349" s="8">
        <f t="shared" si="148"/>
        <v>0</v>
      </c>
      <c r="R1349" s="12">
        <v>1</v>
      </c>
    </row>
    <row r="1350" spans="1:18" x14ac:dyDescent="0.2">
      <c r="A1350" s="1" t="s">
        <v>2564</v>
      </c>
      <c r="B1350" s="1" t="s">
        <v>413</v>
      </c>
      <c r="C1350" s="2" t="s">
        <v>909</v>
      </c>
      <c r="E1350" s="4">
        <v>0</v>
      </c>
      <c r="F1350" s="4">
        <v>0</v>
      </c>
      <c r="H1350" s="6">
        <v>0</v>
      </c>
      <c r="I1350" s="7">
        <v>6238721</v>
      </c>
      <c r="J1350" s="7">
        <v>6238473</v>
      </c>
      <c r="K1350" s="7">
        <v>1</v>
      </c>
      <c r="L1350" s="7">
        <v>5</v>
      </c>
      <c r="M1350" s="7">
        <f>M1351+M1352+M1353+M1354+M1355+M1356+M1357+M1358+M1359+M1360+M1361+M1362+M1363+M1364+M1365+M1366+M1367+M1368+M1369+M1370+M1371+M1372+M1373+M1374+M1375+M1376+M1377+M1378+M1379+M1380+M1381+M1382+M1383+M1384+M1385+M1386+M1387+M1388+M1389+M1390+M1391+M1392+M1393+M1394+M1395+M1396+M1397+M1398+M1399+M1400+M1401+M1402+M1403+M1404+M1405</f>
        <v>0</v>
      </c>
      <c r="N1350" s="8">
        <f>N1351+N1352+N1353+N1354+N1355+N1356+N1357+N1358+N1359+N1360+N1361+N1362+N1363+N1364+N1365+N1366+N1367+N1368+N1369+N1370+N1371+N1372+N1373+N1374+N1375+N1376+N1377+N1378+N1379+N1380+N1381+N1382+N1383+N1384+N1385+N1386+N1387+N1388+N1389+N1390+N1391+N1392+N1393+N1394+N1395+N1396+N1397+N1398+N1399+N1400+N1401+N1402+N1403+N1404+N1405</f>
        <v>0</v>
      </c>
      <c r="R1350" s="12">
        <v>1</v>
      </c>
    </row>
    <row r="1351" spans="1:18" x14ac:dyDescent="0.2">
      <c r="A1351" s="1" t="s">
        <v>2565</v>
      </c>
      <c r="C1351" s="2" t="s">
        <v>211</v>
      </c>
      <c r="D1351" s="3" t="s">
        <v>36</v>
      </c>
      <c r="E1351" s="4">
        <v>0</v>
      </c>
      <c r="F1351" s="4">
        <v>0</v>
      </c>
      <c r="H1351" s="6">
        <v>0</v>
      </c>
      <c r="I1351" s="7">
        <v>6238722</v>
      </c>
      <c r="J1351" s="7">
        <v>6238721</v>
      </c>
      <c r="K1351" s="7">
        <v>2</v>
      </c>
      <c r="L1351" s="7">
        <v>6</v>
      </c>
      <c r="M1351" s="7">
        <f t="shared" ref="M1351:M1405" si="149">ROUND(ROUND(H1351,2)*ROUND(E1351,2), 2)</f>
        <v>0</v>
      </c>
      <c r="N1351" s="8">
        <f t="shared" ref="N1351:N1382" si="150">H1351*E1351*(1+F1351/100)</f>
        <v>0</v>
      </c>
      <c r="R1351" s="12">
        <v>1</v>
      </c>
    </row>
    <row r="1352" spans="1:18" x14ac:dyDescent="0.2">
      <c r="A1352" s="1" t="s">
        <v>2566</v>
      </c>
      <c r="C1352" s="2" t="s">
        <v>350</v>
      </c>
      <c r="D1352" s="3" t="s">
        <v>36</v>
      </c>
      <c r="E1352" s="4">
        <v>0</v>
      </c>
      <c r="F1352" s="4">
        <v>0</v>
      </c>
      <c r="H1352" s="6">
        <v>0</v>
      </c>
      <c r="I1352" s="7">
        <v>6238723</v>
      </c>
      <c r="J1352" s="7">
        <v>6238721</v>
      </c>
      <c r="K1352" s="7">
        <v>2</v>
      </c>
      <c r="L1352" s="7">
        <v>6</v>
      </c>
      <c r="M1352" s="7">
        <f t="shared" si="149"/>
        <v>0</v>
      </c>
      <c r="N1352" s="8">
        <f t="shared" si="150"/>
        <v>0</v>
      </c>
      <c r="R1352" s="12">
        <v>1</v>
      </c>
    </row>
    <row r="1353" spans="1:18" x14ac:dyDescent="0.2">
      <c r="A1353" s="1" t="s">
        <v>2567</v>
      </c>
      <c r="C1353" s="2" t="s">
        <v>2568</v>
      </c>
      <c r="D1353" s="3" t="s">
        <v>36</v>
      </c>
      <c r="E1353" s="4">
        <v>0</v>
      </c>
      <c r="F1353" s="4">
        <v>0</v>
      </c>
      <c r="H1353" s="6">
        <v>0</v>
      </c>
      <c r="I1353" s="7">
        <v>6238724</v>
      </c>
      <c r="J1353" s="7">
        <v>6238721</v>
      </c>
      <c r="K1353" s="7">
        <v>2</v>
      </c>
      <c r="L1353" s="7">
        <v>6</v>
      </c>
      <c r="M1353" s="7">
        <f t="shared" si="149"/>
        <v>0</v>
      </c>
      <c r="N1353" s="8">
        <f t="shared" si="150"/>
        <v>0</v>
      </c>
      <c r="R1353" s="12">
        <v>1</v>
      </c>
    </row>
    <row r="1354" spans="1:18" ht="25.5" x14ac:dyDescent="0.2">
      <c r="A1354" s="1" t="s">
        <v>2569</v>
      </c>
      <c r="C1354" s="2" t="s">
        <v>880</v>
      </c>
      <c r="D1354" s="3" t="s">
        <v>36</v>
      </c>
      <c r="E1354" s="4">
        <v>0</v>
      </c>
      <c r="F1354" s="4">
        <v>0</v>
      </c>
      <c r="H1354" s="6">
        <v>0</v>
      </c>
      <c r="I1354" s="7">
        <v>6238725</v>
      </c>
      <c r="J1354" s="7">
        <v>6238721</v>
      </c>
      <c r="K1354" s="7">
        <v>2</v>
      </c>
      <c r="L1354" s="7">
        <v>6</v>
      </c>
      <c r="M1354" s="7">
        <f t="shared" si="149"/>
        <v>0</v>
      </c>
      <c r="N1354" s="8">
        <f t="shared" si="150"/>
        <v>0</v>
      </c>
      <c r="R1354" s="12">
        <v>1</v>
      </c>
    </row>
    <row r="1355" spans="1:18" x14ac:dyDescent="0.2">
      <c r="A1355" s="1" t="s">
        <v>2570</v>
      </c>
      <c r="B1355" s="1" t="s">
        <v>31</v>
      </c>
      <c r="C1355" s="2" t="s">
        <v>2571</v>
      </c>
      <c r="D1355" s="3" t="s">
        <v>244</v>
      </c>
      <c r="E1355" s="4">
        <v>60</v>
      </c>
      <c r="F1355" s="4">
        <v>0</v>
      </c>
      <c r="H1355" s="6">
        <v>0</v>
      </c>
      <c r="I1355" s="7">
        <v>6238726</v>
      </c>
      <c r="J1355" s="7">
        <v>6238721</v>
      </c>
      <c r="K1355" s="7">
        <v>2</v>
      </c>
      <c r="L1355" s="7">
        <v>6</v>
      </c>
      <c r="M1355" s="7">
        <f t="shared" si="149"/>
        <v>0</v>
      </c>
      <c r="N1355" s="8">
        <f t="shared" si="150"/>
        <v>0</v>
      </c>
      <c r="R1355" s="12">
        <v>1</v>
      </c>
    </row>
    <row r="1356" spans="1:18" x14ac:dyDescent="0.2">
      <c r="A1356" s="1" t="s">
        <v>2572</v>
      </c>
      <c r="B1356" s="1" t="s">
        <v>42</v>
      </c>
      <c r="C1356" s="2" t="s">
        <v>2573</v>
      </c>
      <c r="D1356" s="3" t="s">
        <v>244</v>
      </c>
      <c r="E1356" s="4">
        <v>216</v>
      </c>
      <c r="F1356" s="4">
        <v>0</v>
      </c>
      <c r="H1356" s="6">
        <v>0</v>
      </c>
      <c r="I1356" s="7">
        <v>6238727</v>
      </c>
      <c r="J1356" s="7">
        <v>6238721</v>
      </c>
      <c r="K1356" s="7">
        <v>2</v>
      </c>
      <c r="L1356" s="7">
        <v>6</v>
      </c>
      <c r="M1356" s="7">
        <f t="shared" si="149"/>
        <v>0</v>
      </c>
      <c r="N1356" s="8">
        <f t="shared" si="150"/>
        <v>0</v>
      </c>
      <c r="R1356" s="12">
        <v>1</v>
      </c>
    </row>
    <row r="1357" spans="1:18" x14ac:dyDescent="0.2">
      <c r="A1357" s="1" t="s">
        <v>2574</v>
      </c>
      <c r="B1357" s="1" t="s">
        <v>45</v>
      </c>
      <c r="C1357" s="2" t="s">
        <v>2575</v>
      </c>
      <c r="D1357" s="3" t="s">
        <v>244</v>
      </c>
      <c r="E1357" s="4">
        <v>30</v>
      </c>
      <c r="F1357" s="4">
        <v>0</v>
      </c>
      <c r="H1357" s="6">
        <v>0</v>
      </c>
      <c r="I1357" s="7">
        <v>6238728</v>
      </c>
      <c r="J1357" s="7">
        <v>6238721</v>
      </c>
      <c r="K1357" s="7">
        <v>2</v>
      </c>
      <c r="L1357" s="7">
        <v>6</v>
      </c>
      <c r="M1357" s="7">
        <f t="shared" si="149"/>
        <v>0</v>
      </c>
      <c r="N1357" s="8">
        <f t="shared" si="150"/>
        <v>0</v>
      </c>
      <c r="R1357" s="12">
        <v>1</v>
      </c>
    </row>
    <row r="1358" spans="1:18" x14ac:dyDescent="0.2">
      <c r="A1358" s="1" t="s">
        <v>2576</v>
      </c>
      <c r="B1358" s="1" t="s">
        <v>48</v>
      </c>
      <c r="C1358" s="2" t="s">
        <v>2577</v>
      </c>
      <c r="D1358" s="3" t="s">
        <v>244</v>
      </c>
      <c r="E1358" s="4">
        <v>30</v>
      </c>
      <c r="F1358" s="4">
        <v>0</v>
      </c>
      <c r="H1358" s="6">
        <v>0</v>
      </c>
      <c r="I1358" s="7">
        <v>6238729</v>
      </c>
      <c r="J1358" s="7">
        <v>6238721</v>
      </c>
      <c r="K1358" s="7">
        <v>2</v>
      </c>
      <c r="L1358" s="7">
        <v>6</v>
      </c>
      <c r="M1358" s="7">
        <f t="shared" si="149"/>
        <v>0</v>
      </c>
      <c r="N1358" s="8">
        <f t="shared" si="150"/>
        <v>0</v>
      </c>
      <c r="R1358" s="12">
        <v>1</v>
      </c>
    </row>
    <row r="1359" spans="1:18" x14ac:dyDescent="0.2">
      <c r="A1359" s="1" t="s">
        <v>2578</v>
      </c>
      <c r="B1359" s="1" t="s">
        <v>51</v>
      </c>
      <c r="C1359" s="2" t="s">
        <v>2579</v>
      </c>
      <c r="D1359" s="3" t="s">
        <v>247</v>
      </c>
      <c r="E1359" s="4">
        <v>8</v>
      </c>
      <c r="F1359" s="4">
        <v>0</v>
      </c>
      <c r="H1359" s="6">
        <v>0</v>
      </c>
      <c r="I1359" s="7">
        <v>6238730</v>
      </c>
      <c r="J1359" s="7">
        <v>6238721</v>
      </c>
      <c r="K1359" s="7">
        <v>2</v>
      </c>
      <c r="L1359" s="7">
        <v>6</v>
      </c>
      <c r="M1359" s="7">
        <f t="shared" si="149"/>
        <v>0</v>
      </c>
      <c r="N1359" s="8">
        <f t="shared" si="150"/>
        <v>0</v>
      </c>
      <c r="R1359" s="12">
        <v>1</v>
      </c>
    </row>
    <row r="1360" spans="1:18" x14ac:dyDescent="0.2">
      <c r="A1360" s="1" t="s">
        <v>2580</v>
      </c>
      <c r="B1360" s="1" t="s">
        <v>54</v>
      </c>
      <c r="C1360" s="2" t="s">
        <v>2581</v>
      </c>
      <c r="D1360" s="3" t="s">
        <v>247</v>
      </c>
      <c r="E1360" s="4">
        <v>67</v>
      </c>
      <c r="F1360" s="4">
        <v>0</v>
      </c>
      <c r="H1360" s="6">
        <v>0</v>
      </c>
      <c r="I1360" s="7">
        <v>6238731</v>
      </c>
      <c r="J1360" s="7">
        <v>6238721</v>
      </c>
      <c r="K1360" s="7">
        <v>2</v>
      </c>
      <c r="L1360" s="7">
        <v>6</v>
      </c>
      <c r="M1360" s="7">
        <f t="shared" si="149"/>
        <v>0</v>
      </c>
      <c r="N1360" s="8">
        <f t="shared" si="150"/>
        <v>0</v>
      </c>
      <c r="R1360" s="12">
        <v>1</v>
      </c>
    </row>
    <row r="1361" spans="1:18" x14ac:dyDescent="0.2">
      <c r="A1361" s="1" t="s">
        <v>2582</v>
      </c>
      <c r="B1361" s="1" t="s">
        <v>57</v>
      </c>
      <c r="C1361" s="2" t="s">
        <v>2583</v>
      </c>
      <c r="D1361" s="3" t="s">
        <v>244</v>
      </c>
      <c r="E1361" s="4">
        <v>42</v>
      </c>
      <c r="F1361" s="4">
        <v>0</v>
      </c>
      <c r="H1361" s="6">
        <v>0</v>
      </c>
      <c r="I1361" s="7">
        <v>6238732</v>
      </c>
      <c r="J1361" s="7">
        <v>6238721</v>
      </c>
      <c r="K1361" s="7">
        <v>2</v>
      </c>
      <c r="L1361" s="7">
        <v>6</v>
      </c>
      <c r="M1361" s="7">
        <f t="shared" si="149"/>
        <v>0</v>
      </c>
      <c r="N1361" s="8">
        <f t="shared" si="150"/>
        <v>0</v>
      </c>
      <c r="R1361" s="12">
        <v>1</v>
      </c>
    </row>
    <row r="1362" spans="1:18" ht="25.5" x14ac:dyDescent="0.2">
      <c r="A1362" s="1" t="s">
        <v>2584</v>
      </c>
      <c r="B1362" s="1" t="s">
        <v>60</v>
      </c>
      <c r="C1362" s="2" t="s">
        <v>2585</v>
      </c>
      <c r="D1362" s="3" t="s">
        <v>244</v>
      </c>
      <c r="E1362" s="4">
        <v>300</v>
      </c>
      <c r="F1362" s="4">
        <v>0</v>
      </c>
      <c r="H1362" s="6">
        <v>0</v>
      </c>
      <c r="I1362" s="7">
        <v>6238733</v>
      </c>
      <c r="J1362" s="7">
        <v>6238721</v>
      </c>
      <c r="K1362" s="7">
        <v>2</v>
      </c>
      <c r="L1362" s="7">
        <v>6</v>
      </c>
      <c r="M1362" s="7">
        <f t="shared" si="149"/>
        <v>0</v>
      </c>
      <c r="N1362" s="8">
        <f t="shared" si="150"/>
        <v>0</v>
      </c>
      <c r="R1362" s="12">
        <v>1</v>
      </c>
    </row>
    <row r="1363" spans="1:18" ht="25.5" x14ac:dyDescent="0.2">
      <c r="A1363" s="1" t="s">
        <v>2586</v>
      </c>
      <c r="B1363" s="1" t="s">
        <v>63</v>
      </c>
      <c r="C1363" s="2" t="s">
        <v>2587</v>
      </c>
      <c r="D1363" s="3" t="s">
        <v>247</v>
      </c>
      <c r="E1363" s="4">
        <v>20</v>
      </c>
      <c r="F1363" s="4">
        <v>0</v>
      </c>
      <c r="H1363" s="6">
        <v>0</v>
      </c>
      <c r="I1363" s="7">
        <v>6238734</v>
      </c>
      <c r="J1363" s="7">
        <v>6238721</v>
      </c>
      <c r="K1363" s="7">
        <v>2</v>
      </c>
      <c r="L1363" s="7">
        <v>6</v>
      </c>
      <c r="M1363" s="7">
        <f t="shared" si="149"/>
        <v>0</v>
      </c>
      <c r="N1363" s="8">
        <f t="shared" si="150"/>
        <v>0</v>
      </c>
      <c r="R1363" s="12">
        <v>1</v>
      </c>
    </row>
    <row r="1364" spans="1:18" ht="25.5" x14ac:dyDescent="0.2">
      <c r="A1364" s="1" t="s">
        <v>2588</v>
      </c>
      <c r="B1364" s="1" t="s">
        <v>66</v>
      </c>
      <c r="C1364" s="2" t="s">
        <v>2589</v>
      </c>
      <c r="D1364" s="3" t="s">
        <v>244</v>
      </c>
      <c r="E1364" s="4">
        <v>40</v>
      </c>
      <c r="F1364" s="4">
        <v>0</v>
      </c>
      <c r="H1364" s="6">
        <v>0</v>
      </c>
      <c r="I1364" s="7">
        <v>6238735</v>
      </c>
      <c r="J1364" s="7">
        <v>6238721</v>
      </c>
      <c r="K1364" s="7">
        <v>2</v>
      </c>
      <c r="L1364" s="7">
        <v>6</v>
      </c>
      <c r="M1364" s="7">
        <f t="shared" si="149"/>
        <v>0</v>
      </c>
      <c r="N1364" s="8">
        <f t="shared" si="150"/>
        <v>0</v>
      </c>
      <c r="R1364" s="12">
        <v>1</v>
      </c>
    </row>
    <row r="1365" spans="1:18" ht="25.5" x14ac:dyDescent="0.2">
      <c r="A1365" s="1" t="s">
        <v>2590</v>
      </c>
      <c r="B1365" s="1" t="s">
        <v>69</v>
      </c>
      <c r="C1365" s="2" t="s">
        <v>2591</v>
      </c>
      <c r="D1365" s="3" t="s">
        <v>244</v>
      </c>
      <c r="E1365" s="4">
        <v>610</v>
      </c>
      <c r="F1365" s="4">
        <v>0</v>
      </c>
      <c r="H1365" s="6">
        <v>0</v>
      </c>
      <c r="I1365" s="7">
        <v>6238736</v>
      </c>
      <c r="J1365" s="7">
        <v>6238721</v>
      </c>
      <c r="K1365" s="7">
        <v>2</v>
      </c>
      <c r="L1365" s="7">
        <v>6</v>
      </c>
      <c r="M1365" s="7">
        <f t="shared" si="149"/>
        <v>0</v>
      </c>
      <c r="N1365" s="8">
        <f t="shared" si="150"/>
        <v>0</v>
      </c>
      <c r="R1365" s="12">
        <v>1</v>
      </c>
    </row>
    <row r="1366" spans="1:18" ht="25.5" x14ac:dyDescent="0.2">
      <c r="A1366" s="1" t="s">
        <v>2592</v>
      </c>
      <c r="B1366" s="1" t="s">
        <v>72</v>
      </c>
      <c r="C1366" s="2" t="s">
        <v>2593</v>
      </c>
      <c r="D1366" s="3" t="s">
        <v>244</v>
      </c>
      <c r="E1366" s="4">
        <v>132</v>
      </c>
      <c r="F1366" s="4">
        <v>0</v>
      </c>
      <c r="H1366" s="6">
        <v>0</v>
      </c>
      <c r="I1366" s="7">
        <v>6238737</v>
      </c>
      <c r="J1366" s="7">
        <v>6238721</v>
      </c>
      <c r="K1366" s="7">
        <v>2</v>
      </c>
      <c r="L1366" s="7">
        <v>6</v>
      </c>
      <c r="M1366" s="7">
        <f t="shared" si="149"/>
        <v>0</v>
      </c>
      <c r="N1366" s="8">
        <f t="shared" si="150"/>
        <v>0</v>
      </c>
      <c r="R1366" s="12">
        <v>1</v>
      </c>
    </row>
    <row r="1367" spans="1:18" ht="25.5" x14ac:dyDescent="0.2">
      <c r="A1367" s="1" t="s">
        <v>2594</v>
      </c>
      <c r="B1367" s="1" t="s">
        <v>75</v>
      </c>
      <c r="C1367" s="2" t="s">
        <v>2595</v>
      </c>
      <c r="D1367" s="3" t="s">
        <v>244</v>
      </c>
      <c r="E1367" s="4">
        <v>374</v>
      </c>
      <c r="F1367" s="4">
        <v>0</v>
      </c>
      <c r="H1367" s="6">
        <v>0</v>
      </c>
      <c r="I1367" s="7">
        <v>6238738</v>
      </c>
      <c r="J1367" s="7">
        <v>6238721</v>
      </c>
      <c r="K1367" s="7">
        <v>2</v>
      </c>
      <c r="L1367" s="7">
        <v>6</v>
      </c>
      <c r="M1367" s="7">
        <f t="shared" si="149"/>
        <v>0</v>
      </c>
      <c r="N1367" s="8">
        <f t="shared" si="150"/>
        <v>0</v>
      </c>
      <c r="R1367" s="12">
        <v>1</v>
      </c>
    </row>
    <row r="1368" spans="1:18" x14ac:dyDescent="0.2">
      <c r="A1368" s="1" t="s">
        <v>2596</v>
      </c>
      <c r="B1368" s="1" t="s">
        <v>78</v>
      </c>
      <c r="C1368" s="2" t="s">
        <v>409</v>
      </c>
      <c r="D1368" s="3" t="s">
        <v>244</v>
      </c>
      <c r="E1368" s="4">
        <v>70</v>
      </c>
      <c r="F1368" s="4">
        <v>0</v>
      </c>
      <c r="H1368" s="6">
        <v>0</v>
      </c>
      <c r="I1368" s="7">
        <v>6238739</v>
      </c>
      <c r="J1368" s="7">
        <v>6238721</v>
      </c>
      <c r="K1368" s="7">
        <v>2</v>
      </c>
      <c r="L1368" s="7">
        <v>6</v>
      </c>
      <c r="M1368" s="7">
        <f t="shared" si="149"/>
        <v>0</v>
      </c>
      <c r="N1368" s="8">
        <f t="shared" si="150"/>
        <v>0</v>
      </c>
      <c r="R1368" s="12">
        <v>1</v>
      </c>
    </row>
    <row r="1369" spans="1:18" x14ac:dyDescent="0.2">
      <c r="A1369" s="1" t="s">
        <v>2597</v>
      </c>
      <c r="B1369" s="1" t="s">
        <v>81</v>
      </c>
      <c r="C1369" s="2" t="s">
        <v>2598</v>
      </c>
      <c r="D1369" s="3" t="s">
        <v>36</v>
      </c>
      <c r="E1369" s="4">
        <v>0</v>
      </c>
      <c r="F1369" s="4">
        <v>0</v>
      </c>
      <c r="H1369" s="6">
        <v>0</v>
      </c>
      <c r="I1369" s="7">
        <v>6238740</v>
      </c>
      <c r="J1369" s="7">
        <v>6238721</v>
      </c>
      <c r="K1369" s="7">
        <v>2</v>
      </c>
      <c r="L1369" s="7">
        <v>6</v>
      </c>
      <c r="M1369" s="7">
        <f t="shared" si="149"/>
        <v>0</v>
      </c>
      <c r="N1369" s="8">
        <f t="shared" si="150"/>
        <v>0</v>
      </c>
      <c r="R1369" s="12">
        <v>1</v>
      </c>
    </row>
    <row r="1370" spans="1:18" ht="25.5" x14ac:dyDescent="0.2">
      <c r="A1370" s="1" t="s">
        <v>2599</v>
      </c>
      <c r="C1370" s="2" t="s">
        <v>2600</v>
      </c>
      <c r="D1370" s="3" t="s">
        <v>244</v>
      </c>
      <c r="E1370" s="4">
        <v>509</v>
      </c>
      <c r="F1370" s="4">
        <v>0</v>
      </c>
      <c r="H1370" s="6">
        <v>0</v>
      </c>
      <c r="I1370" s="7">
        <v>6238741</v>
      </c>
      <c r="J1370" s="7">
        <v>6238721</v>
      </c>
      <c r="K1370" s="7">
        <v>2</v>
      </c>
      <c r="L1370" s="7">
        <v>6</v>
      </c>
      <c r="M1370" s="7">
        <f t="shared" si="149"/>
        <v>0</v>
      </c>
      <c r="N1370" s="8">
        <f t="shared" si="150"/>
        <v>0</v>
      </c>
      <c r="R1370" s="12">
        <v>1</v>
      </c>
    </row>
    <row r="1371" spans="1:18" ht="25.5" x14ac:dyDescent="0.2">
      <c r="A1371" s="1" t="s">
        <v>2601</v>
      </c>
      <c r="C1371" s="2" t="s">
        <v>2602</v>
      </c>
      <c r="D1371" s="3" t="s">
        <v>244</v>
      </c>
      <c r="E1371" s="4">
        <v>401</v>
      </c>
      <c r="F1371" s="4">
        <v>0</v>
      </c>
      <c r="H1371" s="6">
        <v>0</v>
      </c>
      <c r="I1371" s="7">
        <v>6238742</v>
      </c>
      <c r="J1371" s="7">
        <v>6238721</v>
      </c>
      <c r="K1371" s="7">
        <v>2</v>
      </c>
      <c r="L1371" s="7">
        <v>6</v>
      </c>
      <c r="M1371" s="7">
        <f t="shared" si="149"/>
        <v>0</v>
      </c>
      <c r="N1371" s="8">
        <f t="shared" si="150"/>
        <v>0</v>
      </c>
      <c r="R1371" s="12">
        <v>1</v>
      </c>
    </row>
    <row r="1372" spans="1:18" x14ac:dyDescent="0.2">
      <c r="A1372" s="1" t="s">
        <v>2603</v>
      </c>
      <c r="B1372" s="1" t="s">
        <v>84</v>
      </c>
      <c r="C1372" s="2" t="s">
        <v>2604</v>
      </c>
      <c r="D1372" s="3" t="s">
        <v>244</v>
      </c>
      <c r="E1372" s="4">
        <v>224</v>
      </c>
      <c r="F1372" s="4">
        <v>0</v>
      </c>
      <c r="H1372" s="6">
        <v>0</v>
      </c>
      <c r="I1372" s="7">
        <v>6238743</v>
      </c>
      <c r="J1372" s="7">
        <v>6238721</v>
      </c>
      <c r="K1372" s="7">
        <v>2</v>
      </c>
      <c r="L1372" s="7">
        <v>6</v>
      </c>
      <c r="M1372" s="7">
        <f t="shared" si="149"/>
        <v>0</v>
      </c>
      <c r="N1372" s="8">
        <f t="shared" si="150"/>
        <v>0</v>
      </c>
      <c r="R1372" s="12">
        <v>1</v>
      </c>
    </row>
    <row r="1373" spans="1:18" x14ac:dyDescent="0.2">
      <c r="A1373" s="1" t="s">
        <v>2605</v>
      </c>
      <c r="B1373" s="1" t="s">
        <v>87</v>
      </c>
      <c r="C1373" s="2" t="s">
        <v>2606</v>
      </c>
      <c r="D1373" s="3" t="s">
        <v>244</v>
      </c>
      <c r="E1373" s="4">
        <v>10</v>
      </c>
      <c r="F1373" s="4">
        <v>0</v>
      </c>
      <c r="H1373" s="6">
        <v>0</v>
      </c>
      <c r="I1373" s="7">
        <v>6238744</v>
      </c>
      <c r="J1373" s="7">
        <v>6238721</v>
      </c>
      <c r="K1373" s="7">
        <v>2</v>
      </c>
      <c r="L1373" s="7">
        <v>6</v>
      </c>
      <c r="M1373" s="7">
        <f t="shared" si="149"/>
        <v>0</v>
      </c>
      <c r="N1373" s="8">
        <f t="shared" si="150"/>
        <v>0</v>
      </c>
      <c r="R1373" s="12">
        <v>1</v>
      </c>
    </row>
    <row r="1374" spans="1:18" ht="25.5" x14ac:dyDescent="0.2">
      <c r="A1374" s="1" t="s">
        <v>2607</v>
      </c>
      <c r="B1374" s="1" t="s">
        <v>90</v>
      </c>
      <c r="C1374" s="2" t="s">
        <v>2608</v>
      </c>
      <c r="D1374" s="3" t="s">
        <v>244</v>
      </c>
      <c r="E1374" s="4">
        <v>10</v>
      </c>
      <c r="F1374" s="4">
        <v>0</v>
      </c>
      <c r="H1374" s="6">
        <v>0</v>
      </c>
      <c r="I1374" s="7">
        <v>6238745</v>
      </c>
      <c r="J1374" s="7">
        <v>6238721</v>
      </c>
      <c r="K1374" s="7">
        <v>2</v>
      </c>
      <c r="L1374" s="7">
        <v>6</v>
      </c>
      <c r="M1374" s="7">
        <f t="shared" si="149"/>
        <v>0</v>
      </c>
      <c r="N1374" s="8">
        <f t="shared" si="150"/>
        <v>0</v>
      </c>
      <c r="R1374" s="12">
        <v>1</v>
      </c>
    </row>
    <row r="1375" spans="1:18" x14ac:dyDescent="0.2">
      <c r="A1375" s="1" t="s">
        <v>2609</v>
      </c>
      <c r="B1375" s="1" t="s">
        <v>93</v>
      </c>
      <c r="C1375" s="2" t="s">
        <v>2610</v>
      </c>
      <c r="D1375" s="3" t="s">
        <v>36</v>
      </c>
      <c r="E1375" s="4">
        <v>0</v>
      </c>
      <c r="F1375" s="4">
        <v>0</v>
      </c>
      <c r="H1375" s="6">
        <v>0</v>
      </c>
      <c r="I1375" s="7">
        <v>6238746</v>
      </c>
      <c r="J1375" s="7">
        <v>6238721</v>
      </c>
      <c r="K1375" s="7">
        <v>2</v>
      </c>
      <c r="L1375" s="7">
        <v>6</v>
      </c>
      <c r="M1375" s="7">
        <f t="shared" si="149"/>
        <v>0</v>
      </c>
      <c r="N1375" s="8">
        <f t="shared" si="150"/>
        <v>0</v>
      </c>
      <c r="R1375" s="12">
        <v>1</v>
      </c>
    </row>
    <row r="1376" spans="1:18" ht="25.5" x14ac:dyDescent="0.2">
      <c r="A1376" s="1" t="s">
        <v>2611</v>
      </c>
      <c r="C1376" s="2" t="s">
        <v>2612</v>
      </c>
      <c r="D1376" s="3" t="s">
        <v>247</v>
      </c>
      <c r="E1376" s="4">
        <v>68</v>
      </c>
      <c r="F1376" s="4">
        <v>0</v>
      </c>
      <c r="H1376" s="6">
        <v>0</v>
      </c>
      <c r="I1376" s="7">
        <v>6238747</v>
      </c>
      <c r="J1376" s="7">
        <v>6238721</v>
      </c>
      <c r="K1376" s="7">
        <v>2</v>
      </c>
      <c r="L1376" s="7">
        <v>6</v>
      </c>
      <c r="M1376" s="7">
        <f t="shared" si="149"/>
        <v>0</v>
      </c>
      <c r="N1376" s="8">
        <f t="shared" si="150"/>
        <v>0</v>
      </c>
      <c r="R1376" s="12">
        <v>1</v>
      </c>
    </row>
    <row r="1377" spans="1:18" ht="25.5" x14ac:dyDescent="0.2">
      <c r="A1377" s="1" t="s">
        <v>2613</v>
      </c>
      <c r="B1377" s="1" t="s">
        <v>96</v>
      </c>
      <c r="C1377" s="2" t="s">
        <v>2614</v>
      </c>
      <c r="D1377" s="3" t="s">
        <v>247</v>
      </c>
      <c r="E1377" s="4">
        <v>50</v>
      </c>
      <c r="F1377" s="4">
        <v>0</v>
      </c>
      <c r="H1377" s="6">
        <v>0</v>
      </c>
      <c r="I1377" s="7">
        <v>6238748</v>
      </c>
      <c r="J1377" s="7">
        <v>6238721</v>
      </c>
      <c r="K1377" s="7">
        <v>2</v>
      </c>
      <c r="L1377" s="7">
        <v>6</v>
      </c>
      <c r="M1377" s="7">
        <f t="shared" si="149"/>
        <v>0</v>
      </c>
      <c r="N1377" s="8">
        <f t="shared" si="150"/>
        <v>0</v>
      </c>
      <c r="R1377" s="12">
        <v>1</v>
      </c>
    </row>
    <row r="1378" spans="1:18" ht="25.5" x14ac:dyDescent="0.2">
      <c r="A1378" s="1" t="s">
        <v>2615</v>
      </c>
      <c r="B1378" s="1" t="s">
        <v>99</v>
      </c>
      <c r="C1378" s="2" t="s">
        <v>2616</v>
      </c>
      <c r="D1378" s="3" t="s">
        <v>247</v>
      </c>
      <c r="E1378" s="4">
        <v>50</v>
      </c>
      <c r="F1378" s="4">
        <v>0</v>
      </c>
      <c r="H1378" s="6">
        <v>0</v>
      </c>
      <c r="I1378" s="7">
        <v>6238749</v>
      </c>
      <c r="J1378" s="7">
        <v>6238721</v>
      </c>
      <c r="K1378" s="7">
        <v>2</v>
      </c>
      <c r="L1378" s="7">
        <v>6</v>
      </c>
      <c r="M1378" s="7">
        <f t="shared" si="149"/>
        <v>0</v>
      </c>
      <c r="N1378" s="8">
        <f t="shared" si="150"/>
        <v>0</v>
      </c>
      <c r="R1378" s="12">
        <v>1</v>
      </c>
    </row>
    <row r="1379" spans="1:18" ht="25.5" x14ac:dyDescent="0.2">
      <c r="A1379" s="1" t="s">
        <v>2617</v>
      </c>
      <c r="B1379" s="1" t="s">
        <v>102</v>
      </c>
      <c r="C1379" s="2" t="s">
        <v>2618</v>
      </c>
      <c r="D1379" s="3" t="s">
        <v>244</v>
      </c>
      <c r="E1379" s="4">
        <v>38</v>
      </c>
      <c r="F1379" s="4">
        <v>0</v>
      </c>
      <c r="H1379" s="6">
        <v>0</v>
      </c>
      <c r="I1379" s="7">
        <v>6238750</v>
      </c>
      <c r="J1379" s="7">
        <v>6238721</v>
      </c>
      <c r="K1379" s="7">
        <v>2</v>
      </c>
      <c r="L1379" s="7">
        <v>6</v>
      </c>
      <c r="M1379" s="7">
        <f t="shared" si="149"/>
        <v>0</v>
      </c>
      <c r="N1379" s="8">
        <f t="shared" si="150"/>
        <v>0</v>
      </c>
      <c r="R1379" s="12">
        <v>1</v>
      </c>
    </row>
    <row r="1380" spans="1:18" x14ac:dyDescent="0.2">
      <c r="A1380" s="1" t="s">
        <v>2619</v>
      </c>
      <c r="B1380" s="1" t="s">
        <v>105</v>
      </c>
      <c r="C1380" s="2" t="s">
        <v>2620</v>
      </c>
      <c r="D1380" s="3" t="s">
        <v>244</v>
      </c>
      <c r="E1380" s="4">
        <v>10</v>
      </c>
      <c r="F1380" s="4">
        <v>0</v>
      </c>
      <c r="H1380" s="6">
        <v>0</v>
      </c>
      <c r="I1380" s="7">
        <v>6238751</v>
      </c>
      <c r="J1380" s="7">
        <v>6238721</v>
      </c>
      <c r="K1380" s="7">
        <v>2</v>
      </c>
      <c r="L1380" s="7">
        <v>6</v>
      </c>
      <c r="M1380" s="7">
        <f t="shared" si="149"/>
        <v>0</v>
      </c>
      <c r="N1380" s="8">
        <f t="shared" si="150"/>
        <v>0</v>
      </c>
      <c r="R1380" s="12">
        <v>1</v>
      </c>
    </row>
    <row r="1381" spans="1:18" x14ac:dyDescent="0.2">
      <c r="A1381" s="1" t="s">
        <v>2621</v>
      </c>
      <c r="B1381" s="1" t="s">
        <v>108</v>
      </c>
      <c r="C1381" s="2" t="s">
        <v>2622</v>
      </c>
      <c r="D1381" s="3" t="s">
        <v>244</v>
      </c>
      <c r="E1381" s="4">
        <v>48</v>
      </c>
      <c r="F1381" s="4">
        <v>0</v>
      </c>
      <c r="H1381" s="6">
        <v>0</v>
      </c>
      <c r="I1381" s="7">
        <v>6238752</v>
      </c>
      <c r="J1381" s="7">
        <v>6238721</v>
      </c>
      <c r="K1381" s="7">
        <v>2</v>
      </c>
      <c r="L1381" s="7">
        <v>6</v>
      </c>
      <c r="M1381" s="7">
        <f t="shared" si="149"/>
        <v>0</v>
      </c>
      <c r="N1381" s="8">
        <f t="shared" si="150"/>
        <v>0</v>
      </c>
      <c r="R1381" s="12">
        <v>1</v>
      </c>
    </row>
    <row r="1382" spans="1:18" x14ac:dyDescent="0.2">
      <c r="A1382" s="1" t="s">
        <v>2623</v>
      </c>
      <c r="B1382" s="1" t="s">
        <v>111</v>
      </c>
      <c r="C1382" s="2" t="s">
        <v>2624</v>
      </c>
      <c r="D1382" s="3" t="s">
        <v>244</v>
      </c>
      <c r="E1382" s="4">
        <v>85</v>
      </c>
      <c r="F1382" s="4">
        <v>0</v>
      </c>
      <c r="H1382" s="6">
        <v>0</v>
      </c>
      <c r="I1382" s="7">
        <v>6238753</v>
      </c>
      <c r="J1382" s="7">
        <v>6238721</v>
      </c>
      <c r="K1382" s="7">
        <v>2</v>
      </c>
      <c r="L1382" s="7">
        <v>6</v>
      </c>
      <c r="M1382" s="7">
        <f t="shared" si="149"/>
        <v>0</v>
      </c>
      <c r="N1382" s="8">
        <f t="shared" si="150"/>
        <v>0</v>
      </c>
      <c r="R1382" s="12">
        <v>1</v>
      </c>
    </row>
    <row r="1383" spans="1:18" x14ac:dyDescent="0.2">
      <c r="A1383" s="1" t="s">
        <v>2625</v>
      </c>
      <c r="B1383" s="1" t="s">
        <v>114</v>
      </c>
      <c r="C1383" s="2" t="s">
        <v>2626</v>
      </c>
      <c r="D1383" s="3" t="s">
        <v>244</v>
      </c>
      <c r="E1383" s="4">
        <v>10</v>
      </c>
      <c r="F1383" s="4">
        <v>0</v>
      </c>
      <c r="H1383" s="6">
        <v>0</v>
      </c>
      <c r="I1383" s="7">
        <v>6238754</v>
      </c>
      <c r="J1383" s="7">
        <v>6238721</v>
      </c>
      <c r="K1383" s="7">
        <v>2</v>
      </c>
      <c r="L1383" s="7">
        <v>6</v>
      </c>
      <c r="M1383" s="7">
        <f t="shared" si="149"/>
        <v>0</v>
      </c>
      <c r="N1383" s="8">
        <f t="shared" ref="N1383:N1405" si="151">H1383*E1383*(1+F1383/100)</f>
        <v>0</v>
      </c>
      <c r="R1383" s="12">
        <v>1</v>
      </c>
    </row>
    <row r="1384" spans="1:18" x14ac:dyDescent="0.2">
      <c r="A1384" s="1" t="s">
        <v>2627</v>
      </c>
      <c r="B1384" s="1" t="s">
        <v>117</v>
      </c>
      <c r="C1384" s="2" t="s">
        <v>2628</v>
      </c>
      <c r="D1384" s="3" t="s">
        <v>36</v>
      </c>
      <c r="E1384" s="4">
        <v>0</v>
      </c>
      <c r="F1384" s="4">
        <v>0</v>
      </c>
      <c r="H1384" s="6">
        <v>0</v>
      </c>
      <c r="I1384" s="7">
        <v>6238755</v>
      </c>
      <c r="J1384" s="7">
        <v>6238721</v>
      </c>
      <c r="K1384" s="7">
        <v>2</v>
      </c>
      <c r="L1384" s="7">
        <v>6</v>
      </c>
      <c r="M1384" s="7">
        <f t="shared" si="149"/>
        <v>0</v>
      </c>
      <c r="N1384" s="8">
        <f t="shared" si="151"/>
        <v>0</v>
      </c>
      <c r="R1384" s="12">
        <v>1</v>
      </c>
    </row>
    <row r="1385" spans="1:18" ht="25.5" x14ac:dyDescent="0.2">
      <c r="A1385" s="1" t="s">
        <v>2629</v>
      </c>
      <c r="C1385" s="2" t="s">
        <v>2630</v>
      </c>
      <c r="D1385" s="3" t="s">
        <v>237</v>
      </c>
      <c r="E1385" s="4">
        <v>32</v>
      </c>
      <c r="F1385" s="4">
        <v>0</v>
      </c>
      <c r="H1385" s="6">
        <v>0</v>
      </c>
      <c r="I1385" s="7">
        <v>6238756</v>
      </c>
      <c r="J1385" s="7">
        <v>6238721</v>
      </c>
      <c r="K1385" s="7">
        <v>2</v>
      </c>
      <c r="L1385" s="7">
        <v>6</v>
      </c>
      <c r="M1385" s="7">
        <f t="shared" si="149"/>
        <v>0</v>
      </c>
      <c r="N1385" s="8">
        <f t="shared" si="151"/>
        <v>0</v>
      </c>
      <c r="R1385" s="12">
        <v>1</v>
      </c>
    </row>
    <row r="1386" spans="1:18" ht="25.5" x14ac:dyDescent="0.2">
      <c r="A1386" s="1" t="s">
        <v>2631</v>
      </c>
      <c r="C1386" s="2" t="s">
        <v>2632</v>
      </c>
      <c r="D1386" s="3" t="s">
        <v>237</v>
      </c>
      <c r="E1386" s="4">
        <v>10</v>
      </c>
      <c r="F1386" s="4">
        <v>0</v>
      </c>
      <c r="H1386" s="6">
        <v>0</v>
      </c>
      <c r="I1386" s="7">
        <v>6238757</v>
      </c>
      <c r="J1386" s="7">
        <v>6238721</v>
      </c>
      <c r="K1386" s="7">
        <v>2</v>
      </c>
      <c r="L1386" s="7">
        <v>6</v>
      </c>
      <c r="M1386" s="7">
        <f t="shared" si="149"/>
        <v>0</v>
      </c>
      <c r="N1386" s="8">
        <f t="shared" si="151"/>
        <v>0</v>
      </c>
      <c r="R1386" s="12">
        <v>1</v>
      </c>
    </row>
    <row r="1387" spans="1:18" ht="25.5" x14ac:dyDescent="0.2">
      <c r="A1387" s="1" t="s">
        <v>2633</v>
      </c>
      <c r="C1387" s="2" t="s">
        <v>2634</v>
      </c>
      <c r="D1387" s="3" t="s">
        <v>237</v>
      </c>
      <c r="E1387" s="4">
        <v>7</v>
      </c>
      <c r="F1387" s="4">
        <v>0</v>
      </c>
      <c r="H1387" s="6">
        <v>0</v>
      </c>
      <c r="I1387" s="7">
        <v>6238758</v>
      </c>
      <c r="J1387" s="7">
        <v>6238721</v>
      </c>
      <c r="K1387" s="7">
        <v>2</v>
      </c>
      <c r="L1387" s="7">
        <v>6</v>
      </c>
      <c r="M1387" s="7">
        <f t="shared" si="149"/>
        <v>0</v>
      </c>
      <c r="N1387" s="8">
        <f t="shared" si="151"/>
        <v>0</v>
      </c>
      <c r="R1387" s="12">
        <v>1</v>
      </c>
    </row>
    <row r="1388" spans="1:18" x14ac:dyDescent="0.2">
      <c r="A1388" s="1" t="s">
        <v>2635</v>
      </c>
      <c r="B1388" s="1" t="s">
        <v>120</v>
      </c>
      <c r="C1388" s="2" t="s">
        <v>2636</v>
      </c>
      <c r="D1388" s="3" t="s">
        <v>36</v>
      </c>
      <c r="E1388" s="4">
        <v>0</v>
      </c>
      <c r="F1388" s="4">
        <v>0</v>
      </c>
      <c r="H1388" s="6">
        <v>0</v>
      </c>
      <c r="I1388" s="7">
        <v>6238759</v>
      </c>
      <c r="J1388" s="7">
        <v>6238721</v>
      </c>
      <c r="K1388" s="7">
        <v>2</v>
      </c>
      <c r="L1388" s="7">
        <v>6</v>
      </c>
      <c r="M1388" s="7">
        <f t="shared" si="149"/>
        <v>0</v>
      </c>
      <c r="N1388" s="8">
        <f t="shared" si="151"/>
        <v>0</v>
      </c>
      <c r="R1388" s="12">
        <v>1</v>
      </c>
    </row>
    <row r="1389" spans="1:18" ht="25.5" x14ac:dyDescent="0.2">
      <c r="A1389" s="1" t="s">
        <v>2637</v>
      </c>
      <c r="C1389" s="2" t="s">
        <v>2638</v>
      </c>
      <c r="D1389" s="3" t="s">
        <v>237</v>
      </c>
      <c r="E1389" s="4">
        <v>1</v>
      </c>
      <c r="F1389" s="4">
        <v>0</v>
      </c>
      <c r="H1389" s="6">
        <v>0</v>
      </c>
      <c r="I1389" s="7">
        <v>6238760</v>
      </c>
      <c r="J1389" s="7">
        <v>6238721</v>
      </c>
      <c r="K1389" s="7">
        <v>2</v>
      </c>
      <c r="L1389" s="7">
        <v>6</v>
      </c>
      <c r="M1389" s="7">
        <f t="shared" si="149"/>
        <v>0</v>
      </c>
      <c r="N1389" s="8">
        <f t="shared" si="151"/>
        <v>0</v>
      </c>
      <c r="R1389" s="12">
        <v>1</v>
      </c>
    </row>
    <row r="1390" spans="1:18" ht="25.5" x14ac:dyDescent="0.2">
      <c r="A1390" s="1" t="s">
        <v>2639</v>
      </c>
      <c r="C1390" s="2" t="s">
        <v>2640</v>
      </c>
      <c r="D1390" s="3" t="s">
        <v>237</v>
      </c>
      <c r="E1390" s="4">
        <v>1</v>
      </c>
      <c r="F1390" s="4">
        <v>0</v>
      </c>
      <c r="H1390" s="6">
        <v>0</v>
      </c>
      <c r="I1390" s="7">
        <v>6238761</v>
      </c>
      <c r="J1390" s="7">
        <v>6238721</v>
      </c>
      <c r="K1390" s="7">
        <v>2</v>
      </c>
      <c r="L1390" s="7">
        <v>6</v>
      </c>
      <c r="M1390" s="7">
        <f t="shared" si="149"/>
        <v>0</v>
      </c>
      <c r="N1390" s="8">
        <f t="shared" si="151"/>
        <v>0</v>
      </c>
      <c r="R1390" s="12">
        <v>1</v>
      </c>
    </row>
    <row r="1391" spans="1:18" ht="25.5" x14ac:dyDescent="0.2">
      <c r="A1391" s="1" t="s">
        <v>2641</v>
      </c>
      <c r="C1391" s="2" t="s">
        <v>2642</v>
      </c>
      <c r="D1391" s="3" t="s">
        <v>237</v>
      </c>
      <c r="E1391" s="4">
        <v>1</v>
      </c>
      <c r="F1391" s="4">
        <v>0</v>
      </c>
      <c r="H1391" s="6">
        <v>0</v>
      </c>
      <c r="I1391" s="7">
        <v>6238762</v>
      </c>
      <c r="J1391" s="7">
        <v>6238721</v>
      </c>
      <c r="K1391" s="7">
        <v>2</v>
      </c>
      <c r="L1391" s="7">
        <v>6</v>
      </c>
      <c r="M1391" s="7">
        <f t="shared" si="149"/>
        <v>0</v>
      </c>
      <c r="N1391" s="8">
        <f t="shared" si="151"/>
        <v>0</v>
      </c>
      <c r="R1391" s="12">
        <v>1</v>
      </c>
    </row>
    <row r="1392" spans="1:18" ht="25.5" x14ac:dyDescent="0.2">
      <c r="A1392" s="1" t="s">
        <v>2643</v>
      </c>
      <c r="C1392" s="2" t="s">
        <v>2644</v>
      </c>
      <c r="D1392" s="3" t="s">
        <v>237</v>
      </c>
      <c r="E1392" s="4">
        <v>1</v>
      </c>
      <c r="F1392" s="4">
        <v>0</v>
      </c>
      <c r="H1392" s="6">
        <v>0</v>
      </c>
      <c r="I1392" s="7">
        <v>6238763</v>
      </c>
      <c r="J1392" s="7">
        <v>6238721</v>
      </c>
      <c r="K1392" s="7">
        <v>2</v>
      </c>
      <c r="L1392" s="7">
        <v>6</v>
      </c>
      <c r="M1392" s="7">
        <f t="shared" si="149"/>
        <v>0</v>
      </c>
      <c r="N1392" s="8">
        <f t="shared" si="151"/>
        <v>0</v>
      </c>
      <c r="R1392" s="12">
        <v>1</v>
      </c>
    </row>
    <row r="1393" spans="1:18" ht="25.5" x14ac:dyDescent="0.2">
      <c r="A1393" s="1" t="s">
        <v>2645</v>
      </c>
      <c r="C1393" s="2" t="s">
        <v>2646</v>
      </c>
      <c r="D1393" s="3" t="s">
        <v>237</v>
      </c>
      <c r="E1393" s="4">
        <v>1</v>
      </c>
      <c r="F1393" s="4">
        <v>0</v>
      </c>
      <c r="H1393" s="6">
        <v>0</v>
      </c>
      <c r="I1393" s="7">
        <v>6238764</v>
      </c>
      <c r="J1393" s="7">
        <v>6238721</v>
      </c>
      <c r="K1393" s="7">
        <v>2</v>
      </c>
      <c r="L1393" s="7">
        <v>6</v>
      </c>
      <c r="M1393" s="7">
        <f t="shared" si="149"/>
        <v>0</v>
      </c>
      <c r="N1393" s="8">
        <f t="shared" si="151"/>
        <v>0</v>
      </c>
      <c r="R1393" s="12">
        <v>1</v>
      </c>
    </row>
    <row r="1394" spans="1:18" ht="25.5" x14ac:dyDescent="0.2">
      <c r="A1394" s="1" t="s">
        <v>2647</v>
      </c>
      <c r="C1394" s="2" t="s">
        <v>2648</v>
      </c>
      <c r="D1394" s="3" t="s">
        <v>237</v>
      </c>
      <c r="E1394" s="4">
        <v>1</v>
      </c>
      <c r="F1394" s="4">
        <v>0</v>
      </c>
      <c r="H1394" s="6">
        <v>0</v>
      </c>
      <c r="I1394" s="7">
        <v>6238765</v>
      </c>
      <c r="J1394" s="7">
        <v>6238721</v>
      </c>
      <c r="K1394" s="7">
        <v>2</v>
      </c>
      <c r="L1394" s="7">
        <v>6</v>
      </c>
      <c r="M1394" s="7">
        <f t="shared" si="149"/>
        <v>0</v>
      </c>
      <c r="N1394" s="8">
        <f t="shared" si="151"/>
        <v>0</v>
      </c>
      <c r="R1394" s="12">
        <v>1</v>
      </c>
    </row>
    <row r="1395" spans="1:18" ht="25.5" x14ac:dyDescent="0.2">
      <c r="A1395" s="1" t="s">
        <v>2649</v>
      </c>
      <c r="C1395" s="2" t="s">
        <v>2650</v>
      </c>
      <c r="D1395" s="3" t="s">
        <v>237</v>
      </c>
      <c r="E1395" s="4">
        <v>1</v>
      </c>
      <c r="F1395" s="4">
        <v>0</v>
      </c>
      <c r="H1395" s="6">
        <v>0</v>
      </c>
      <c r="I1395" s="7">
        <v>6238766</v>
      </c>
      <c r="J1395" s="7">
        <v>6238721</v>
      </c>
      <c r="K1395" s="7">
        <v>2</v>
      </c>
      <c r="L1395" s="7">
        <v>6</v>
      </c>
      <c r="M1395" s="7">
        <f t="shared" si="149"/>
        <v>0</v>
      </c>
      <c r="N1395" s="8">
        <f t="shared" si="151"/>
        <v>0</v>
      </c>
      <c r="R1395" s="12">
        <v>1</v>
      </c>
    </row>
    <row r="1396" spans="1:18" ht="25.5" x14ac:dyDescent="0.2">
      <c r="A1396" s="1" t="s">
        <v>2651</v>
      </c>
      <c r="C1396" s="2" t="s">
        <v>2652</v>
      </c>
      <c r="D1396" s="3" t="s">
        <v>237</v>
      </c>
      <c r="E1396" s="4">
        <v>1</v>
      </c>
      <c r="F1396" s="4">
        <v>0</v>
      </c>
      <c r="H1396" s="6">
        <v>0</v>
      </c>
      <c r="I1396" s="7">
        <v>6238767</v>
      </c>
      <c r="J1396" s="7">
        <v>6238721</v>
      </c>
      <c r="K1396" s="7">
        <v>2</v>
      </c>
      <c r="L1396" s="7">
        <v>6</v>
      </c>
      <c r="M1396" s="7">
        <f t="shared" si="149"/>
        <v>0</v>
      </c>
      <c r="N1396" s="8">
        <f t="shared" si="151"/>
        <v>0</v>
      </c>
      <c r="R1396" s="12">
        <v>1</v>
      </c>
    </row>
    <row r="1397" spans="1:18" ht="25.5" x14ac:dyDescent="0.2">
      <c r="A1397" s="1" t="s">
        <v>2653</v>
      </c>
      <c r="C1397" s="2" t="s">
        <v>2654</v>
      </c>
      <c r="D1397" s="3" t="s">
        <v>237</v>
      </c>
      <c r="E1397" s="4">
        <v>2</v>
      </c>
      <c r="F1397" s="4">
        <v>0</v>
      </c>
      <c r="H1397" s="6">
        <v>0</v>
      </c>
      <c r="I1397" s="7">
        <v>6238768</v>
      </c>
      <c r="J1397" s="7">
        <v>6238721</v>
      </c>
      <c r="K1397" s="7">
        <v>2</v>
      </c>
      <c r="L1397" s="7">
        <v>6</v>
      </c>
      <c r="M1397" s="7">
        <f t="shared" si="149"/>
        <v>0</v>
      </c>
      <c r="N1397" s="8">
        <f t="shared" si="151"/>
        <v>0</v>
      </c>
      <c r="R1397" s="12">
        <v>1</v>
      </c>
    </row>
    <row r="1398" spans="1:18" ht="25.5" x14ac:dyDescent="0.2">
      <c r="A1398" s="1" t="s">
        <v>2655</v>
      </c>
      <c r="C1398" s="2" t="s">
        <v>2656</v>
      </c>
      <c r="D1398" s="3" t="s">
        <v>237</v>
      </c>
      <c r="E1398" s="4">
        <v>1</v>
      </c>
      <c r="F1398" s="4">
        <v>0</v>
      </c>
      <c r="H1398" s="6">
        <v>0</v>
      </c>
      <c r="I1398" s="7">
        <v>6238769</v>
      </c>
      <c r="J1398" s="7">
        <v>6238721</v>
      </c>
      <c r="K1398" s="7">
        <v>2</v>
      </c>
      <c r="L1398" s="7">
        <v>6</v>
      </c>
      <c r="M1398" s="7">
        <f t="shared" si="149"/>
        <v>0</v>
      </c>
      <c r="N1398" s="8">
        <f t="shared" si="151"/>
        <v>0</v>
      </c>
      <c r="R1398" s="12">
        <v>1</v>
      </c>
    </row>
    <row r="1399" spans="1:18" ht="25.5" x14ac:dyDescent="0.2">
      <c r="A1399" s="1" t="s">
        <v>2657</v>
      </c>
      <c r="C1399" s="2" t="s">
        <v>2658</v>
      </c>
      <c r="D1399" s="3" t="s">
        <v>237</v>
      </c>
      <c r="E1399" s="4">
        <v>1</v>
      </c>
      <c r="F1399" s="4">
        <v>0</v>
      </c>
      <c r="H1399" s="6">
        <v>0</v>
      </c>
      <c r="I1399" s="7">
        <v>6238770</v>
      </c>
      <c r="J1399" s="7">
        <v>6238721</v>
      </c>
      <c r="K1399" s="7">
        <v>2</v>
      </c>
      <c r="L1399" s="7">
        <v>6</v>
      </c>
      <c r="M1399" s="7">
        <f t="shared" si="149"/>
        <v>0</v>
      </c>
      <c r="N1399" s="8">
        <f t="shared" si="151"/>
        <v>0</v>
      </c>
      <c r="R1399" s="12">
        <v>1</v>
      </c>
    </row>
    <row r="1400" spans="1:18" ht="25.5" x14ac:dyDescent="0.2">
      <c r="A1400" s="1" t="s">
        <v>2659</v>
      </c>
      <c r="C1400" s="2" t="s">
        <v>2660</v>
      </c>
      <c r="D1400" s="3" t="s">
        <v>237</v>
      </c>
      <c r="E1400" s="4">
        <v>1</v>
      </c>
      <c r="F1400" s="4">
        <v>0</v>
      </c>
      <c r="H1400" s="6">
        <v>0</v>
      </c>
      <c r="I1400" s="7">
        <v>6238771</v>
      </c>
      <c r="J1400" s="7">
        <v>6238721</v>
      </c>
      <c r="K1400" s="7">
        <v>2</v>
      </c>
      <c r="L1400" s="7">
        <v>6</v>
      </c>
      <c r="M1400" s="7">
        <f t="shared" si="149"/>
        <v>0</v>
      </c>
      <c r="N1400" s="8">
        <f t="shared" si="151"/>
        <v>0</v>
      </c>
      <c r="R1400" s="12">
        <v>1</v>
      </c>
    </row>
    <row r="1401" spans="1:18" ht="25.5" x14ac:dyDescent="0.2">
      <c r="A1401" s="1" t="s">
        <v>2661</v>
      </c>
      <c r="C1401" s="2" t="s">
        <v>2662</v>
      </c>
      <c r="D1401" s="3" t="s">
        <v>237</v>
      </c>
      <c r="E1401" s="4">
        <v>2</v>
      </c>
      <c r="F1401" s="4">
        <v>0</v>
      </c>
      <c r="H1401" s="6">
        <v>0</v>
      </c>
      <c r="I1401" s="7">
        <v>6238772</v>
      </c>
      <c r="J1401" s="7">
        <v>6238721</v>
      </c>
      <c r="K1401" s="7">
        <v>2</v>
      </c>
      <c r="L1401" s="7">
        <v>6</v>
      </c>
      <c r="M1401" s="7">
        <f t="shared" si="149"/>
        <v>0</v>
      </c>
      <c r="N1401" s="8">
        <f t="shared" si="151"/>
        <v>0</v>
      </c>
      <c r="R1401" s="12">
        <v>1</v>
      </c>
    </row>
    <row r="1402" spans="1:18" ht="25.5" x14ac:dyDescent="0.2">
      <c r="A1402" s="1" t="s">
        <v>2663</v>
      </c>
      <c r="C1402" s="2" t="s">
        <v>2664</v>
      </c>
      <c r="D1402" s="3" t="s">
        <v>237</v>
      </c>
      <c r="E1402" s="4">
        <v>2</v>
      </c>
      <c r="F1402" s="4">
        <v>0</v>
      </c>
      <c r="H1402" s="6">
        <v>0</v>
      </c>
      <c r="I1402" s="7">
        <v>6238773</v>
      </c>
      <c r="J1402" s="7">
        <v>6238721</v>
      </c>
      <c r="K1402" s="7">
        <v>2</v>
      </c>
      <c r="L1402" s="7">
        <v>6</v>
      </c>
      <c r="M1402" s="7">
        <f t="shared" si="149"/>
        <v>0</v>
      </c>
      <c r="N1402" s="8">
        <f t="shared" si="151"/>
        <v>0</v>
      </c>
      <c r="R1402" s="12">
        <v>1</v>
      </c>
    </row>
    <row r="1403" spans="1:18" ht="25.5" x14ac:dyDescent="0.2">
      <c r="A1403" s="1" t="s">
        <v>2665</v>
      </c>
      <c r="C1403" s="2" t="s">
        <v>2666</v>
      </c>
      <c r="D1403" s="3" t="s">
        <v>237</v>
      </c>
      <c r="E1403" s="4">
        <v>10</v>
      </c>
      <c r="F1403" s="4">
        <v>0</v>
      </c>
      <c r="H1403" s="6">
        <v>0</v>
      </c>
      <c r="I1403" s="7">
        <v>6238774</v>
      </c>
      <c r="J1403" s="7">
        <v>6238721</v>
      </c>
      <c r="K1403" s="7">
        <v>2</v>
      </c>
      <c r="L1403" s="7">
        <v>6</v>
      </c>
      <c r="M1403" s="7">
        <f t="shared" si="149"/>
        <v>0</v>
      </c>
      <c r="N1403" s="8">
        <f t="shared" si="151"/>
        <v>0</v>
      </c>
      <c r="R1403" s="12">
        <v>1</v>
      </c>
    </row>
    <row r="1404" spans="1:18" ht="25.5" x14ac:dyDescent="0.2">
      <c r="A1404" s="1" t="s">
        <v>2667</v>
      </c>
      <c r="C1404" s="2" t="s">
        <v>2668</v>
      </c>
      <c r="D1404" s="3" t="s">
        <v>237</v>
      </c>
      <c r="E1404" s="4">
        <v>1</v>
      </c>
      <c r="F1404" s="4">
        <v>0</v>
      </c>
      <c r="H1404" s="6">
        <v>0</v>
      </c>
      <c r="I1404" s="7">
        <v>6238775</v>
      </c>
      <c r="J1404" s="7">
        <v>6238721</v>
      </c>
      <c r="K1404" s="7">
        <v>2</v>
      </c>
      <c r="L1404" s="7">
        <v>6</v>
      </c>
      <c r="M1404" s="7">
        <f t="shared" si="149"/>
        <v>0</v>
      </c>
      <c r="N1404" s="8">
        <f t="shared" si="151"/>
        <v>0</v>
      </c>
      <c r="R1404" s="12">
        <v>1</v>
      </c>
    </row>
    <row r="1405" spans="1:18" ht="38.25" x14ac:dyDescent="0.2">
      <c r="A1405" s="1" t="s">
        <v>2669</v>
      </c>
      <c r="B1405" s="1" t="s">
        <v>123</v>
      </c>
      <c r="C1405" s="2" t="s">
        <v>2670</v>
      </c>
      <c r="D1405" s="3" t="s">
        <v>244</v>
      </c>
      <c r="E1405" s="4">
        <v>2260</v>
      </c>
      <c r="F1405" s="4">
        <v>0</v>
      </c>
      <c r="H1405" s="6">
        <v>0</v>
      </c>
      <c r="I1405" s="7">
        <v>6238776</v>
      </c>
      <c r="J1405" s="7">
        <v>6238721</v>
      </c>
      <c r="K1405" s="7">
        <v>2</v>
      </c>
      <c r="L1405" s="7">
        <v>6</v>
      </c>
      <c r="M1405" s="7">
        <f t="shared" si="149"/>
        <v>0</v>
      </c>
      <c r="N1405" s="8">
        <f t="shared" si="151"/>
        <v>0</v>
      </c>
      <c r="R1405" s="12">
        <v>1</v>
      </c>
    </row>
    <row r="1406" spans="1:18" x14ac:dyDescent="0.2">
      <c r="A1406" s="1" t="s">
        <v>2671</v>
      </c>
      <c r="B1406" s="1" t="s">
        <v>400</v>
      </c>
      <c r="C1406" s="2" t="s">
        <v>2672</v>
      </c>
      <c r="E1406" s="4">
        <v>0</v>
      </c>
      <c r="F1406" s="4">
        <v>0</v>
      </c>
      <c r="H1406" s="6">
        <v>0</v>
      </c>
      <c r="I1406" s="7">
        <v>6238777</v>
      </c>
      <c r="J1406" s="7">
        <v>6238473</v>
      </c>
      <c r="K1406" s="7">
        <v>1</v>
      </c>
      <c r="L1406" s="7">
        <v>5</v>
      </c>
      <c r="M1406" s="7">
        <f>M1407+M1408+M1409+M1410+M1411+M1412+M1413+M1414+M1415+M1416+M1417+M1418+M1419+M1420+M1421+M1422+M1423+M1424+M1425</f>
        <v>0</v>
      </c>
      <c r="N1406" s="8">
        <f>N1407+N1408+N1409+N1410+N1411+N1412+N1413+N1414+N1415+N1416+N1417+N1418+N1419+N1420+N1421+N1422+N1423+N1424+N1425</f>
        <v>0</v>
      </c>
      <c r="R1406" s="12">
        <v>1</v>
      </c>
    </row>
    <row r="1407" spans="1:18" x14ac:dyDescent="0.2">
      <c r="A1407" s="1" t="s">
        <v>2673</v>
      </c>
      <c r="C1407" s="2" t="s">
        <v>211</v>
      </c>
      <c r="D1407" s="3" t="s">
        <v>36</v>
      </c>
      <c r="E1407" s="4">
        <v>0</v>
      </c>
      <c r="F1407" s="4">
        <v>0</v>
      </c>
      <c r="H1407" s="6">
        <v>0</v>
      </c>
      <c r="I1407" s="7">
        <v>6238778</v>
      </c>
      <c r="J1407" s="7">
        <v>6238777</v>
      </c>
      <c r="K1407" s="7">
        <v>2</v>
      </c>
      <c r="L1407" s="7">
        <v>6</v>
      </c>
      <c r="M1407" s="7">
        <f t="shared" ref="M1407:M1425" si="152">ROUND(ROUND(H1407,2)*ROUND(E1407,2), 2)</f>
        <v>0</v>
      </c>
      <c r="N1407" s="8">
        <f t="shared" ref="N1407:N1425" si="153">H1407*E1407*(1+F1407/100)</f>
        <v>0</v>
      </c>
      <c r="R1407" s="12">
        <v>1</v>
      </c>
    </row>
    <row r="1408" spans="1:18" ht="25.5" x14ac:dyDescent="0.2">
      <c r="A1408" s="1" t="s">
        <v>2674</v>
      </c>
      <c r="C1408" s="2" t="s">
        <v>880</v>
      </c>
      <c r="D1408" s="3" t="s">
        <v>36</v>
      </c>
      <c r="E1408" s="4">
        <v>0</v>
      </c>
      <c r="F1408" s="4">
        <v>0</v>
      </c>
      <c r="H1408" s="6">
        <v>0</v>
      </c>
      <c r="I1408" s="7">
        <v>6238779</v>
      </c>
      <c r="J1408" s="7">
        <v>6238777</v>
      </c>
      <c r="K1408" s="7">
        <v>2</v>
      </c>
      <c r="L1408" s="7">
        <v>6</v>
      </c>
      <c r="M1408" s="7">
        <f t="shared" si="152"/>
        <v>0</v>
      </c>
      <c r="N1408" s="8">
        <f t="shared" si="153"/>
        <v>0</v>
      </c>
      <c r="R1408" s="12">
        <v>1</v>
      </c>
    </row>
    <row r="1409" spans="1:18" ht="38.25" x14ac:dyDescent="0.2">
      <c r="A1409" s="1" t="s">
        <v>2675</v>
      </c>
      <c r="B1409" s="1" t="s">
        <v>31</v>
      </c>
      <c r="C1409" s="2" t="s">
        <v>2676</v>
      </c>
      <c r="D1409" s="3" t="s">
        <v>36</v>
      </c>
      <c r="E1409" s="4">
        <v>0</v>
      </c>
      <c r="F1409" s="4">
        <v>0</v>
      </c>
      <c r="H1409" s="6">
        <v>0</v>
      </c>
      <c r="I1409" s="7">
        <v>6238780</v>
      </c>
      <c r="J1409" s="7">
        <v>6238777</v>
      </c>
      <c r="K1409" s="7">
        <v>2</v>
      </c>
      <c r="L1409" s="7">
        <v>6</v>
      </c>
      <c r="M1409" s="7">
        <f t="shared" si="152"/>
        <v>0</v>
      </c>
      <c r="N1409" s="8">
        <f t="shared" si="153"/>
        <v>0</v>
      </c>
      <c r="R1409" s="12">
        <v>1</v>
      </c>
    </row>
    <row r="1410" spans="1:18" ht="51" x14ac:dyDescent="0.2">
      <c r="A1410" s="1" t="s">
        <v>2677</v>
      </c>
      <c r="C1410" s="2" t="s">
        <v>2678</v>
      </c>
      <c r="D1410" s="3" t="s">
        <v>237</v>
      </c>
      <c r="E1410" s="4">
        <v>2</v>
      </c>
      <c r="F1410" s="4">
        <v>0</v>
      </c>
      <c r="H1410" s="6">
        <v>0</v>
      </c>
      <c r="I1410" s="7">
        <v>6238781</v>
      </c>
      <c r="J1410" s="7">
        <v>6238777</v>
      </c>
      <c r="K1410" s="7">
        <v>2</v>
      </c>
      <c r="L1410" s="7">
        <v>6</v>
      </c>
      <c r="M1410" s="7">
        <f t="shared" si="152"/>
        <v>0</v>
      </c>
      <c r="N1410" s="8">
        <f t="shared" si="153"/>
        <v>0</v>
      </c>
      <c r="R1410" s="12">
        <v>1</v>
      </c>
    </row>
    <row r="1411" spans="1:18" ht="38.25" x14ac:dyDescent="0.2">
      <c r="A1411" s="1" t="s">
        <v>2679</v>
      </c>
      <c r="B1411" s="1" t="s">
        <v>42</v>
      </c>
      <c r="C1411" s="2" t="s">
        <v>2680</v>
      </c>
      <c r="D1411" s="3" t="s">
        <v>237</v>
      </c>
      <c r="E1411" s="4">
        <v>6</v>
      </c>
      <c r="F1411" s="4">
        <v>0</v>
      </c>
      <c r="H1411" s="6">
        <v>0</v>
      </c>
      <c r="I1411" s="7">
        <v>6238782</v>
      </c>
      <c r="J1411" s="7">
        <v>6238777</v>
      </c>
      <c r="K1411" s="7">
        <v>2</v>
      </c>
      <c r="L1411" s="7">
        <v>6</v>
      </c>
      <c r="M1411" s="7">
        <f t="shared" si="152"/>
        <v>0</v>
      </c>
      <c r="N1411" s="8">
        <f t="shared" si="153"/>
        <v>0</v>
      </c>
      <c r="R1411" s="12">
        <v>1</v>
      </c>
    </row>
    <row r="1412" spans="1:18" ht="51" x14ac:dyDescent="0.2">
      <c r="A1412" s="1" t="s">
        <v>2681</v>
      </c>
      <c r="B1412" s="1" t="s">
        <v>45</v>
      </c>
      <c r="C1412" s="2" t="s">
        <v>2682</v>
      </c>
      <c r="D1412" s="3" t="s">
        <v>36</v>
      </c>
      <c r="E1412" s="4">
        <v>0</v>
      </c>
      <c r="F1412" s="4">
        <v>0</v>
      </c>
      <c r="H1412" s="6">
        <v>0</v>
      </c>
      <c r="I1412" s="7">
        <v>6238783</v>
      </c>
      <c r="J1412" s="7">
        <v>6238777</v>
      </c>
      <c r="K1412" s="7">
        <v>2</v>
      </c>
      <c r="L1412" s="7">
        <v>6</v>
      </c>
      <c r="M1412" s="7">
        <f t="shared" si="152"/>
        <v>0</v>
      </c>
      <c r="N1412" s="8">
        <f t="shared" si="153"/>
        <v>0</v>
      </c>
      <c r="R1412" s="12">
        <v>1</v>
      </c>
    </row>
    <row r="1413" spans="1:18" ht="63.75" x14ac:dyDescent="0.2">
      <c r="A1413" s="1" t="s">
        <v>2683</v>
      </c>
      <c r="C1413" s="2" t="s">
        <v>2684</v>
      </c>
      <c r="D1413" s="3" t="s">
        <v>237</v>
      </c>
      <c r="E1413" s="4">
        <v>2</v>
      </c>
      <c r="F1413" s="4">
        <v>0</v>
      </c>
      <c r="H1413" s="6">
        <v>0</v>
      </c>
      <c r="I1413" s="7">
        <v>6238784</v>
      </c>
      <c r="J1413" s="7">
        <v>6238777</v>
      </c>
      <c r="K1413" s="7">
        <v>2</v>
      </c>
      <c r="L1413" s="7">
        <v>6</v>
      </c>
      <c r="M1413" s="7">
        <f t="shared" si="152"/>
        <v>0</v>
      </c>
      <c r="N1413" s="8">
        <f t="shared" si="153"/>
        <v>0</v>
      </c>
      <c r="R1413" s="12">
        <v>1</v>
      </c>
    </row>
    <row r="1414" spans="1:18" ht="51" x14ac:dyDescent="0.2">
      <c r="A1414" s="1" t="s">
        <v>2685</v>
      </c>
      <c r="B1414" s="1" t="s">
        <v>48</v>
      </c>
      <c r="C1414" s="2" t="s">
        <v>2686</v>
      </c>
      <c r="D1414" s="3" t="s">
        <v>36</v>
      </c>
      <c r="E1414" s="4">
        <v>0</v>
      </c>
      <c r="F1414" s="4">
        <v>0</v>
      </c>
      <c r="H1414" s="6">
        <v>0</v>
      </c>
      <c r="I1414" s="7">
        <v>6238785</v>
      </c>
      <c r="J1414" s="7">
        <v>6238777</v>
      </c>
      <c r="K1414" s="7">
        <v>2</v>
      </c>
      <c r="L1414" s="7">
        <v>6</v>
      </c>
      <c r="M1414" s="7">
        <f t="shared" si="152"/>
        <v>0</v>
      </c>
      <c r="N1414" s="8">
        <f t="shared" si="153"/>
        <v>0</v>
      </c>
      <c r="R1414" s="12">
        <v>1</v>
      </c>
    </row>
    <row r="1415" spans="1:18" ht="63.75" x14ac:dyDescent="0.2">
      <c r="A1415" s="1" t="s">
        <v>2687</v>
      </c>
      <c r="C1415" s="2" t="s">
        <v>2688</v>
      </c>
      <c r="D1415" s="3" t="s">
        <v>237</v>
      </c>
      <c r="E1415" s="4">
        <v>2</v>
      </c>
      <c r="F1415" s="4">
        <v>0</v>
      </c>
      <c r="H1415" s="6">
        <v>0</v>
      </c>
      <c r="I1415" s="7">
        <v>6238786</v>
      </c>
      <c r="J1415" s="7">
        <v>6238777</v>
      </c>
      <c r="K1415" s="7">
        <v>2</v>
      </c>
      <c r="L1415" s="7">
        <v>6</v>
      </c>
      <c r="M1415" s="7">
        <f t="shared" si="152"/>
        <v>0</v>
      </c>
      <c r="N1415" s="8">
        <f t="shared" si="153"/>
        <v>0</v>
      </c>
      <c r="R1415" s="12">
        <v>1</v>
      </c>
    </row>
    <row r="1416" spans="1:18" ht="51" x14ac:dyDescent="0.2">
      <c r="A1416" s="1" t="s">
        <v>2689</v>
      </c>
      <c r="B1416" s="1" t="s">
        <v>51</v>
      </c>
      <c r="C1416" s="2" t="s">
        <v>2690</v>
      </c>
      <c r="D1416" s="3" t="s">
        <v>36</v>
      </c>
      <c r="E1416" s="4">
        <v>0</v>
      </c>
      <c r="F1416" s="4">
        <v>0</v>
      </c>
      <c r="H1416" s="6">
        <v>0</v>
      </c>
      <c r="I1416" s="7">
        <v>6238787</v>
      </c>
      <c r="J1416" s="7">
        <v>6238777</v>
      </c>
      <c r="K1416" s="7">
        <v>2</v>
      </c>
      <c r="L1416" s="7">
        <v>6</v>
      </c>
      <c r="M1416" s="7">
        <f t="shared" si="152"/>
        <v>0</v>
      </c>
      <c r="N1416" s="8">
        <f t="shared" si="153"/>
        <v>0</v>
      </c>
      <c r="R1416" s="12">
        <v>1</v>
      </c>
    </row>
    <row r="1417" spans="1:18" ht="63.75" x14ac:dyDescent="0.2">
      <c r="A1417" s="1" t="s">
        <v>2691</v>
      </c>
      <c r="C1417" s="2" t="s">
        <v>2692</v>
      </c>
      <c r="D1417" s="3" t="s">
        <v>237</v>
      </c>
      <c r="E1417" s="4">
        <v>1</v>
      </c>
      <c r="F1417" s="4">
        <v>0</v>
      </c>
      <c r="H1417" s="6">
        <v>0</v>
      </c>
      <c r="I1417" s="7">
        <v>6238788</v>
      </c>
      <c r="J1417" s="7">
        <v>6238777</v>
      </c>
      <c r="K1417" s="7">
        <v>2</v>
      </c>
      <c r="L1417" s="7">
        <v>6</v>
      </c>
      <c r="M1417" s="7">
        <f t="shared" si="152"/>
        <v>0</v>
      </c>
      <c r="N1417" s="8">
        <f t="shared" si="153"/>
        <v>0</v>
      </c>
      <c r="R1417" s="12">
        <v>1</v>
      </c>
    </row>
    <row r="1418" spans="1:18" ht="25.5" x14ac:dyDescent="0.2">
      <c r="A1418" s="1" t="s">
        <v>2693</v>
      </c>
      <c r="B1418" s="1" t="s">
        <v>54</v>
      </c>
      <c r="C1418" s="2" t="s">
        <v>2694</v>
      </c>
      <c r="D1418" s="3" t="s">
        <v>36</v>
      </c>
      <c r="E1418" s="4">
        <v>0</v>
      </c>
      <c r="F1418" s="4">
        <v>0</v>
      </c>
      <c r="H1418" s="6">
        <v>0</v>
      </c>
      <c r="I1418" s="7">
        <v>6238789</v>
      </c>
      <c r="J1418" s="7">
        <v>6238777</v>
      </c>
      <c r="K1418" s="7">
        <v>2</v>
      </c>
      <c r="L1418" s="7">
        <v>6</v>
      </c>
      <c r="M1418" s="7">
        <f t="shared" si="152"/>
        <v>0</v>
      </c>
      <c r="N1418" s="8">
        <f t="shared" si="153"/>
        <v>0</v>
      </c>
      <c r="R1418" s="12">
        <v>1</v>
      </c>
    </row>
    <row r="1419" spans="1:18" ht="127.5" x14ac:dyDescent="0.2">
      <c r="A1419" s="1" t="s">
        <v>2695</v>
      </c>
      <c r="C1419" s="2" t="s">
        <v>2696</v>
      </c>
      <c r="D1419" s="3" t="s">
        <v>237</v>
      </c>
      <c r="E1419" s="4">
        <v>1</v>
      </c>
      <c r="F1419" s="4">
        <v>0</v>
      </c>
      <c r="H1419" s="6">
        <v>0</v>
      </c>
      <c r="I1419" s="7">
        <v>6238790</v>
      </c>
      <c r="J1419" s="7">
        <v>6238777</v>
      </c>
      <c r="K1419" s="7">
        <v>2</v>
      </c>
      <c r="L1419" s="7">
        <v>6</v>
      </c>
      <c r="M1419" s="7">
        <f t="shared" si="152"/>
        <v>0</v>
      </c>
      <c r="N1419" s="8">
        <f t="shared" si="153"/>
        <v>0</v>
      </c>
      <c r="R1419" s="12">
        <v>1</v>
      </c>
    </row>
    <row r="1420" spans="1:18" ht="38.25" x14ac:dyDescent="0.2">
      <c r="A1420" s="1" t="s">
        <v>2697</v>
      </c>
      <c r="B1420" s="1" t="s">
        <v>57</v>
      </c>
      <c r="C1420" s="2" t="s">
        <v>2698</v>
      </c>
      <c r="D1420" s="3" t="s">
        <v>36</v>
      </c>
      <c r="E1420" s="4">
        <v>0</v>
      </c>
      <c r="F1420" s="4">
        <v>0</v>
      </c>
      <c r="H1420" s="6">
        <v>0</v>
      </c>
      <c r="I1420" s="7">
        <v>6238791</v>
      </c>
      <c r="J1420" s="7">
        <v>6238777</v>
      </c>
      <c r="K1420" s="7">
        <v>2</v>
      </c>
      <c r="L1420" s="7">
        <v>6</v>
      </c>
      <c r="M1420" s="7">
        <f t="shared" si="152"/>
        <v>0</v>
      </c>
      <c r="N1420" s="8">
        <f t="shared" si="153"/>
        <v>0</v>
      </c>
      <c r="R1420" s="12">
        <v>1</v>
      </c>
    </row>
    <row r="1421" spans="1:18" ht="51" x14ac:dyDescent="0.2">
      <c r="A1421" s="1" t="s">
        <v>2699</v>
      </c>
      <c r="C1421" s="2" t="s">
        <v>2700</v>
      </c>
      <c r="D1421" s="3" t="s">
        <v>247</v>
      </c>
      <c r="E1421" s="4">
        <v>2</v>
      </c>
      <c r="F1421" s="4">
        <v>0</v>
      </c>
      <c r="H1421" s="6">
        <v>0</v>
      </c>
      <c r="I1421" s="7">
        <v>6238792</v>
      </c>
      <c r="J1421" s="7">
        <v>6238777</v>
      </c>
      <c r="K1421" s="7">
        <v>2</v>
      </c>
      <c r="L1421" s="7">
        <v>6</v>
      </c>
      <c r="M1421" s="7">
        <f t="shared" si="152"/>
        <v>0</v>
      </c>
      <c r="N1421" s="8">
        <f t="shared" si="153"/>
        <v>0</v>
      </c>
      <c r="R1421" s="12">
        <v>1</v>
      </c>
    </row>
    <row r="1422" spans="1:18" ht="51" x14ac:dyDescent="0.2">
      <c r="A1422" s="1" t="s">
        <v>2701</v>
      </c>
      <c r="C1422" s="2" t="s">
        <v>2702</v>
      </c>
      <c r="D1422" s="3" t="s">
        <v>247</v>
      </c>
      <c r="E1422" s="4">
        <v>25</v>
      </c>
      <c r="F1422" s="4">
        <v>0</v>
      </c>
      <c r="H1422" s="6">
        <v>0</v>
      </c>
      <c r="I1422" s="7">
        <v>6238793</v>
      </c>
      <c r="J1422" s="7">
        <v>6238777</v>
      </c>
      <c r="K1422" s="7">
        <v>2</v>
      </c>
      <c r="L1422" s="7">
        <v>6</v>
      </c>
      <c r="M1422" s="7">
        <f t="shared" si="152"/>
        <v>0</v>
      </c>
      <c r="N1422" s="8">
        <f t="shared" si="153"/>
        <v>0</v>
      </c>
      <c r="R1422" s="12">
        <v>1</v>
      </c>
    </row>
    <row r="1423" spans="1:18" ht="51" x14ac:dyDescent="0.2">
      <c r="A1423" s="1" t="s">
        <v>2703</v>
      </c>
      <c r="C1423" s="2" t="s">
        <v>2704</v>
      </c>
      <c r="D1423" s="3" t="s">
        <v>247</v>
      </c>
      <c r="E1423" s="4">
        <v>24</v>
      </c>
      <c r="F1423" s="4">
        <v>0</v>
      </c>
      <c r="H1423" s="6">
        <v>0</v>
      </c>
      <c r="I1423" s="7">
        <v>6238794</v>
      </c>
      <c r="J1423" s="7">
        <v>6238777</v>
      </c>
      <c r="K1423" s="7">
        <v>2</v>
      </c>
      <c r="L1423" s="7">
        <v>6</v>
      </c>
      <c r="M1423" s="7">
        <f t="shared" si="152"/>
        <v>0</v>
      </c>
      <c r="N1423" s="8">
        <f t="shared" si="153"/>
        <v>0</v>
      </c>
      <c r="R1423" s="12">
        <v>1</v>
      </c>
    </row>
    <row r="1424" spans="1:18" ht="51" x14ac:dyDescent="0.2">
      <c r="A1424" s="1" t="s">
        <v>2705</v>
      </c>
      <c r="C1424" s="2" t="s">
        <v>2706</v>
      </c>
      <c r="D1424" s="3" t="s">
        <v>247</v>
      </c>
      <c r="E1424" s="4">
        <v>17</v>
      </c>
      <c r="F1424" s="4">
        <v>0</v>
      </c>
      <c r="H1424" s="6">
        <v>0</v>
      </c>
      <c r="I1424" s="7">
        <v>6238795</v>
      </c>
      <c r="J1424" s="7">
        <v>6238777</v>
      </c>
      <c r="K1424" s="7">
        <v>2</v>
      </c>
      <c r="L1424" s="7">
        <v>6</v>
      </c>
      <c r="M1424" s="7">
        <f t="shared" si="152"/>
        <v>0</v>
      </c>
      <c r="N1424" s="8">
        <f t="shared" si="153"/>
        <v>0</v>
      </c>
      <c r="R1424" s="12">
        <v>1</v>
      </c>
    </row>
    <row r="1425" spans="1:18" ht="51" x14ac:dyDescent="0.2">
      <c r="A1425" s="1" t="s">
        <v>2707</v>
      </c>
      <c r="C1425" s="2" t="s">
        <v>2708</v>
      </c>
      <c r="D1425" s="3" t="s">
        <v>247</v>
      </c>
      <c r="E1425" s="4">
        <v>13</v>
      </c>
      <c r="F1425" s="4">
        <v>0</v>
      </c>
      <c r="H1425" s="6">
        <v>0</v>
      </c>
      <c r="I1425" s="7">
        <v>6238796</v>
      </c>
      <c r="J1425" s="7">
        <v>6238777</v>
      </c>
      <c r="K1425" s="7">
        <v>2</v>
      </c>
      <c r="L1425" s="7">
        <v>6</v>
      </c>
      <c r="M1425" s="7">
        <f t="shared" si="152"/>
        <v>0</v>
      </c>
      <c r="N1425" s="8">
        <f t="shared" si="153"/>
        <v>0</v>
      </c>
      <c r="R1425" s="12">
        <v>1</v>
      </c>
    </row>
    <row r="1426" spans="1:18" x14ac:dyDescent="0.2">
      <c r="A1426" s="1" t="s">
        <v>2709</v>
      </c>
      <c r="B1426" s="1" t="s">
        <v>485</v>
      </c>
      <c r="C1426" s="2" t="s">
        <v>2710</v>
      </c>
      <c r="E1426" s="4">
        <v>0</v>
      </c>
      <c r="F1426" s="4">
        <v>0</v>
      </c>
      <c r="H1426" s="6">
        <v>0</v>
      </c>
      <c r="I1426" s="7">
        <v>6238797</v>
      </c>
      <c r="J1426" s="7">
        <v>6238448</v>
      </c>
      <c r="K1426" s="7">
        <v>1</v>
      </c>
      <c r="L1426" s="7">
        <v>4</v>
      </c>
      <c r="M1426" s="7">
        <f>M1427+M1473+M1542+M1561+M1568+M1595+M1647+M1672+M1715+M1754+M1834+M1841+M1847+M1913+M1951+M1987+M2013+M2038+M2049+M2075</f>
        <v>0</v>
      </c>
      <c r="N1426" s="8">
        <f>N1427+N1473+N1542+N1561+N1568+N1595+N1647+N1672+N1715+N1754+N1834+N1841+N1847+N1913+N1951+N1987+N2013+N2038+N2049+N2075</f>
        <v>0</v>
      </c>
      <c r="R1426" s="12">
        <v>1</v>
      </c>
    </row>
    <row r="1427" spans="1:18" x14ac:dyDescent="0.2">
      <c r="A1427" s="1" t="s">
        <v>2711</v>
      </c>
      <c r="B1427" s="1" t="s">
        <v>208</v>
      </c>
      <c r="C1427" s="2" t="s">
        <v>958</v>
      </c>
      <c r="E1427" s="4">
        <v>0</v>
      </c>
      <c r="F1427" s="4">
        <v>0</v>
      </c>
      <c r="H1427" s="6">
        <v>0</v>
      </c>
      <c r="I1427" s="7">
        <v>6238798</v>
      </c>
      <c r="J1427" s="7">
        <v>6238797</v>
      </c>
      <c r="K1427" s="7">
        <v>1</v>
      </c>
      <c r="L1427" s="7">
        <v>5</v>
      </c>
      <c r="M1427" s="7">
        <f>M1428+M1435+M1442+M1450</f>
        <v>0</v>
      </c>
      <c r="N1427" s="8">
        <f>N1428+N1435+N1442+N1450</f>
        <v>0</v>
      </c>
      <c r="R1427" s="12">
        <v>1</v>
      </c>
    </row>
    <row r="1428" spans="1:18" x14ac:dyDescent="0.2">
      <c r="A1428" s="1" t="s">
        <v>2712</v>
      </c>
      <c r="C1428" s="2" t="s">
        <v>211</v>
      </c>
      <c r="E1428" s="4">
        <v>0</v>
      </c>
      <c r="F1428" s="4">
        <v>0</v>
      </c>
      <c r="H1428" s="6">
        <v>0</v>
      </c>
      <c r="I1428" s="7">
        <v>6238799</v>
      </c>
      <c r="J1428" s="7">
        <v>6238798</v>
      </c>
      <c r="K1428" s="7">
        <v>1</v>
      </c>
      <c r="L1428" s="7">
        <v>6</v>
      </c>
      <c r="M1428" s="7">
        <f>M1429+M1430+M1431+M1432+M1433+M1434</f>
        <v>0</v>
      </c>
      <c r="N1428" s="8">
        <f>N1429+N1430+N1431+N1432+N1433+N1434</f>
        <v>0</v>
      </c>
      <c r="R1428" s="12">
        <v>1</v>
      </c>
    </row>
    <row r="1429" spans="1:18" x14ac:dyDescent="0.2">
      <c r="A1429" s="1" t="s">
        <v>2713</v>
      </c>
      <c r="C1429" s="2" t="s">
        <v>350</v>
      </c>
      <c r="D1429" s="3" t="s">
        <v>36</v>
      </c>
      <c r="E1429" s="4">
        <v>0</v>
      </c>
      <c r="F1429" s="4">
        <v>0</v>
      </c>
      <c r="H1429" s="6">
        <v>0</v>
      </c>
      <c r="I1429" s="7">
        <v>6238800</v>
      </c>
      <c r="J1429" s="7">
        <v>6238799</v>
      </c>
      <c r="K1429" s="7">
        <v>2</v>
      </c>
      <c r="L1429" s="7">
        <v>7</v>
      </c>
      <c r="M1429" s="7">
        <f t="shared" ref="M1429:M1434" si="154">ROUND(ROUND(H1429,2)*ROUND(E1429,2), 2)</f>
        <v>0</v>
      </c>
      <c r="N1429" s="8">
        <f t="shared" ref="N1429:N1434" si="155">H1429*E1429*(1+F1429/100)</f>
        <v>0</v>
      </c>
      <c r="R1429" s="12">
        <v>1</v>
      </c>
    </row>
    <row r="1430" spans="1:18" ht="25.5" x14ac:dyDescent="0.2">
      <c r="A1430" s="1" t="s">
        <v>2714</v>
      </c>
      <c r="C1430" s="2" t="s">
        <v>2715</v>
      </c>
      <c r="D1430" s="3" t="s">
        <v>36</v>
      </c>
      <c r="E1430" s="4">
        <v>0</v>
      </c>
      <c r="F1430" s="4">
        <v>0</v>
      </c>
      <c r="H1430" s="6">
        <v>0</v>
      </c>
      <c r="I1430" s="7">
        <v>6238801</v>
      </c>
      <c r="J1430" s="7">
        <v>6238799</v>
      </c>
      <c r="K1430" s="7">
        <v>2</v>
      </c>
      <c r="L1430" s="7">
        <v>7</v>
      </c>
      <c r="M1430" s="7">
        <f t="shared" si="154"/>
        <v>0</v>
      </c>
      <c r="N1430" s="8">
        <f t="shared" si="155"/>
        <v>0</v>
      </c>
      <c r="R1430" s="12">
        <v>1</v>
      </c>
    </row>
    <row r="1431" spans="1:18" x14ac:dyDescent="0.2">
      <c r="A1431" s="1" t="s">
        <v>2716</v>
      </c>
      <c r="C1431" s="2" t="s">
        <v>964</v>
      </c>
      <c r="D1431" s="3" t="s">
        <v>36</v>
      </c>
      <c r="E1431" s="4">
        <v>0</v>
      </c>
      <c r="F1431" s="4">
        <v>0</v>
      </c>
      <c r="H1431" s="6">
        <v>0</v>
      </c>
      <c r="I1431" s="7">
        <v>6238802</v>
      </c>
      <c r="J1431" s="7">
        <v>6238799</v>
      </c>
      <c r="K1431" s="7">
        <v>2</v>
      </c>
      <c r="L1431" s="7">
        <v>7</v>
      </c>
      <c r="M1431" s="7">
        <f t="shared" si="154"/>
        <v>0</v>
      </c>
      <c r="N1431" s="8">
        <f t="shared" si="155"/>
        <v>0</v>
      </c>
      <c r="R1431" s="12">
        <v>1</v>
      </c>
    </row>
    <row r="1432" spans="1:18" ht="25.5" x14ac:dyDescent="0.2">
      <c r="A1432" s="1" t="s">
        <v>2717</v>
      </c>
      <c r="C1432" s="2" t="s">
        <v>966</v>
      </c>
      <c r="D1432" s="3" t="s">
        <v>36</v>
      </c>
      <c r="E1432" s="4">
        <v>0</v>
      </c>
      <c r="F1432" s="4">
        <v>0</v>
      </c>
      <c r="H1432" s="6">
        <v>0</v>
      </c>
      <c r="I1432" s="7">
        <v>6238803</v>
      </c>
      <c r="J1432" s="7">
        <v>6238799</v>
      </c>
      <c r="K1432" s="7">
        <v>2</v>
      </c>
      <c r="L1432" s="7">
        <v>7</v>
      </c>
      <c r="M1432" s="7">
        <f t="shared" si="154"/>
        <v>0</v>
      </c>
      <c r="N1432" s="8">
        <f t="shared" si="155"/>
        <v>0</v>
      </c>
      <c r="R1432" s="12">
        <v>1</v>
      </c>
    </row>
    <row r="1433" spans="1:18" x14ac:dyDescent="0.2">
      <c r="A1433" s="1" t="s">
        <v>2718</v>
      </c>
      <c r="C1433" s="2" t="s">
        <v>968</v>
      </c>
      <c r="D1433" s="3" t="s">
        <v>36</v>
      </c>
      <c r="E1433" s="4">
        <v>0</v>
      </c>
      <c r="F1433" s="4">
        <v>0</v>
      </c>
      <c r="H1433" s="6">
        <v>0</v>
      </c>
      <c r="I1433" s="7">
        <v>6238804</v>
      </c>
      <c r="J1433" s="7">
        <v>6238799</v>
      </c>
      <c r="K1433" s="7">
        <v>2</v>
      </c>
      <c r="L1433" s="7">
        <v>7</v>
      </c>
      <c r="M1433" s="7">
        <f t="shared" si="154"/>
        <v>0</v>
      </c>
      <c r="N1433" s="8">
        <f t="shared" si="155"/>
        <v>0</v>
      </c>
      <c r="R1433" s="12">
        <v>1</v>
      </c>
    </row>
    <row r="1434" spans="1:18" x14ac:dyDescent="0.2">
      <c r="A1434" s="1" t="s">
        <v>2719</v>
      </c>
      <c r="C1434" s="2" t="s">
        <v>970</v>
      </c>
      <c r="D1434" s="3" t="s">
        <v>36</v>
      </c>
      <c r="E1434" s="4">
        <v>0</v>
      </c>
      <c r="F1434" s="4">
        <v>0</v>
      </c>
      <c r="H1434" s="6">
        <v>0</v>
      </c>
      <c r="I1434" s="7">
        <v>6238805</v>
      </c>
      <c r="J1434" s="7">
        <v>6238799</v>
      </c>
      <c r="K1434" s="7">
        <v>2</v>
      </c>
      <c r="L1434" s="7">
        <v>7</v>
      </c>
      <c r="M1434" s="7">
        <f t="shared" si="154"/>
        <v>0</v>
      </c>
      <c r="N1434" s="8">
        <f t="shared" si="155"/>
        <v>0</v>
      </c>
      <c r="R1434" s="12">
        <v>1</v>
      </c>
    </row>
    <row r="1435" spans="1:18" x14ac:dyDescent="0.2">
      <c r="A1435" s="1" t="s">
        <v>2720</v>
      </c>
      <c r="B1435" s="1" t="s">
        <v>972</v>
      </c>
      <c r="C1435" s="2" t="s">
        <v>973</v>
      </c>
      <c r="E1435" s="4">
        <v>0</v>
      </c>
      <c r="F1435" s="4">
        <v>0</v>
      </c>
      <c r="H1435" s="6">
        <v>0</v>
      </c>
      <c r="I1435" s="7">
        <v>6238806</v>
      </c>
      <c r="J1435" s="7">
        <v>6238798</v>
      </c>
      <c r="K1435" s="7">
        <v>1</v>
      </c>
      <c r="L1435" s="7">
        <v>6</v>
      </c>
      <c r="M1435" s="7">
        <f>M1436+M1437+M1438+M1439+M1440+M1441</f>
        <v>0</v>
      </c>
      <c r="N1435" s="8">
        <f>N1436+N1437+N1438+N1439+N1440+N1441</f>
        <v>0</v>
      </c>
      <c r="R1435" s="12">
        <v>1</v>
      </c>
    </row>
    <row r="1436" spans="1:18" ht="38.25" x14ac:dyDescent="0.2">
      <c r="A1436" s="1" t="s">
        <v>2721</v>
      </c>
      <c r="B1436" s="1" t="s">
        <v>31</v>
      </c>
      <c r="C1436" s="2" t="s">
        <v>975</v>
      </c>
      <c r="D1436" s="3" t="s">
        <v>244</v>
      </c>
      <c r="E1436" s="4">
        <v>882</v>
      </c>
      <c r="F1436" s="4">
        <v>0</v>
      </c>
      <c r="H1436" s="6">
        <v>0</v>
      </c>
      <c r="I1436" s="7">
        <v>6238807</v>
      </c>
      <c r="J1436" s="7">
        <v>6238806</v>
      </c>
      <c r="K1436" s="7">
        <v>2</v>
      </c>
      <c r="L1436" s="7">
        <v>7</v>
      </c>
      <c r="M1436" s="7">
        <f t="shared" ref="M1436:M1441" si="156">ROUND(ROUND(H1436,2)*ROUND(E1436,2), 2)</f>
        <v>0</v>
      </c>
      <c r="N1436" s="8">
        <f t="shared" ref="N1436:N1441" si="157">H1436*E1436*(1+F1436/100)</f>
        <v>0</v>
      </c>
      <c r="R1436" s="12">
        <v>1</v>
      </c>
    </row>
    <row r="1437" spans="1:18" ht="25.5" x14ac:dyDescent="0.2">
      <c r="A1437" s="1" t="s">
        <v>2722</v>
      </c>
      <c r="B1437" s="1" t="s">
        <v>42</v>
      </c>
      <c r="C1437" s="2" t="s">
        <v>977</v>
      </c>
      <c r="D1437" s="3" t="s">
        <v>247</v>
      </c>
      <c r="E1437" s="4">
        <v>16</v>
      </c>
      <c r="F1437" s="4">
        <v>0</v>
      </c>
      <c r="H1437" s="6">
        <v>0</v>
      </c>
      <c r="I1437" s="7">
        <v>6238808</v>
      </c>
      <c r="J1437" s="7">
        <v>6238806</v>
      </c>
      <c r="K1437" s="7">
        <v>2</v>
      </c>
      <c r="L1437" s="7">
        <v>7</v>
      </c>
      <c r="M1437" s="7">
        <f t="shared" si="156"/>
        <v>0</v>
      </c>
      <c r="N1437" s="8">
        <f t="shared" si="157"/>
        <v>0</v>
      </c>
      <c r="R1437" s="12">
        <v>1</v>
      </c>
    </row>
    <row r="1438" spans="1:18" ht="25.5" x14ac:dyDescent="0.2">
      <c r="A1438" s="1" t="s">
        <v>2723</v>
      </c>
      <c r="B1438" s="1" t="s">
        <v>45</v>
      </c>
      <c r="C1438" s="2" t="s">
        <v>979</v>
      </c>
      <c r="D1438" s="3" t="s">
        <v>244</v>
      </c>
      <c r="E1438" s="4">
        <v>330</v>
      </c>
      <c r="F1438" s="4">
        <v>0</v>
      </c>
      <c r="H1438" s="6">
        <v>0</v>
      </c>
      <c r="I1438" s="7">
        <v>6238809</v>
      </c>
      <c r="J1438" s="7">
        <v>6238806</v>
      </c>
      <c r="K1438" s="7">
        <v>2</v>
      </c>
      <c r="L1438" s="7">
        <v>7</v>
      </c>
      <c r="M1438" s="7">
        <f t="shared" si="156"/>
        <v>0</v>
      </c>
      <c r="N1438" s="8">
        <f t="shared" si="157"/>
        <v>0</v>
      </c>
      <c r="R1438" s="12">
        <v>1</v>
      </c>
    </row>
    <row r="1439" spans="1:18" ht="25.5" x14ac:dyDescent="0.2">
      <c r="A1439" s="1" t="s">
        <v>2724</v>
      </c>
      <c r="B1439" s="1" t="s">
        <v>48</v>
      </c>
      <c r="C1439" s="2" t="s">
        <v>981</v>
      </c>
      <c r="D1439" s="3" t="s">
        <v>244</v>
      </c>
      <c r="E1439" s="4">
        <v>892</v>
      </c>
      <c r="F1439" s="4">
        <v>0</v>
      </c>
      <c r="H1439" s="6">
        <v>0</v>
      </c>
      <c r="I1439" s="7">
        <v>6238810</v>
      </c>
      <c r="J1439" s="7">
        <v>6238806</v>
      </c>
      <c r="K1439" s="7">
        <v>2</v>
      </c>
      <c r="L1439" s="7">
        <v>7</v>
      </c>
      <c r="M1439" s="7">
        <f t="shared" si="156"/>
        <v>0</v>
      </c>
      <c r="N1439" s="8">
        <f t="shared" si="157"/>
        <v>0</v>
      </c>
      <c r="R1439" s="12">
        <v>1</v>
      </c>
    </row>
    <row r="1440" spans="1:18" ht="25.5" x14ac:dyDescent="0.2">
      <c r="A1440" s="1" t="s">
        <v>2725</v>
      </c>
      <c r="B1440" s="1" t="s">
        <v>51</v>
      </c>
      <c r="C1440" s="2" t="s">
        <v>983</v>
      </c>
      <c r="D1440" s="3" t="s">
        <v>244</v>
      </c>
      <c r="E1440" s="4">
        <v>892</v>
      </c>
      <c r="F1440" s="4">
        <v>0</v>
      </c>
      <c r="H1440" s="6">
        <v>0</v>
      </c>
      <c r="I1440" s="7">
        <v>6238811</v>
      </c>
      <c r="J1440" s="7">
        <v>6238806</v>
      </c>
      <c r="K1440" s="7">
        <v>2</v>
      </c>
      <c r="L1440" s="7">
        <v>7</v>
      </c>
      <c r="M1440" s="7">
        <f t="shared" si="156"/>
        <v>0</v>
      </c>
      <c r="N1440" s="8">
        <f t="shared" si="157"/>
        <v>0</v>
      </c>
      <c r="R1440" s="12">
        <v>1</v>
      </c>
    </row>
    <row r="1441" spans="1:18" ht="25.5" x14ac:dyDescent="0.2">
      <c r="A1441" s="1" t="s">
        <v>2726</v>
      </c>
      <c r="B1441" s="1" t="s">
        <v>54</v>
      </c>
      <c r="C1441" s="2" t="s">
        <v>985</v>
      </c>
      <c r="D1441" s="3" t="s">
        <v>244</v>
      </c>
      <c r="E1441" s="4">
        <v>590</v>
      </c>
      <c r="F1441" s="4">
        <v>0</v>
      </c>
      <c r="H1441" s="6">
        <v>0</v>
      </c>
      <c r="I1441" s="7">
        <v>6238812</v>
      </c>
      <c r="J1441" s="7">
        <v>6238806</v>
      </c>
      <c r="K1441" s="7">
        <v>2</v>
      </c>
      <c r="L1441" s="7">
        <v>7</v>
      </c>
      <c r="M1441" s="7">
        <f t="shared" si="156"/>
        <v>0</v>
      </c>
      <c r="N1441" s="8">
        <f t="shared" si="157"/>
        <v>0</v>
      </c>
      <c r="R1441" s="12">
        <v>1</v>
      </c>
    </row>
    <row r="1442" spans="1:18" x14ac:dyDescent="0.2">
      <c r="A1442" s="1" t="s">
        <v>2727</v>
      </c>
      <c r="B1442" s="1" t="s">
        <v>987</v>
      </c>
      <c r="C1442" s="2" t="s">
        <v>988</v>
      </c>
      <c r="E1442" s="4">
        <v>0</v>
      </c>
      <c r="F1442" s="4">
        <v>0</v>
      </c>
      <c r="H1442" s="6">
        <v>0</v>
      </c>
      <c r="I1442" s="7">
        <v>6238813</v>
      </c>
      <c r="J1442" s="7">
        <v>6238798</v>
      </c>
      <c r="K1442" s="7">
        <v>1</v>
      </c>
      <c r="L1442" s="7">
        <v>6</v>
      </c>
      <c r="M1442" s="7">
        <f>M1443+M1444+M1445+M1446+M1447+M1448+M1449</f>
        <v>0</v>
      </c>
      <c r="N1442" s="8">
        <f>N1443+N1444+N1445+N1446+N1447+N1448+N1449</f>
        <v>0</v>
      </c>
      <c r="R1442" s="12">
        <v>1</v>
      </c>
    </row>
    <row r="1443" spans="1:18" ht="51" x14ac:dyDescent="0.2">
      <c r="A1443" s="1" t="s">
        <v>2728</v>
      </c>
      <c r="B1443" s="1" t="s">
        <v>31</v>
      </c>
      <c r="C1443" s="2" t="s">
        <v>990</v>
      </c>
      <c r="D1443" s="3" t="s">
        <v>244</v>
      </c>
      <c r="E1443" s="4">
        <v>590</v>
      </c>
      <c r="F1443" s="4">
        <v>0</v>
      </c>
      <c r="H1443" s="6">
        <v>0</v>
      </c>
      <c r="I1443" s="7">
        <v>6238814</v>
      </c>
      <c r="J1443" s="7">
        <v>6238813</v>
      </c>
      <c r="K1443" s="7">
        <v>2</v>
      </c>
      <c r="L1443" s="7">
        <v>7</v>
      </c>
      <c r="M1443" s="7">
        <f t="shared" ref="M1443:M1449" si="158">ROUND(ROUND(H1443,2)*ROUND(E1443,2), 2)</f>
        <v>0</v>
      </c>
      <c r="N1443" s="8">
        <f t="shared" ref="N1443:N1449" si="159">H1443*E1443*(1+F1443/100)</f>
        <v>0</v>
      </c>
      <c r="R1443" s="12">
        <v>1</v>
      </c>
    </row>
    <row r="1444" spans="1:18" ht="25.5" x14ac:dyDescent="0.2">
      <c r="A1444" s="1" t="s">
        <v>2729</v>
      </c>
      <c r="B1444" s="1" t="s">
        <v>42</v>
      </c>
      <c r="C1444" s="2" t="s">
        <v>992</v>
      </c>
      <c r="D1444" s="3" t="s">
        <v>247</v>
      </c>
      <c r="E1444" s="4">
        <v>33</v>
      </c>
      <c r="F1444" s="4">
        <v>0</v>
      </c>
      <c r="H1444" s="6">
        <v>0</v>
      </c>
      <c r="I1444" s="7">
        <v>6238815</v>
      </c>
      <c r="J1444" s="7">
        <v>6238813</v>
      </c>
      <c r="K1444" s="7">
        <v>2</v>
      </c>
      <c r="L1444" s="7">
        <v>7</v>
      </c>
      <c r="M1444" s="7">
        <f t="shared" si="158"/>
        <v>0</v>
      </c>
      <c r="N1444" s="8">
        <f t="shared" si="159"/>
        <v>0</v>
      </c>
      <c r="R1444" s="12">
        <v>1</v>
      </c>
    </row>
    <row r="1445" spans="1:18" ht="38.25" x14ac:dyDescent="0.2">
      <c r="A1445" s="1" t="s">
        <v>2730</v>
      </c>
      <c r="B1445" s="1" t="s">
        <v>45</v>
      </c>
      <c r="C1445" s="2" t="s">
        <v>994</v>
      </c>
      <c r="D1445" s="3" t="s">
        <v>247</v>
      </c>
      <c r="E1445" s="4">
        <v>71</v>
      </c>
      <c r="F1445" s="4">
        <v>0</v>
      </c>
      <c r="H1445" s="6">
        <v>0</v>
      </c>
      <c r="I1445" s="7">
        <v>6238816</v>
      </c>
      <c r="J1445" s="7">
        <v>6238813</v>
      </c>
      <c r="K1445" s="7">
        <v>2</v>
      </c>
      <c r="L1445" s="7">
        <v>7</v>
      </c>
      <c r="M1445" s="7">
        <f t="shared" si="158"/>
        <v>0</v>
      </c>
      <c r="N1445" s="8">
        <f t="shared" si="159"/>
        <v>0</v>
      </c>
      <c r="R1445" s="12">
        <v>1</v>
      </c>
    </row>
    <row r="1446" spans="1:18" ht="38.25" x14ac:dyDescent="0.2">
      <c r="A1446" s="1" t="s">
        <v>2731</v>
      </c>
      <c r="B1446" s="1" t="s">
        <v>48</v>
      </c>
      <c r="C1446" s="2" t="s">
        <v>996</v>
      </c>
      <c r="D1446" s="3" t="s">
        <v>237</v>
      </c>
      <c r="E1446" s="4">
        <v>5</v>
      </c>
      <c r="F1446" s="4">
        <v>0</v>
      </c>
      <c r="H1446" s="6">
        <v>0</v>
      </c>
      <c r="I1446" s="7">
        <v>6238817</v>
      </c>
      <c r="J1446" s="7">
        <v>6238813</v>
      </c>
      <c r="K1446" s="7">
        <v>2</v>
      </c>
      <c r="L1446" s="7">
        <v>7</v>
      </c>
      <c r="M1446" s="7">
        <f t="shared" si="158"/>
        <v>0</v>
      </c>
      <c r="N1446" s="8">
        <f t="shared" si="159"/>
        <v>0</v>
      </c>
      <c r="R1446" s="12">
        <v>1</v>
      </c>
    </row>
    <row r="1447" spans="1:18" ht="25.5" x14ac:dyDescent="0.2">
      <c r="A1447" s="1" t="s">
        <v>2732</v>
      </c>
      <c r="B1447" s="1" t="s">
        <v>51</v>
      </c>
      <c r="C1447" s="2" t="s">
        <v>998</v>
      </c>
      <c r="D1447" s="3" t="s">
        <v>36</v>
      </c>
      <c r="E1447" s="4">
        <v>0</v>
      </c>
      <c r="F1447" s="4">
        <v>0</v>
      </c>
      <c r="H1447" s="6">
        <v>0</v>
      </c>
      <c r="I1447" s="7">
        <v>6238818</v>
      </c>
      <c r="J1447" s="7">
        <v>6238813</v>
      </c>
      <c r="K1447" s="7">
        <v>2</v>
      </c>
      <c r="L1447" s="7">
        <v>7</v>
      </c>
      <c r="M1447" s="7">
        <f t="shared" si="158"/>
        <v>0</v>
      </c>
      <c r="N1447" s="8">
        <f t="shared" si="159"/>
        <v>0</v>
      </c>
      <c r="R1447" s="12">
        <v>1</v>
      </c>
    </row>
    <row r="1448" spans="1:18" ht="114.75" x14ac:dyDescent="0.2">
      <c r="A1448" s="1" t="s">
        <v>2733</v>
      </c>
      <c r="C1448" s="2" t="s">
        <v>2734</v>
      </c>
      <c r="D1448" s="3" t="s">
        <v>244</v>
      </c>
      <c r="E1448" s="4">
        <v>18</v>
      </c>
      <c r="F1448" s="4">
        <v>0</v>
      </c>
      <c r="H1448" s="6">
        <v>0</v>
      </c>
      <c r="I1448" s="7">
        <v>6238819</v>
      </c>
      <c r="J1448" s="7">
        <v>6238813</v>
      </c>
      <c r="K1448" s="7">
        <v>2</v>
      </c>
      <c r="L1448" s="7">
        <v>7</v>
      </c>
      <c r="M1448" s="7">
        <f t="shared" si="158"/>
        <v>0</v>
      </c>
      <c r="N1448" s="8">
        <f t="shared" si="159"/>
        <v>0</v>
      </c>
      <c r="R1448" s="12">
        <v>1</v>
      </c>
    </row>
    <row r="1449" spans="1:18" ht="114.75" x14ac:dyDescent="0.2">
      <c r="A1449" s="1" t="s">
        <v>2735</v>
      </c>
      <c r="C1449" s="2" t="s">
        <v>2736</v>
      </c>
      <c r="D1449" s="3" t="s">
        <v>244</v>
      </c>
      <c r="E1449" s="4">
        <v>777</v>
      </c>
      <c r="F1449" s="4">
        <v>0</v>
      </c>
      <c r="H1449" s="6">
        <v>0</v>
      </c>
      <c r="I1449" s="7">
        <v>6238820</v>
      </c>
      <c r="J1449" s="7">
        <v>6238813</v>
      </c>
      <c r="K1449" s="7">
        <v>2</v>
      </c>
      <c r="L1449" s="7">
        <v>7</v>
      </c>
      <c r="M1449" s="7">
        <f t="shared" si="158"/>
        <v>0</v>
      </c>
      <c r="N1449" s="8">
        <f t="shared" si="159"/>
        <v>0</v>
      </c>
      <c r="R1449" s="12">
        <v>1</v>
      </c>
    </row>
    <row r="1450" spans="1:18" x14ac:dyDescent="0.2">
      <c r="A1450" s="1" t="s">
        <v>2737</v>
      </c>
      <c r="B1450" s="1" t="s">
        <v>1004</v>
      </c>
      <c r="C1450" s="2" t="s">
        <v>1005</v>
      </c>
      <c r="E1450" s="4">
        <v>0</v>
      </c>
      <c r="F1450" s="4">
        <v>0</v>
      </c>
      <c r="H1450" s="6">
        <v>0</v>
      </c>
      <c r="I1450" s="7">
        <v>6238821</v>
      </c>
      <c r="J1450" s="7">
        <v>6238798</v>
      </c>
      <c r="K1450" s="7">
        <v>1</v>
      </c>
      <c r="L1450" s="7">
        <v>6</v>
      </c>
      <c r="M1450" s="7">
        <f>M1451+M1452+M1453+M1454+M1455+M1456+M1457+M1458+M1459+M1460+M1461+M1462+M1463+M1464+M1465+M1466+M1467+M1468+M1469+M1470+M1471+M1472</f>
        <v>0</v>
      </c>
      <c r="N1450" s="8">
        <f>N1451+N1452+N1453+N1454+N1455+N1456+N1457+N1458+N1459+N1460+N1461+N1462+N1463+N1464+N1465+N1466+N1467+N1468+N1469+N1470+N1471+N1472</f>
        <v>0</v>
      </c>
      <c r="R1450" s="12">
        <v>1</v>
      </c>
    </row>
    <row r="1451" spans="1:18" ht="76.5" x14ac:dyDescent="0.2">
      <c r="A1451" s="1" t="s">
        <v>2738</v>
      </c>
      <c r="B1451" s="1" t="s">
        <v>31</v>
      </c>
      <c r="C1451" s="2" t="s">
        <v>2739</v>
      </c>
      <c r="D1451" s="3" t="s">
        <v>244</v>
      </c>
      <c r="E1451" s="4">
        <v>10</v>
      </c>
      <c r="F1451" s="4">
        <v>0</v>
      </c>
      <c r="H1451" s="6">
        <v>0</v>
      </c>
      <c r="I1451" s="7">
        <v>6238822</v>
      </c>
      <c r="J1451" s="7">
        <v>6238821</v>
      </c>
      <c r="K1451" s="7">
        <v>2</v>
      </c>
      <c r="L1451" s="7">
        <v>7</v>
      </c>
      <c r="M1451" s="7">
        <f t="shared" ref="M1451:M1472" si="160">ROUND(ROUND(H1451,2)*ROUND(E1451,2), 2)</f>
        <v>0</v>
      </c>
      <c r="N1451" s="8">
        <f t="shared" ref="N1451:N1472" si="161">H1451*E1451*(1+F1451/100)</f>
        <v>0</v>
      </c>
      <c r="R1451" s="12">
        <v>1</v>
      </c>
    </row>
    <row r="1452" spans="1:18" ht="51" x14ac:dyDescent="0.2">
      <c r="A1452" s="1" t="s">
        <v>2740</v>
      </c>
      <c r="B1452" s="1" t="s">
        <v>42</v>
      </c>
      <c r="C1452" s="2" t="s">
        <v>1007</v>
      </c>
      <c r="D1452" s="3" t="s">
        <v>237</v>
      </c>
      <c r="E1452" s="4">
        <v>2</v>
      </c>
      <c r="F1452" s="4">
        <v>0</v>
      </c>
      <c r="H1452" s="6">
        <v>0</v>
      </c>
      <c r="I1452" s="7">
        <v>6238823</v>
      </c>
      <c r="J1452" s="7">
        <v>6238821</v>
      </c>
      <c r="K1452" s="7">
        <v>2</v>
      </c>
      <c r="L1452" s="7">
        <v>7</v>
      </c>
      <c r="M1452" s="7">
        <f t="shared" si="160"/>
        <v>0</v>
      </c>
      <c r="N1452" s="8">
        <f t="shared" si="161"/>
        <v>0</v>
      </c>
      <c r="R1452" s="12">
        <v>1</v>
      </c>
    </row>
    <row r="1453" spans="1:18" ht="38.25" x14ac:dyDescent="0.2">
      <c r="A1453" s="1" t="s">
        <v>2741</v>
      </c>
      <c r="B1453" s="1" t="s">
        <v>45</v>
      </c>
      <c r="C1453" s="2" t="s">
        <v>1009</v>
      </c>
      <c r="D1453" s="3" t="s">
        <v>244</v>
      </c>
      <c r="E1453" s="4">
        <v>330</v>
      </c>
      <c r="F1453" s="4">
        <v>0</v>
      </c>
      <c r="H1453" s="6">
        <v>0</v>
      </c>
      <c r="I1453" s="7">
        <v>6238824</v>
      </c>
      <c r="J1453" s="7">
        <v>6238821</v>
      </c>
      <c r="K1453" s="7">
        <v>2</v>
      </c>
      <c r="L1453" s="7">
        <v>7</v>
      </c>
      <c r="M1453" s="7">
        <f t="shared" si="160"/>
        <v>0</v>
      </c>
      <c r="N1453" s="8">
        <f t="shared" si="161"/>
        <v>0</v>
      </c>
      <c r="R1453" s="12">
        <v>1</v>
      </c>
    </row>
    <row r="1454" spans="1:18" ht="25.5" x14ac:dyDescent="0.2">
      <c r="A1454" s="1" t="s">
        <v>2742</v>
      </c>
      <c r="B1454" s="1" t="s">
        <v>48</v>
      </c>
      <c r="C1454" s="2" t="s">
        <v>2743</v>
      </c>
      <c r="D1454" s="3" t="s">
        <v>247</v>
      </c>
      <c r="E1454" s="4">
        <v>8</v>
      </c>
      <c r="F1454" s="4">
        <v>0</v>
      </c>
      <c r="H1454" s="6">
        <v>0</v>
      </c>
      <c r="I1454" s="7">
        <v>6238825</v>
      </c>
      <c r="J1454" s="7">
        <v>6238821</v>
      </c>
      <c r="K1454" s="7">
        <v>2</v>
      </c>
      <c r="L1454" s="7">
        <v>7</v>
      </c>
      <c r="M1454" s="7">
        <f t="shared" si="160"/>
        <v>0</v>
      </c>
      <c r="N1454" s="8">
        <f t="shared" si="161"/>
        <v>0</v>
      </c>
      <c r="R1454" s="12">
        <v>1</v>
      </c>
    </row>
    <row r="1455" spans="1:18" ht="25.5" x14ac:dyDescent="0.2">
      <c r="A1455" s="1" t="s">
        <v>2744</v>
      </c>
      <c r="B1455" s="1" t="s">
        <v>51</v>
      </c>
      <c r="C1455" s="2" t="s">
        <v>2745</v>
      </c>
      <c r="D1455" s="3" t="s">
        <v>247</v>
      </c>
      <c r="E1455" s="4">
        <v>170</v>
      </c>
      <c r="F1455" s="4">
        <v>0</v>
      </c>
      <c r="H1455" s="6">
        <v>0</v>
      </c>
      <c r="I1455" s="7">
        <v>6238826</v>
      </c>
      <c r="J1455" s="7">
        <v>6238821</v>
      </c>
      <c r="K1455" s="7">
        <v>2</v>
      </c>
      <c r="L1455" s="7">
        <v>7</v>
      </c>
      <c r="M1455" s="7">
        <f t="shared" si="160"/>
        <v>0</v>
      </c>
      <c r="N1455" s="8">
        <f t="shared" si="161"/>
        <v>0</v>
      </c>
      <c r="R1455" s="12">
        <v>1</v>
      </c>
    </row>
    <row r="1456" spans="1:18" ht="25.5" x14ac:dyDescent="0.2">
      <c r="A1456" s="1" t="s">
        <v>2746</v>
      </c>
      <c r="B1456" s="1" t="s">
        <v>54</v>
      </c>
      <c r="C1456" s="2" t="s">
        <v>2747</v>
      </c>
      <c r="D1456" s="3" t="s">
        <v>247</v>
      </c>
      <c r="E1456" s="4">
        <v>15</v>
      </c>
      <c r="F1456" s="4">
        <v>0</v>
      </c>
      <c r="H1456" s="6">
        <v>0</v>
      </c>
      <c r="I1456" s="7">
        <v>6238827</v>
      </c>
      <c r="J1456" s="7">
        <v>6238821</v>
      </c>
      <c r="K1456" s="7">
        <v>2</v>
      </c>
      <c r="L1456" s="7">
        <v>7</v>
      </c>
      <c r="M1456" s="7">
        <f t="shared" si="160"/>
        <v>0</v>
      </c>
      <c r="N1456" s="8">
        <f t="shared" si="161"/>
        <v>0</v>
      </c>
      <c r="R1456" s="12">
        <v>1</v>
      </c>
    </row>
    <row r="1457" spans="1:18" ht="25.5" x14ac:dyDescent="0.2">
      <c r="A1457" s="1" t="s">
        <v>2748</v>
      </c>
      <c r="B1457" s="1" t="s">
        <v>57</v>
      </c>
      <c r="C1457" s="2" t="s">
        <v>2749</v>
      </c>
      <c r="D1457" s="3" t="s">
        <v>247</v>
      </c>
      <c r="E1457" s="4">
        <v>30</v>
      </c>
      <c r="F1457" s="4">
        <v>0</v>
      </c>
      <c r="H1457" s="6">
        <v>0</v>
      </c>
      <c r="I1457" s="7">
        <v>6238828</v>
      </c>
      <c r="J1457" s="7">
        <v>6238821</v>
      </c>
      <c r="K1457" s="7">
        <v>2</v>
      </c>
      <c r="L1457" s="7">
        <v>7</v>
      </c>
      <c r="M1457" s="7">
        <f t="shared" si="160"/>
        <v>0</v>
      </c>
      <c r="N1457" s="8">
        <f t="shared" si="161"/>
        <v>0</v>
      </c>
      <c r="R1457" s="12">
        <v>1</v>
      </c>
    </row>
    <row r="1458" spans="1:18" ht="38.25" x14ac:dyDescent="0.2">
      <c r="A1458" s="1" t="s">
        <v>2750</v>
      </c>
      <c r="B1458" s="1" t="s">
        <v>60</v>
      </c>
      <c r="C1458" s="2" t="s">
        <v>2751</v>
      </c>
      <c r="D1458" s="3" t="s">
        <v>247</v>
      </c>
      <c r="E1458" s="4">
        <v>18</v>
      </c>
      <c r="F1458" s="4">
        <v>0</v>
      </c>
      <c r="H1458" s="6">
        <v>0</v>
      </c>
      <c r="I1458" s="7">
        <v>6238829</v>
      </c>
      <c r="J1458" s="7">
        <v>6238821</v>
      </c>
      <c r="K1458" s="7">
        <v>2</v>
      </c>
      <c r="L1458" s="7">
        <v>7</v>
      </c>
      <c r="M1458" s="7">
        <f t="shared" si="160"/>
        <v>0</v>
      </c>
      <c r="N1458" s="8">
        <f t="shared" si="161"/>
        <v>0</v>
      </c>
      <c r="R1458" s="12">
        <v>1</v>
      </c>
    </row>
    <row r="1459" spans="1:18" x14ac:dyDescent="0.2">
      <c r="A1459" s="1" t="s">
        <v>2752</v>
      </c>
      <c r="B1459" s="1" t="s">
        <v>63</v>
      </c>
      <c r="C1459" s="2" t="s">
        <v>1017</v>
      </c>
      <c r="D1459" s="3" t="s">
        <v>247</v>
      </c>
      <c r="E1459" s="4">
        <v>170</v>
      </c>
      <c r="F1459" s="4">
        <v>0</v>
      </c>
      <c r="H1459" s="6">
        <v>0</v>
      </c>
      <c r="I1459" s="7">
        <v>6238830</v>
      </c>
      <c r="J1459" s="7">
        <v>6238821</v>
      </c>
      <c r="K1459" s="7">
        <v>2</v>
      </c>
      <c r="L1459" s="7">
        <v>7</v>
      </c>
      <c r="M1459" s="7">
        <f t="shared" si="160"/>
        <v>0</v>
      </c>
      <c r="N1459" s="8">
        <f t="shared" si="161"/>
        <v>0</v>
      </c>
      <c r="R1459" s="12">
        <v>1</v>
      </c>
    </row>
    <row r="1460" spans="1:18" x14ac:dyDescent="0.2">
      <c r="A1460" s="1" t="s">
        <v>2753</v>
      </c>
      <c r="B1460" s="1" t="s">
        <v>66</v>
      </c>
      <c r="C1460" s="2" t="s">
        <v>1019</v>
      </c>
      <c r="D1460" s="3" t="s">
        <v>247</v>
      </c>
      <c r="E1460" s="4">
        <v>330</v>
      </c>
      <c r="F1460" s="4">
        <v>0</v>
      </c>
      <c r="H1460" s="6">
        <v>0</v>
      </c>
      <c r="I1460" s="7">
        <v>6238831</v>
      </c>
      <c r="J1460" s="7">
        <v>6238821</v>
      </c>
      <c r="K1460" s="7">
        <v>2</v>
      </c>
      <c r="L1460" s="7">
        <v>7</v>
      </c>
      <c r="M1460" s="7">
        <f t="shared" si="160"/>
        <v>0</v>
      </c>
      <c r="N1460" s="8">
        <f t="shared" si="161"/>
        <v>0</v>
      </c>
      <c r="R1460" s="12">
        <v>1</v>
      </c>
    </row>
    <row r="1461" spans="1:18" ht="25.5" x14ac:dyDescent="0.2">
      <c r="A1461" s="1" t="s">
        <v>2754</v>
      </c>
      <c r="B1461" s="1" t="s">
        <v>69</v>
      </c>
      <c r="C1461" s="2" t="s">
        <v>1021</v>
      </c>
      <c r="D1461" s="3" t="s">
        <v>36</v>
      </c>
      <c r="E1461" s="4">
        <v>0</v>
      </c>
      <c r="F1461" s="4">
        <v>0</v>
      </c>
      <c r="H1461" s="6">
        <v>0</v>
      </c>
      <c r="I1461" s="7">
        <v>6238832</v>
      </c>
      <c r="J1461" s="7">
        <v>6238821</v>
      </c>
      <c r="K1461" s="7">
        <v>2</v>
      </c>
      <c r="L1461" s="7">
        <v>7</v>
      </c>
      <c r="M1461" s="7">
        <f t="shared" si="160"/>
        <v>0</v>
      </c>
      <c r="N1461" s="8">
        <f t="shared" si="161"/>
        <v>0</v>
      </c>
      <c r="R1461" s="12">
        <v>1</v>
      </c>
    </row>
    <row r="1462" spans="1:18" ht="38.25" x14ac:dyDescent="0.2">
      <c r="A1462" s="1" t="s">
        <v>2755</v>
      </c>
      <c r="C1462" s="2" t="s">
        <v>1023</v>
      </c>
      <c r="D1462" s="3" t="s">
        <v>247</v>
      </c>
      <c r="E1462" s="4">
        <v>170</v>
      </c>
      <c r="F1462" s="4">
        <v>0</v>
      </c>
      <c r="H1462" s="6">
        <v>0</v>
      </c>
      <c r="I1462" s="7">
        <v>6238833</v>
      </c>
      <c r="J1462" s="7">
        <v>6238821</v>
      </c>
      <c r="K1462" s="7">
        <v>2</v>
      </c>
      <c r="L1462" s="7">
        <v>7</v>
      </c>
      <c r="M1462" s="7">
        <f t="shared" si="160"/>
        <v>0</v>
      </c>
      <c r="N1462" s="8">
        <f t="shared" si="161"/>
        <v>0</v>
      </c>
      <c r="R1462" s="12">
        <v>1</v>
      </c>
    </row>
    <row r="1463" spans="1:18" ht="51" x14ac:dyDescent="0.2">
      <c r="A1463" s="1" t="s">
        <v>2756</v>
      </c>
      <c r="C1463" s="2" t="s">
        <v>1025</v>
      </c>
      <c r="D1463" s="3" t="s">
        <v>247</v>
      </c>
      <c r="E1463" s="4">
        <v>170</v>
      </c>
      <c r="F1463" s="4">
        <v>0</v>
      </c>
      <c r="H1463" s="6">
        <v>0</v>
      </c>
      <c r="I1463" s="7">
        <v>6238834</v>
      </c>
      <c r="J1463" s="7">
        <v>6238821</v>
      </c>
      <c r="K1463" s="7">
        <v>2</v>
      </c>
      <c r="L1463" s="7">
        <v>7</v>
      </c>
      <c r="M1463" s="7">
        <f t="shared" si="160"/>
        <v>0</v>
      </c>
      <c r="N1463" s="8">
        <f t="shared" si="161"/>
        <v>0</v>
      </c>
      <c r="R1463" s="12">
        <v>1</v>
      </c>
    </row>
    <row r="1464" spans="1:18" ht="63.75" x14ac:dyDescent="0.2">
      <c r="A1464" s="1" t="s">
        <v>2757</v>
      </c>
      <c r="B1464" s="1" t="s">
        <v>72</v>
      </c>
      <c r="C1464" s="2" t="s">
        <v>2758</v>
      </c>
      <c r="D1464" s="3" t="s">
        <v>247</v>
      </c>
      <c r="E1464" s="4">
        <v>170</v>
      </c>
      <c r="F1464" s="4">
        <v>0</v>
      </c>
      <c r="H1464" s="6">
        <v>0</v>
      </c>
      <c r="I1464" s="7">
        <v>6238835</v>
      </c>
      <c r="J1464" s="7">
        <v>6238821</v>
      </c>
      <c r="K1464" s="7">
        <v>2</v>
      </c>
      <c r="L1464" s="7">
        <v>7</v>
      </c>
      <c r="M1464" s="7">
        <f t="shared" si="160"/>
        <v>0</v>
      </c>
      <c r="N1464" s="8">
        <f t="shared" si="161"/>
        <v>0</v>
      </c>
      <c r="R1464" s="12">
        <v>1</v>
      </c>
    </row>
    <row r="1465" spans="1:18" ht="38.25" x14ac:dyDescent="0.2">
      <c r="A1465" s="1" t="s">
        <v>2759</v>
      </c>
      <c r="B1465" s="1" t="s">
        <v>75</v>
      </c>
      <c r="C1465" s="2" t="s">
        <v>2760</v>
      </c>
      <c r="D1465" s="3" t="s">
        <v>237</v>
      </c>
      <c r="E1465" s="4">
        <v>8</v>
      </c>
      <c r="F1465" s="4">
        <v>0</v>
      </c>
      <c r="H1465" s="6">
        <v>0</v>
      </c>
      <c r="I1465" s="7">
        <v>6238836</v>
      </c>
      <c r="J1465" s="7">
        <v>6238821</v>
      </c>
      <c r="K1465" s="7">
        <v>2</v>
      </c>
      <c r="L1465" s="7">
        <v>7</v>
      </c>
      <c r="M1465" s="7">
        <f t="shared" si="160"/>
        <v>0</v>
      </c>
      <c r="N1465" s="8">
        <f t="shared" si="161"/>
        <v>0</v>
      </c>
      <c r="R1465" s="12">
        <v>1</v>
      </c>
    </row>
    <row r="1466" spans="1:18" ht="25.5" x14ac:dyDescent="0.2">
      <c r="A1466" s="1" t="s">
        <v>2761</v>
      </c>
      <c r="B1466" s="1" t="s">
        <v>78</v>
      </c>
      <c r="C1466" s="2" t="s">
        <v>1031</v>
      </c>
      <c r="D1466" s="3" t="s">
        <v>237</v>
      </c>
      <c r="E1466" s="4">
        <v>8</v>
      </c>
      <c r="F1466" s="4">
        <v>0</v>
      </c>
      <c r="H1466" s="6">
        <v>0</v>
      </c>
      <c r="I1466" s="7">
        <v>6238837</v>
      </c>
      <c r="J1466" s="7">
        <v>6238821</v>
      </c>
      <c r="K1466" s="7">
        <v>2</v>
      </c>
      <c r="L1466" s="7">
        <v>7</v>
      </c>
      <c r="M1466" s="7">
        <f t="shared" si="160"/>
        <v>0</v>
      </c>
      <c r="N1466" s="8">
        <f t="shared" si="161"/>
        <v>0</v>
      </c>
      <c r="R1466" s="12">
        <v>1</v>
      </c>
    </row>
    <row r="1467" spans="1:18" ht="25.5" x14ac:dyDescent="0.2">
      <c r="A1467" s="1" t="s">
        <v>2762</v>
      </c>
      <c r="B1467" s="1" t="s">
        <v>81</v>
      </c>
      <c r="C1467" s="2" t="s">
        <v>2763</v>
      </c>
      <c r="D1467" s="3" t="s">
        <v>247</v>
      </c>
      <c r="E1467" s="4">
        <v>96</v>
      </c>
      <c r="F1467" s="4">
        <v>0</v>
      </c>
      <c r="H1467" s="6">
        <v>0</v>
      </c>
      <c r="I1467" s="7">
        <v>6238838</v>
      </c>
      <c r="J1467" s="7">
        <v>6238821</v>
      </c>
      <c r="K1467" s="7">
        <v>2</v>
      </c>
      <c r="L1467" s="7">
        <v>7</v>
      </c>
      <c r="M1467" s="7">
        <f t="shared" si="160"/>
        <v>0</v>
      </c>
      <c r="N1467" s="8">
        <f t="shared" si="161"/>
        <v>0</v>
      </c>
      <c r="R1467" s="12">
        <v>1</v>
      </c>
    </row>
    <row r="1468" spans="1:18" ht="51" x14ac:dyDescent="0.2">
      <c r="A1468" s="1" t="s">
        <v>2764</v>
      </c>
      <c r="B1468" s="1" t="s">
        <v>84</v>
      </c>
      <c r="C1468" s="2" t="s">
        <v>1035</v>
      </c>
      <c r="D1468" s="3" t="s">
        <v>237</v>
      </c>
      <c r="E1468" s="4">
        <v>8</v>
      </c>
      <c r="F1468" s="4">
        <v>0</v>
      </c>
      <c r="H1468" s="6">
        <v>0</v>
      </c>
      <c r="I1468" s="7">
        <v>6238839</v>
      </c>
      <c r="J1468" s="7">
        <v>6238821</v>
      </c>
      <c r="K1468" s="7">
        <v>2</v>
      </c>
      <c r="L1468" s="7">
        <v>7</v>
      </c>
      <c r="M1468" s="7">
        <f t="shared" si="160"/>
        <v>0</v>
      </c>
      <c r="N1468" s="8">
        <f t="shared" si="161"/>
        <v>0</v>
      </c>
      <c r="R1468" s="12">
        <v>1</v>
      </c>
    </row>
    <row r="1469" spans="1:18" ht="25.5" x14ac:dyDescent="0.2">
      <c r="A1469" s="1" t="s">
        <v>2765</v>
      </c>
      <c r="B1469" s="1" t="s">
        <v>87</v>
      </c>
      <c r="C1469" s="2" t="s">
        <v>2766</v>
      </c>
      <c r="D1469" s="3" t="s">
        <v>36</v>
      </c>
      <c r="E1469" s="4">
        <v>0</v>
      </c>
      <c r="F1469" s="4">
        <v>0</v>
      </c>
      <c r="H1469" s="6">
        <v>0</v>
      </c>
      <c r="I1469" s="7">
        <v>6238840</v>
      </c>
      <c r="J1469" s="7">
        <v>6238821</v>
      </c>
      <c r="K1469" s="7">
        <v>2</v>
      </c>
      <c r="L1469" s="7">
        <v>7</v>
      </c>
      <c r="M1469" s="7">
        <f t="shared" si="160"/>
        <v>0</v>
      </c>
      <c r="N1469" s="8">
        <f t="shared" si="161"/>
        <v>0</v>
      </c>
      <c r="R1469" s="12">
        <v>1</v>
      </c>
    </row>
    <row r="1470" spans="1:18" ht="38.25" x14ac:dyDescent="0.2">
      <c r="A1470" s="1" t="s">
        <v>2767</v>
      </c>
      <c r="C1470" s="2" t="s">
        <v>2768</v>
      </c>
      <c r="D1470" s="3" t="s">
        <v>237</v>
      </c>
      <c r="E1470" s="4">
        <v>1</v>
      </c>
      <c r="F1470" s="4">
        <v>0</v>
      </c>
      <c r="H1470" s="6">
        <v>0</v>
      </c>
      <c r="I1470" s="7">
        <v>6238841</v>
      </c>
      <c r="J1470" s="7">
        <v>6238821</v>
      </c>
      <c r="K1470" s="7">
        <v>2</v>
      </c>
      <c r="L1470" s="7">
        <v>7</v>
      </c>
      <c r="M1470" s="7">
        <f t="shared" si="160"/>
        <v>0</v>
      </c>
      <c r="N1470" s="8">
        <f t="shared" si="161"/>
        <v>0</v>
      </c>
      <c r="R1470" s="12">
        <v>1</v>
      </c>
    </row>
    <row r="1471" spans="1:18" ht="38.25" x14ac:dyDescent="0.2">
      <c r="A1471" s="1" t="s">
        <v>2769</v>
      </c>
      <c r="C1471" s="2" t="s">
        <v>2770</v>
      </c>
      <c r="D1471" s="3" t="s">
        <v>237</v>
      </c>
      <c r="E1471" s="4">
        <v>7</v>
      </c>
      <c r="F1471" s="4">
        <v>0</v>
      </c>
      <c r="H1471" s="6">
        <v>0</v>
      </c>
      <c r="I1471" s="7">
        <v>6238842</v>
      </c>
      <c r="J1471" s="7">
        <v>6238821</v>
      </c>
      <c r="K1471" s="7">
        <v>2</v>
      </c>
      <c r="L1471" s="7">
        <v>7</v>
      </c>
      <c r="M1471" s="7">
        <f t="shared" si="160"/>
        <v>0</v>
      </c>
      <c r="N1471" s="8">
        <f t="shared" si="161"/>
        <v>0</v>
      </c>
      <c r="R1471" s="12">
        <v>1</v>
      </c>
    </row>
    <row r="1472" spans="1:18" ht="38.25" x14ac:dyDescent="0.2">
      <c r="A1472" s="1" t="s">
        <v>2771</v>
      </c>
      <c r="C1472" s="2" t="s">
        <v>2772</v>
      </c>
      <c r="D1472" s="3" t="s">
        <v>237</v>
      </c>
      <c r="E1472" s="4">
        <v>3</v>
      </c>
      <c r="F1472" s="4">
        <v>0</v>
      </c>
      <c r="H1472" s="6">
        <v>0</v>
      </c>
      <c r="I1472" s="7">
        <v>6238843</v>
      </c>
      <c r="J1472" s="7">
        <v>6238821</v>
      </c>
      <c r="K1472" s="7">
        <v>2</v>
      </c>
      <c r="L1472" s="7">
        <v>7</v>
      </c>
      <c r="M1472" s="7">
        <f t="shared" si="160"/>
        <v>0</v>
      </c>
      <c r="N1472" s="8">
        <f t="shared" si="161"/>
        <v>0</v>
      </c>
      <c r="R1472" s="12">
        <v>1</v>
      </c>
    </row>
    <row r="1473" spans="1:18" x14ac:dyDescent="0.2">
      <c r="A1473" s="1" t="s">
        <v>2773</v>
      </c>
      <c r="B1473" s="1" t="s">
        <v>282</v>
      </c>
      <c r="C1473" s="2" t="s">
        <v>1047</v>
      </c>
      <c r="E1473" s="4">
        <v>0</v>
      </c>
      <c r="F1473" s="4">
        <v>0</v>
      </c>
      <c r="H1473" s="6">
        <v>0</v>
      </c>
      <c r="I1473" s="7">
        <v>6238844</v>
      </c>
      <c r="J1473" s="7">
        <v>6238797</v>
      </c>
      <c r="K1473" s="7">
        <v>1</v>
      </c>
      <c r="L1473" s="7">
        <v>5</v>
      </c>
      <c r="M1473" s="7">
        <f>M1474+M1478+M1491+M1501+M1507+M1517+M1531</f>
        <v>0</v>
      </c>
      <c r="N1473" s="8">
        <f>N1474+N1478+N1491+N1501+N1507+N1517+N1531</f>
        <v>0</v>
      </c>
      <c r="R1473" s="12">
        <v>1</v>
      </c>
    </row>
    <row r="1474" spans="1:18" x14ac:dyDescent="0.2">
      <c r="A1474" s="1" t="s">
        <v>2774</v>
      </c>
      <c r="C1474" s="2" t="s">
        <v>211</v>
      </c>
      <c r="E1474" s="4">
        <v>0</v>
      </c>
      <c r="F1474" s="4">
        <v>0</v>
      </c>
      <c r="H1474" s="6">
        <v>0</v>
      </c>
      <c r="I1474" s="7">
        <v>6238845</v>
      </c>
      <c r="J1474" s="7">
        <v>6238844</v>
      </c>
      <c r="K1474" s="7">
        <v>1</v>
      </c>
      <c r="L1474" s="7">
        <v>6</v>
      </c>
      <c r="M1474" s="7">
        <f>M1475+M1476+M1477</f>
        <v>0</v>
      </c>
      <c r="N1474" s="8">
        <f>N1475+N1476+N1477</f>
        <v>0</v>
      </c>
      <c r="R1474" s="12">
        <v>1</v>
      </c>
    </row>
    <row r="1475" spans="1:18" x14ac:dyDescent="0.2">
      <c r="A1475" s="1" t="s">
        <v>2775</v>
      </c>
      <c r="C1475" s="2" t="s">
        <v>1050</v>
      </c>
      <c r="D1475" s="3" t="s">
        <v>36</v>
      </c>
      <c r="E1475" s="4">
        <v>0</v>
      </c>
      <c r="F1475" s="4">
        <v>0</v>
      </c>
      <c r="H1475" s="6">
        <v>0</v>
      </c>
      <c r="I1475" s="7">
        <v>6238846</v>
      </c>
      <c r="J1475" s="7">
        <v>6238845</v>
      </c>
      <c r="K1475" s="7">
        <v>2</v>
      </c>
      <c r="L1475" s="7">
        <v>7</v>
      </c>
      <c r="M1475" s="7">
        <f t="shared" ref="M1475:M1477" si="162">ROUND(ROUND(H1475,2)*ROUND(E1475,2), 2)</f>
        <v>0</v>
      </c>
      <c r="N1475" s="8">
        <f>H1475*E1475*(1+F1475/100)</f>
        <v>0</v>
      </c>
      <c r="R1475" s="12">
        <v>1</v>
      </c>
    </row>
    <row r="1476" spans="1:18" x14ac:dyDescent="0.2">
      <c r="A1476" s="1" t="s">
        <v>2776</v>
      </c>
      <c r="C1476" s="2" t="s">
        <v>1052</v>
      </c>
      <c r="D1476" s="3" t="s">
        <v>36</v>
      </c>
      <c r="E1476" s="4">
        <v>0</v>
      </c>
      <c r="F1476" s="4">
        <v>0</v>
      </c>
      <c r="H1476" s="6">
        <v>0</v>
      </c>
      <c r="I1476" s="7">
        <v>6238847</v>
      </c>
      <c r="J1476" s="7">
        <v>6238845</v>
      </c>
      <c r="K1476" s="7">
        <v>2</v>
      </c>
      <c r="L1476" s="7">
        <v>7</v>
      </c>
      <c r="M1476" s="7">
        <f t="shared" si="162"/>
        <v>0</v>
      </c>
      <c r="N1476" s="8">
        <f>H1476*E1476*(1+F1476/100)</f>
        <v>0</v>
      </c>
      <c r="R1476" s="12">
        <v>1</v>
      </c>
    </row>
    <row r="1477" spans="1:18" ht="25.5" x14ac:dyDescent="0.2">
      <c r="A1477" s="1" t="s">
        <v>2777</v>
      </c>
      <c r="C1477" s="2" t="s">
        <v>966</v>
      </c>
      <c r="D1477" s="3" t="s">
        <v>36</v>
      </c>
      <c r="E1477" s="4">
        <v>0</v>
      </c>
      <c r="F1477" s="4">
        <v>0</v>
      </c>
      <c r="H1477" s="6">
        <v>0</v>
      </c>
      <c r="I1477" s="7">
        <v>6238848</v>
      </c>
      <c r="J1477" s="7">
        <v>6238845</v>
      </c>
      <c r="K1477" s="7">
        <v>2</v>
      </c>
      <c r="L1477" s="7">
        <v>7</v>
      </c>
      <c r="M1477" s="7">
        <f t="shared" si="162"/>
        <v>0</v>
      </c>
      <c r="N1477" s="8">
        <f>H1477*E1477*(1+F1477/100)</f>
        <v>0</v>
      </c>
      <c r="R1477" s="12">
        <v>1</v>
      </c>
    </row>
    <row r="1478" spans="1:18" x14ac:dyDescent="0.2">
      <c r="A1478" s="1" t="s">
        <v>2778</v>
      </c>
      <c r="C1478" s="2" t="s">
        <v>2779</v>
      </c>
      <c r="E1478" s="4">
        <v>0</v>
      </c>
      <c r="F1478" s="4">
        <v>0</v>
      </c>
      <c r="H1478" s="6">
        <v>0</v>
      </c>
      <c r="I1478" s="7">
        <v>6238849</v>
      </c>
      <c r="J1478" s="7">
        <v>6238844</v>
      </c>
      <c r="K1478" s="7">
        <v>1</v>
      </c>
      <c r="L1478" s="7">
        <v>6</v>
      </c>
      <c r="M1478" s="7">
        <f>M1479+M1480+M1481+M1482+M1483+M1484+M1485+M1486+M1487+M1488+M1489+M1490</f>
        <v>0</v>
      </c>
      <c r="N1478" s="8">
        <f>N1479+N1480+N1481+N1482+N1483+N1484+N1485+N1486+N1487+N1488+N1489+N1490</f>
        <v>0</v>
      </c>
      <c r="R1478" s="12">
        <v>1</v>
      </c>
    </row>
    <row r="1479" spans="1:18" ht="127.5" x14ac:dyDescent="0.2">
      <c r="A1479" s="1" t="s">
        <v>2780</v>
      </c>
      <c r="B1479" s="1" t="s">
        <v>31</v>
      </c>
      <c r="C1479" s="2" t="s">
        <v>2781</v>
      </c>
      <c r="D1479" s="3" t="s">
        <v>244</v>
      </c>
      <c r="E1479" s="4">
        <v>71</v>
      </c>
      <c r="F1479" s="4">
        <v>0</v>
      </c>
      <c r="H1479" s="6">
        <v>0</v>
      </c>
      <c r="I1479" s="7">
        <v>6238850</v>
      </c>
      <c r="J1479" s="7">
        <v>6238849</v>
      </c>
      <c r="K1479" s="7">
        <v>2</v>
      </c>
      <c r="L1479" s="7">
        <v>7</v>
      </c>
      <c r="M1479" s="7">
        <f t="shared" ref="M1479:M1490" si="163">ROUND(ROUND(H1479,2)*ROUND(E1479,2), 2)</f>
        <v>0</v>
      </c>
      <c r="N1479" s="8">
        <f t="shared" ref="N1479:N1490" si="164">H1479*E1479*(1+F1479/100)</f>
        <v>0</v>
      </c>
      <c r="R1479" s="12">
        <v>1</v>
      </c>
    </row>
    <row r="1480" spans="1:18" ht="25.5" x14ac:dyDescent="0.2">
      <c r="A1480" s="1" t="s">
        <v>2782</v>
      </c>
      <c r="B1480" s="1" t="s">
        <v>42</v>
      </c>
      <c r="C1480" s="2" t="s">
        <v>2783</v>
      </c>
      <c r="D1480" s="3" t="s">
        <v>36</v>
      </c>
      <c r="E1480" s="4">
        <v>0</v>
      </c>
      <c r="F1480" s="4">
        <v>0</v>
      </c>
      <c r="H1480" s="6">
        <v>0</v>
      </c>
      <c r="I1480" s="7">
        <v>6238851</v>
      </c>
      <c r="J1480" s="7">
        <v>6238849</v>
      </c>
      <c r="K1480" s="7">
        <v>2</v>
      </c>
      <c r="L1480" s="7">
        <v>7</v>
      </c>
      <c r="M1480" s="7">
        <f t="shared" si="163"/>
        <v>0</v>
      </c>
      <c r="N1480" s="8">
        <f t="shared" si="164"/>
        <v>0</v>
      </c>
      <c r="R1480" s="12">
        <v>1</v>
      </c>
    </row>
    <row r="1481" spans="1:18" ht="63.75" x14ac:dyDescent="0.2">
      <c r="A1481" s="1" t="s">
        <v>2784</v>
      </c>
      <c r="C1481" s="2" t="s">
        <v>2785</v>
      </c>
      <c r="D1481" s="3" t="s">
        <v>244</v>
      </c>
      <c r="E1481" s="4">
        <v>23</v>
      </c>
      <c r="F1481" s="4">
        <v>0</v>
      </c>
      <c r="H1481" s="6">
        <v>0</v>
      </c>
      <c r="I1481" s="7">
        <v>6238852</v>
      </c>
      <c r="J1481" s="7">
        <v>6238849</v>
      </c>
      <c r="K1481" s="7">
        <v>2</v>
      </c>
      <c r="L1481" s="7">
        <v>7</v>
      </c>
      <c r="M1481" s="7">
        <f t="shared" si="163"/>
        <v>0</v>
      </c>
      <c r="N1481" s="8">
        <f t="shared" si="164"/>
        <v>0</v>
      </c>
      <c r="R1481" s="12">
        <v>1</v>
      </c>
    </row>
    <row r="1482" spans="1:18" ht="51" x14ac:dyDescent="0.2">
      <c r="A1482" s="1" t="s">
        <v>2786</v>
      </c>
      <c r="C1482" s="2" t="s">
        <v>2787</v>
      </c>
      <c r="D1482" s="3" t="s">
        <v>247</v>
      </c>
      <c r="E1482" s="4">
        <v>38</v>
      </c>
      <c r="F1482" s="4">
        <v>0</v>
      </c>
      <c r="H1482" s="6">
        <v>0</v>
      </c>
      <c r="I1482" s="7">
        <v>6238853</v>
      </c>
      <c r="J1482" s="7">
        <v>6238849</v>
      </c>
      <c r="K1482" s="7">
        <v>2</v>
      </c>
      <c r="L1482" s="7">
        <v>7</v>
      </c>
      <c r="M1482" s="7">
        <f t="shared" si="163"/>
        <v>0</v>
      </c>
      <c r="N1482" s="8">
        <f t="shared" si="164"/>
        <v>0</v>
      </c>
      <c r="R1482" s="12">
        <v>1</v>
      </c>
    </row>
    <row r="1483" spans="1:18" ht="63.75" x14ac:dyDescent="0.2">
      <c r="A1483" s="1" t="s">
        <v>2788</v>
      </c>
      <c r="B1483" s="1" t="s">
        <v>45</v>
      </c>
      <c r="C1483" s="2" t="s">
        <v>2789</v>
      </c>
      <c r="D1483" s="3" t="s">
        <v>247</v>
      </c>
      <c r="E1483" s="4">
        <v>6</v>
      </c>
      <c r="F1483" s="4">
        <v>0</v>
      </c>
      <c r="H1483" s="6">
        <v>0</v>
      </c>
      <c r="I1483" s="7">
        <v>6238854</v>
      </c>
      <c r="J1483" s="7">
        <v>6238849</v>
      </c>
      <c r="K1483" s="7">
        <v>2</v>
      </c>
      <c r="L1483" s="7">
        <v>7</v>
      </c>
      <c r="M1483" s="7">
        <f t="shared" si="163"/>
        <v>0</v>
      </c>
      <c r="N1483" s="8">
        <f t="shared" si="164"/>
        <v>0</v>
      </c>
      <c r="R1483" s="12">
        <v>1</v>
      </c>
    </row>
    <row r="1484" spans="1:18" ht="63.75" x14ac:dyDescent="0.2">
      <c r="A1484" s="1" t="s">
        <v>2790</v>
      </c>
      <c r="B1484" s="1" t="s">
        <v>48</v>
      </c>
      <c r="C1484" s="2" t="s">
        <v>2791</v>
      </c>
      <c r="D1484" s="3" t="s">
        <v>247</v>
      </c>
      <c r="E1484" s="4">
        <v>18</v>
      </c>
      <c r="F1484" s="4">
        <v>0</v>
      </c>
      <c r="H1484" s="6">
        <v>0</v>
      </c>
      <c r="I1484" s="7">
        <v>6238855</v>
      </c>
      <c r="J1484" s="7">
        <v>6238849</v>
      </c>
      <c r="K1484" s="7">
        <v>2</v>
      </c>
      <c r="L1484" s="7">
        <v>7</v>
      </c>
      <c r="M1484" s="7">
        <f t="shared" si="163"/>
        <v>0</v>
      </c>
      <c r="N1484" s="8">
        <f t="shared" si="164"/>
        <v>0</v>
      </c>
      <c r="R1484" s="12">
        <v>1</v>
      </c>
    </row>
    <row r="1485" spans="1:18" ht="25.5" x14ac:dyDescent="0.2">
      <c r="A1485" s="1" t="s">
        <v>2792</v>
      </c>
      <c r="B1485" s="1" t="s">
        <v>51</v>
      </c>
      <c r="C1485" s="2" t="s">
        <v>2793</v>
      </c>
      <c r="D1485" s="3" t="s">
        <v>36</v>
      </c>
      <c r="E1485" s="4">
        <v>0</v>
      </c>
      <c r="F1485" s="4">
        <v>0</v>
      </c>
      <c r="H1485" s="6">
        <v>0</v>
      </c>
      <c r="I1485" s="7">
        <v>6238856</v>
      </c>
      <c r="J1485" s="7">
        <v>6238849</v>
      </c>
      <c r="K1485" s="7">
        <v>2</v>
      </c>
      <c r="L1485" s="7">
        <v>7</v>
      </c>
      <c r="M1485" s="7">
        <f t="shared" si="163"/>
        <v>0</v>
      </c>
      <c r="N1485" s="8">
        <f t="shared" si="164"/>
        <v>0</v>
      </c>
      <c r="R1485" s="12">
        <v>1</v>
      </c>
    </row>
    <row r="1486" spans="1:18" ht="38.25" x14ac:dyDescent="0.2">
      <c r="A1486" s="1" t="s">
        <v>2794</v>
      </c>
      <c r="C1486" s="2" t="s">
        <v>2795</v>
      </c>
      <c r="D1486" s="3" t="s">
        <v>247</v>
      </c>
      <c r="E1486" s="4">
        <v>33</v>
      </c>
      <c r="F1486" s="4">
        <v>0</v>
      </c>
      <c r="H1486" s="6">
        <v>0</v>
      </c>
      <c r="I1486" s="7">
        <v>6238857</v>
      </c>
      <c r="J1486" s="7">
        <v>6238849</v>
      </c>
      <c r="K1486" s="7">
        <v>2</v>
      </c>
      <c r="L1486" s="7">
        <v>7</v>
      </c>
      <c r="M1486" s="7">
        <f t="shared" si="163"/>
        <v>0</v>
      </c>
      <c r="N1486" s="8">
        <f t="shared" si="164"/>
        <v>0</v>
      </c>
      <c r="R1486" s="12">
        <v>1</v>
      </c>
    </row>
    <row r="1487" spans="1:18" ht="25.5" x14ac:dyDescent="0.2">
      <c r="A1487" s="1" t="s">
        <v>2796</v>
      </c>
      <c r="B1487" s="1" t="s">
        <v>54</v>
      </c>
      <c r="C1487" s="2" t="s">
        <v>2797</v>
      </c>
      <c r="D1487" s="3" t="s">
        <v>36</v>
      </c>
      <c r="E1487" s="4">
        <v>0</v>
      </c>
      <c r="F1487" s="4">
        <v>0</v>
      </c>
      <c r="H1487" s="6">
        <v>0</v>
      </c>
      <c r="I1487" s="7">
        <v>6238858</v>
      </c>
      <c r="J1487" s="7">
        <v>6238849</v>
      </c>
      <c r="K1487" s="7">
        <v>2</v>
      </c>
      <c r="L1487" s="7">
        <v>7</v>
      </c>
      <c r="M1487" s="7">
        <f t="shared" si="163"/>
        <v>0</v>
      </c>
      <c r="N1487" s="8">
        <f t="shared" si="164"/>
        <v>0</v>
      </c>
      <c r="R1487" s="12">
        <v>1</v>
      </c>
    </row>
    <row r="1488" spans="1:18" ht="38.25" x14ac:dyDescent="0.2">
      <c r="A1488" s="1" t="s">
        <v>2798</v>
      </c>
      <c r="C1488" s="2" t="s">
        <v>2799</v>
      </c>
      <c r="D1488" s="3" t="s">
        <v>234</v>
      </c>
      <c r="E1488" s="4">
        <v>1</v>
      </c>
      <c r="F1488" s="4">
        <v>0</v>
      </c>
      <c r="H1488" s="6">
        <v>0</v>
      </c>
      <c r="I1488" s="7">
        <v>6238859</v>
      </c>
      <c r="J1488" s="7">
        <v>6238849</v>
      </c>
      <c r="K1488" s="7">
        <v>2</v>
      </c>
      <c r="L1488" s="7">
        <v>7</v>
      </c>
      <c r="M1488" s="7">
        <f t="shared" si="163"/>
        <v>0</v>
      </c>
      <c r="N1488" s="8">
        <f t="shared" si="164"/>
        <v>0</v>
      </c>
      <c r="R1488" s="12">
        <v>1</v>
      </c>
    </row>
    <row r="1489" spans="1:18" ht="25.5" x14ac:dyDescent="0.2">
      <c r="A1489" s="1" t="s">
        <v>2800</v>
      </c>
      <c r="B1489" s="1" t="s">
        <v>57</v>
      </c>
      <c r="C1489" s="2" t="s">
        <v>2801</v>
      </c>
      <c r="D1489" s="3" t="s">
        <v>36</v>
      </c>
      <c r="E1489" s="4">
        <v>0</v>
      </c>
      <c r="F1489" s="4">
        <v>0</v>
      </c>
      <c r="H1489" s="6">
        <v>0</v>
      </c>
      <c r="I1489" s="7">
        <v>6238860</v>
      </c>
      <c r="J1489" s="7">
        <v>6238849</v>
      </c>
      <c r="K1489" s="7">
        <v>2</v>
      </c>
      <c r="L1489" s="7">
        <v>7</v>
      </c>
      <c r="M1489" s="7">
        <f t="shared" si="163"/>
        <v>0</v>
      </c>
      <c r="N1489" s="8">
        <f t="shared" si="164"/>
        <v>0</v>
      </c>
      <c r="R1489" s="12">
        <v>1</v>
      </c>
    </row>
    <row r="1490" spans="1:18" ht="38.25" x14ac:dyDescent="0.2">
      <c r="A1490" s="1" t="s">
        <v>2802</v>
      </c>
      <c r="C1490" s="2" t="s">
        <v>2803</v>
      </c>
      <c r="D1490" s="3" t="s">
        <v>247</v>
      </c>
      <c r="E1490" s="4">
        <v>6</v>
      </c>
      <c r="F1490" s="4">
        <v>0</v>
      </c>
      <c r="H1490" s="6">
        <v>0</v>
      </c>
      <c r="I1490" s="7">
        <v>6238861</v>
      </c>
      <c r="J1490" s="7">
        <v>6238849</v>
      </c>
      <c r="K1490" s="7">
        <v>2</v>
      </c>
      <c r="L1490" s="7">
        <v>7</v>
      </c>
      <c r="M1490" s="7">
        <f t="shared" si="163"/>
        <v>0</v>
      </c>
      <c r="N1490" s="8">
        <f t="shared" si="164"/>
        <v>0</v>
      </c>
      <c r="R1490" s="12">
        <v>1</v>
      </c>
    </row>
    <row r="1491" spans="1:18" x14ac:dyDescent="0.2">
      <c r="A1491" s="1" t="s">
        <v>2804</v>
      </c>
      <c r="C1491" s="2" t="s">
        <v>2805</v>
      </c>
      <c r="E1491" s="4">
        <v>0</v>
      </c>
      <c r="F1491" s="4">
        <v>0</v>
      </c>
      <c r="H1491" s="6">
        <v>0</v>
      </c>
      <c r="I1491" s="7">
        <v>6238862</v>
      </c>
      <c r="J1491" s="7">
        <v>6238844</v>
      </c>
      <c r="K1491" s="7">
        <v>1</v>
      </c>
      <c r="L1491" s="7">
        <v>6</v>
      </c>
      <c r="M1491" s="7">
        <f>M1492+M1493+M1494+M1495+M1496+M1497+M1498+M1499+M1500</f>
        <v>0</v>
      </c>
      <c r="N1491" s="8">
        <f>N1492+N1493+N1494+N1495+N1496+N1497+N1498+N1499+N1500</f>
        <v>0</v>
      </c>
      <c r="R1491" s="12">
        <v>1</v>
      </c>
    </row>
    <row r="1492" spans="1:18" ht="76.5" x14ac:dyDescent="0.2">
      <c r="A1492" s="1" t="s">
        <v>2806</v>
      </c>
      <c r="B1492" s="1" t="s">
        <v>60</v>
      </c>
      <c r="C1492" s="2" t="s">
        <v>2807</v>
      </c>
      <c r="D1492" s="3" t="s">
        <v>244</v>
      </c>
      <c r="E1492" s="4">
        <v>5</v>
      </c>
      <c r="F1492" s="4">
        <v>0</v>
      </c>
      <c r="H1492" s="6">
        <v>0</v>
      </c>
      <c r="I1492" s="7">
        <v>6238863</v>
      </c>
      <c r="J1492" s="7">
        <v>6238862</v>
      </c>
      <c r="K1492" s="7">
        <v>2</v>
      </c>
      <c r="L1492" s="7">
        <v>7</v>
      </c>
      <c r="M1492" s="7">
        <f t="shared" ref="M1492:M1500" si="165">ROUND(ROUND(H1492,2)*ROUND(E1492,2), 2)</f>
        <v>0</v>
      </c>
      <c r="N1492" s="8">
        <f t="shared" ref="N1492:N1500" si="166">H1492*E1492*(1+F1492/100)</f>
        <v>0</v>
      </c>
      <c r="R1492" s="12">
        <v>1</v>
      </c>
    </row>
    <row r="1493" spans="1:18" ht="114.75" x14ac:dyDescent="0.2">
      <c r="A1493" s="1" t="s">
        <v>2808</v>
      </c>
      <c r="B1493" s="1" t="s">
        <v>63</v>
      </c>
      <c r="C1493" s="2" t="s">
        <v>2809</v>
      </c>
      <c r="D1493" s="3" t="s">
        <v>244</v>
      </c>
      <c r="E1493" s="4">
        <v>22</v>
      </c>
      <c r="F1493" s="4">
        <v>0</v>
      </c>
      <c r="H1493" s="6">
        <v>0</v>
      </c>
      <c r="I1493" s="7">
        <v>6238864</v>
      </c>
      <c r="J1493" s="7">
        <v>6238862</v>
      </c>
      <c r="K1493" s="7">
        <v>2</v>
      </c>
      <c r="L1493" s="7">
        <v>7</v>
      </c>
      <c r="M1493" s="7">
        <f t="shared" si="165"/>
        <v>0</v>
      </c>
      <c r="N1493" s="8">
        <f t="shared" si="166"/>
        <v>0</v>
      </c>
      <c r="R1493" s="12">
        <v>1</v>
      </c>
    </row>
    <row r="1494" spans="1:18" ht="38.25" x14ac:dyDescent="0.2">
      <c r="A1494" s="1" t="s">
        <v>2810</v>
      </c>
      <c r="B1494" s="1" t="s">
        <v>66</v>
      </c>
      <c r="C1494" s="2" t="s">
        <v>2811</v>
      </c>
      <c r="D1494" s="3" t="s">
        <v>237</v>
      </c>
      <c r="E1494" s="4">
        <v>2</v>
      </c>
      <c r="F1494" s="4">
        <v>0</v>
      </c>
      <c r="H1494" s="6">
        <v>0</v>
      </c>
      <c r="I1494" s="7">
        <v>6238865</v>
      </c>
      <c r="J1494" s="7">
        <v>6238862</v>
      </c>
      <c r="K1494" s="7">
        <v>2</v>
      </c>
      <c r="L1494" s="7">
        <v>7</v>
      </c>
      <c r="M1494" s="7">
        <f t="shared" si="165"/>
        <v>0</v>
      </c>
      <c r="N1494" s="8">
        <f t="shared" si="166"/>
        <v>0</v>
      </c>
      <c r="R1494" s="12">
        <v>1</v>
      </c>
    </row>
    <row r="1495" spans="1:18" ht="38.25" x14ac:dyDescent="0.2">
      <c r="A1495" s="1" t="s">
        <v>2812</v>
      </c>
      <c r="B1495" s="1" t="s">
        <v>69</v>
      </c>
      <c r="C1495" s="2" t="s">
        <v>2813</v>
      </c>
      <c r="D1495" s="3" t="s">
        <v>247</v>
      </c>
      <c r="E1495" s="4">
        <v>8</v>
      </c>
      <c r="F1495" s="4">
        <v>0</v>
      </c>
      <c r="H1495" s="6">
        <v>0</v>
      </c>
      <c r="I1495" s="7">
        <v>6238866</v>
      </c>
      <c r="J1495" s="7">
        <v>6238862</v>
      </c>
      <c r="K1495" s="7">
        <v>2</v>
      </c>
      <c r="L1495" s="7">
        <v>7</v>
      </c>
      <c r="M1495" s="7">
        <f t="shared" si="165"/>
        <v>0</v>
      </c>
      <c r="N1495" s="8">
        <f t="shared" si="166"/>
        <v>0</v>
      </c>
      <c r="R1495" s="12">
        <v>1</v>
      </c>
    </row>
    <row r="1496" spans="1:18" ht="38.25" x14ac:dyDescent="0.2">
      <c r="A1496" s="1" t="s">
        <v>2814</v>
      </c>
      <c r="B1496" s="1" t="s">
        <v>72</v>
      </c>
      <c r="C1496" s="2" t="s">
        <v>2815</v>
      </c>
      <c r="D1496" s="3" t="s">
        <v>247</v>
      </c>
      <c r="E1496" s="4">
        <v>8</v>
      </c>
      <c r="F1496" s="4">
        <v>0</v>
      </c>
      <c r="H1496" s="6">
        <v>0</v>
      </c>
      <c r="I1496" s="7">
        <v>6238867</v>
      </c>
      <c r="J1496" s="7">
        <v>6238862</v>
      </c>
      <c r="K1496" s="7">
        <v>2</v>
      </c>
      <c r="L1496" s="7">
        <v>7</v>
      </c>
      <c r="M1496" s="7">
        <f t="shared" si="165"/>
        <v>0</v>
      </c>
      <c r="N1496" s="8">
        <f t="shared" si="166"/>
        <v>0</v>
      </c>
      <c r="R1496" s="12">
        <v>1</v>
      </c>
    </row>
    <row r="1497" spans="1:18" ht="51" x14ac:dyDescent="0.2">
      <c r="A1497" s="1" t="s">
        <v>2816</v>
      </c>
      <c r="B1497" s="1" t="s">
        <v>75</v>
      </c>
      <c r="C1497" s="2" t="s">
        <v>1063</v>
      </c>
      <c r="D1497" s="3" t="s">
        <v>247</v>
      </c>
      <c r="E1497" s="4">
        <v>6</v>
      </c>
      <c r="F1497" s="4">
        <v>0</v>
      </c>
      <c r="H1497" s="6">
        <v>0</v>
      </c>
      <c r="I1497" s="7">
        <v>6238868</v>
      </c>
      <c r="J1497" s="7">
        <v>6238862</v>
      </c>
      <c r="K1497" s="7">
        <v>2</v>
      </c>
      <c r="L1497" s="7">
        <v>7</v>
      </c>
      <c r="M1497" s="7">
        <f t="shared" si="165"/>
        <v>0</v>
      </c>
      <c r="N1497" s="8">
        <f t="shared" si="166"/>
        <v>0</v>
      </c>
      <c r="R1497" s="12">
        <v>1</v>
      </c>
    </row>
    <row r="1498" spans="1:18" ht="38.25" x14ac:dyDescent="0.2">
      <c r="A1498" s="1" t="s">
        <v>2817</v>
      </c>
      <c r="B1498" s="1" t="s">
        <v>78</v>
      </c>
      <c r="C1498" s="2" t="s">
        <v>2818</v>
      </c>
      <c r="D1498" s="3" t="s">
        <v>247</v>
      </c>
      <c r="E1498" s="4">
        <v>6</v>
      </c>
      <c r="F1498" s="4">
        <v>0</v>
      </c>
      <c r="H1498" s="6">
        <v>0</v>
      </c>
      <c r="I1498" s="7">
        <v>6238869</v>
      </c>
      <c r="J1498" s="7">
        <v>6238862</v>
      </c>
      <c r="K1498" s="7">
        <v>2</v>
      </c>
      <c r="L1498" s="7">
        <v>7</v>
      </c>
      <c r="M1498" s="7">
        <f t="shared" si="165"/>
        <v>0</v>
      </c>
      <c r="N1498" s="8">
        <f t="shared" si="166"/>
        <v>0</v>
      </c>
      <c r="R1498" s="12">
        <v>1</v>
      </c>
    </row>
    <row r="1499" spans="1:18" ht="38.25" x14ac:dyDescent="0.2">
      <c r="A1499" s="1" t="s">
        <v>2819</v>
      </c>
      <c r="B1499" s="1" t="s">
        <v>81</v>
      </c>
      <c r="C1499" s="2" t="s">
        <v>2820</v>
      </c>
      <c r="D1499" s="3" t="s">
        <v>36</v>
      </c>
      <c r="E1499" s="4">
        <v>0</v>
      </c>
      <c r="F1499" s="4">
        <v>0</v>
      </c>
      <c r="H1499" s="6">
        <v>0</v>
      </c>
      <c r="I1499" s="7">
        <v>6238870</v>
      </c>
      <c r="J1499" s="7">
        <v>6238862</v>
      </c>
      <c r="K1499" s="7">
        <v>2</v>
      </c>
      <c r="L1499" s="7">
        <v>7</v>
      </c>
      <c r="M1499" s="7">
        <f t="shared" si="165"/>
        <v>0</v>
      </c>
      <c r="N1499" s="8">
        <f t="shared" si="166"/>
        <v>0</v>
      </c>
      <c r="R1499" s="12">
        <v>1</v>
      </c>
    </row>
    <row r="1500" spans="1:18" ht="51" x14ac:dyDescent="0.2">
      <c r="A1500" s="1" t="s">
        <v>2821</v>
      </c>
      <c r="C1500" s="2" t="s">
        <v>2822</v>
      </c>
      <c r="D1500" s="3" t="s">
        <v>247</v>
      </c>
      <c r="E1500" s="4">
        <v>6</v>
      </c>
      <c r="F1500" s="4">
        <v>0</v>
      </c>
      <c r="H1500" s="6">
        <v>0</v>
      </c>
      <c r="I1500" s="7">
        <v>6238871</v>
      </c>
      <c r="J1500" s="7">
        <v>6238862</v>
      </c>
      <c r="K1500" s="7">
        <v>2</v>
      </c>
      <c r="L1500" s="7">
        <v>7</v>
      </c>
      <c r="M1500" s="7">
        <f t="shared" si="165"/>
        <v>0</v>
      </c>
      <c r="N1500" s="8">
        <f t="shared" si="166"/>
        <v>0</v>
      </c>
      <c r="R1500" s="12">
        <v>1</v>
      </c>
    </row>
    <row r="1501" spans="1:18" x14ac:dyDescent="0.2">
      <c r="A1501" s="1" t="s">
        <v>2823</v>
      </c>
      <c r="C1501" s="2" t="s">
        <v>2824</v>
      </c>
      <c r="E1501" s="4">
        <v>0</v>
      </c>
      <c r="F1501" s="4">
        <v>0</v>
      </c>
      <c r="H1501" s="6">
        <v>0</v>
      </c>
      <c r="I1501" s="7">
        <v>6238872</v>
      </c>
      <c r="J1501" s="7">
        <v>6238844</v>
      </c>
      <c r="K1501" s="7">
        <v>1</v>
      </c>
      <c r="L1501" s="7">
        <v>6</v>
      </c>
      <c r="M1501" s="7">
        <f>M1502+M1503+M1504+M1505+M1506</f>
        <v>0</v>
      </c>
      <c r="N1501" s="8">
        <f>N1502+N1503+N1504+N1505+N1506</f>
        <v>0</v>
      </c>
      <c r="R1501" s="12">
        <v>1</v>
      </c>
    </row>
    <row r="1502" spans="1:18" ht="38.25" x14ac:dyDescent="0.2">
      <c r="A1502" s="1" t="s">
        <v>2825</v>
      </c>
      <c r="B1502" s="1" t="s">
        <v>84</v>
      </c>
      <c r="C1502" s="2" t="s">
        <v>2826</v>
      </c>
      <c r="D1502" s="3" t="s">
        <v>247</v>
      </c>
      <c r="E1502" s="4">
        <v>13</v>
      </c>
      <c r="F1502" s="4">
        <v>0</v>
      </c>
      <c r="H1502" s="6">
        <v>0</v>
      </c>
      <c r="I1502" s="7">
        <v>6238873</v>
      </c>
      <c r="J1502" s="7">
        <v>6238872</v>
      </c>
      <c r="K1502" s="7">
        <v>2</v>
      </c>
      <c r="L1502" s="7">
        <v>7</v>
      </c>
      <c r="M1502" s="7">
        <f t="shared" ref="M1502:M1506" si="167">ROUND(ROUND(H1502,2)*ROUND(E1502,2), 2)</f>
        <v>0</v>
      </c>
      <c r="N1502" s="8">
        <f>H1502*E1502*(1+F1502/100)</f>
        <v>0</v>
      </c>
      <c r="R1502" s="12">
        <v>1</v>
      </c>
    </row>
    <row r="1503" spans="1:18" ht="38.25" x14ac:dyDescent="0.2">
      <c r="A1503" s="1" t="s">
        <v>2827</v>
      </c>
      <c r="B1503" s="1" t="s">
        <v>87</v>
      </c>
      <c r="C1503" s="2" t="s">
        <v>2828</v>
      </c>
      <c r="D1503" s="3" t="s">
        <v>247</v>
      </c>
      <c r="E1503" s="4">
        <v>13</v>
      </c>
      <c r="F1503" s="4">
        <v>0</v>
      </c>
      <c r="H1503" s="6">
        <v>0</v>
      </c>
      <c r="I1503" s="7">
        <v>6238874</v>
      </c>
      <c r="J1503" s="7">
        <v>6238872</v>
      </c>
      <c r="K1503" s="7">
        <v>2</v>
      </c>
      <c r="L1503" s="7">
        <v>7</v>
      </c>
      <c r="M1503" s="7">
        <f t="shared" si="167"/>
        <v>0</v>
      </c>
      <c r="N1503" s="8">
        <f>H1503*E1503*(1+F1503/100)</f>
        <v>0</v>
      </c>
      <c r="R1503" s="12">
        <v>1</v>
      </c>
    </row>
    <row r="1504" spans="1:18" x14ac:dyDescent="0.2">
      <c r="A1504" s="1" t="s">
        <v>2829</v>
      </c>
      <c r="B1504" s="1" t="s">
        <v>90</v>
      </c>
      <c r="C1504" s="2" t="s">
        <v>2830</v>
      </c>
      <c r="D1504" s="3" t="s">
        <v>237</v>
      </c>
      <c r="E1504" s="4">
        <v>1</v>
      </c>
      <c r="F1504" s="4">
        <v>0</v>
      </c>
      <c r="H1504" s="6">
        <v>0</v>
      </c>
      <c r="I1504" s="7">
        <v>6238875</v>
      </c>
      <c r="J1504" s="7">
        <v>6238872</v>
      </c>
      <c r="K1504" s="7">
        <v>2</v>
      </c>
      <c r="L1504" s="7">
        <v>7</v>
      </c>
      <c r="M1504" s="7">
        <f t="shared" si="167"/>
        <v>0</v>
      </c>
      <c r="N1504" s="8">
        <f>H1504*E1504*(1+F1504/100)</f>
        <v>0</v>
      </c>
      <c r="R1504" s="12">
        <v>1</v>
      </c>
    </row>
    <row r="1505" spans="1:18" ht="25.5" x14ac:dyDescent="0.2">
      <c r="A1505" s="1" t="s">
        <v>2831</v>
      </c>
      <c r="B1505" s="1" t="s">
        <v>93</v>
      </c>
      <c r="C1505" s="2" t="s">
        <v>2832</v>
      </c>
      <c r="D1505" s="3" t="s">
        <v>36</v>
      </c>
      <c r="E1505" s="4">
        <v>0</v>
      </c>
      <c r="F1505" s="4">
        <v>0</v>
      </c>
      <c r="H1505" s="6">
        <v>0</v>
      </c>
      <c r="I1505" s="7">
        <v>6238876</v>
      </c>
      <c r="J1505" s="7">
        <v>6238872</v>
      </c>
      <c r="K1505" s="7">
        <v>2</v>
      </c>
      <c r="L1505" s="7">
        <v>7</v>
      </c>
      <c r="M1505" s="7">
        <f t="shared" si="167"/>
        <v>0</v>
      </c>
      <c r="N1505" s="8">
        <f>H1505*E1505*(1+F1505/100)</f>
        <v>0</v>
      </c>
      <c r="R1505" s="12">
        <v>1</v>
      </c>
    </row>
    <row r="1506" spans="1:18" ht="51" x14ac:dyDescent="0.2">
      <c r="A1506" s="1" t="s">
        <v>2833</v>
      </c>
      <c r="C1506" s="2" t="s">
        <v>2834</v>
      </c>
      <c r="D1506" s="3" t="s">
        <v>247</v>
      </c>
      <c r="E1506" s="4">
        <v>7</v>
      </c>
      <c r="F1506" s="4">
        <v>0</v>
      </c>
      <c r="H1506" s="6">
        <v>0</v>
      </c>
      <c r="I1506" s="7">
        <v>6238877</v>
      </c>
      <c r="J1506" s="7">
        <v>6238872</v>
      </c>
      <c r="K1506" s="7">
        <v>2</v>
      </c>
      <c r="L1506" s="7">
        <v>7</v>
      </c>
      <c r="M1506" s="7">
        <f t="shared" si="167"/>
        <v>0</v>
      </c>
      <c r="N1506" s="8">
        <f>H1506*E1506*(1+F1506/100)</f>
        <v>0</v>
      </c>
      <c r="R1506" s="12">
        <v>1</v>
      </c>
    </row>
    <row r="1507" spans="1:18" x14ac:dyDescent="0.2">
      <c r="A1507" s="1" t="s">
        <v>2835</v>
      </c>
      <c r="C1507" s="2" t="s">
        <v>2836</v>
      </c>
      <c r="E1507" s="4">
        <v>0</v>
      </c>
      <c r="F1507" s="4">
        <v>0</v>
      </c>
      <c r="H1507" s="6">
        <v>0</v>
      </c>
      <c r="I1507" s="7">
        <v>6238878</v>
      </c>
      <c r="J1507" s="7">
        <v>6238844</v>
      </c>
      <c r="K1507" s="7">
        <v>1</v>
      </c>
      <c r="L1507" s="7">
        <v>6</v>
      </c>
      <c r="M1507" s="7">
        <f>M1508+M1509+M1510+M1511+M1512+M1513+M1514+M1515+M1516</f>
        <v>0</v>
      </c>
      <c r="N1507" s="8">
        <f>N1508+N1509+N1510+N1511+N1512+N1513+N1514+N1515+N1516</f>
        <v>0</v>
      </c>
      <c r="R1507" s="12">
        <v>1</v>
      </c>
    </row>
    <row r="1508" spans="1:18" ht="89.25" x14ac:dyDescent="0.2">
      <c r="A1508" s="1" t="s">
        <v>2837</v>
      </c>
      <c r="B1508" s="1" t="s">
        <v>96</v>
      </c>
      <c r="C1508" s="2" t="s">
        <v>2838</v>
      </c>
      <c r="D1508" s="3" t="s">
        <v>244</v>
      </c>
      <c r="E1508" s="4">
        <v>19</v>
      </c>
      <c r="F1508" s="4">
        <v>0</v>
      </c>
      <c r="H1508" s="6">
        <v>0</v>
      </c>
      <c r="I1508" s="7">
        <v>6238879</v>
      </c>
      <c r="J1508" s="7">
        <v>6238878</v>
      </c>
      <c r="K1508" s="7">
        <v>2</v>
      </c>
      <c r="L1508" s="7">
        <v>7</v>
      </c>
      <c r="M1508" s="7">
        <f t="shared" ref="M1508:M1516" si="168">ROUND(ROUND(H1508,2)*ROUND(E1508,2), 2)</f>
        <v>0</v>
      </c>
      <c r="N1508" s="8">
        <f t="shared" ref="N1508:N1516" si="169">H1508*E1508*(1+F1508/100)</f>
        <v>0</v>
      </c>
      <c r="R1508" s="12">
        <v>1</v>
      </c>
    </row>
    <row r="1509" spans="1:18" ht="63.75" x14ac:dyDescent="0.2">
      <c r="A1509" s="1" t="s">
        <v>2839</v>
      </c>
      <c r="B1509" s="1" t="s">
        <v>99</v>
      </c>
      <c r="C1509" s="2" t="s">
        <v>2840</v>
      </c>
      <c r="D1509" s="3" t="s">
        <v>247</v>
      </c>
      <c r="E1509" s="4">
        <v>16</v>
      </c>
      <c r="F1509" s="4">
        <v>0</v>
      </c>
      <c r="H1509" s="6">
        <v>0</v>
      </c>
      <c r="I1509" s="7">
        <v>6238880</v>
      </c>
      <c r="J1509" s="7">
        <v>6238878</v>
      </c>
      <c r="K1509" s="7">
        <v>2</v>
      </c>
      <c r="L1509" s="7">
        <v>7</v>
      </c>
      <c r="M1509" s="7">
        <f t="shared" si="168"/>
        <v>0</v>
      </c>
      <c r="N1509" s="8">
        <f t="shared" si="169"/>
        <v>0</v>
      </c>
      <c r="R1509" s="12">
        <v>1</v>
      </c>
    </row>
    <row r="1510" spans="1:18" ht="25.5" x14ac:dyDescent="0.2">
      <c r="A1510" s="1" t="s">
        <v>2841</v>
      </c>
      <c r="B1510" s="1" t="s">
        <v>102</v>
      </c>
      <c r="C1510" s="2" t="s">
        <v>2842</v>
      </c>
      <c r="D1510" s="3" t="s">
        <v>36</v>
      </c>
      <c r="E1510" s="4">
        <v>0</v>
      </c>
      <c r="F1510" s="4">
        <v>0</v>
      </c>
      <c r="H1510" s="6">
        <v>0</v>
      </c>
      <c r="I1510" s="7">
        <v>6238881</v>
      </c>
      <c r="J1510" s="7">
        <v>6238878</v>
      </c>
      <c r="K1510" s="7">
        <v>2</v>
      </c>
      <c r="L1510" s="7">
        <v>7</v>
      </c>
      <c r="M1510" s="7">
        <f t="shared" si="168"/>
        <v>0</v>
      </c>
      <c r="N1510" s="8">
        <f t="shared" si="169"/>
        <v>0</v>
      </c>
      <c r="R1510" s="12">
        <v>1</v>
      </c>
    </row>
    <row r="1511" spans="1:18" ht="38.25" x14ac:dyDescent="0.2">
      <c r="A1511" s="1" t="s">
        <v>2843</v>
      </c>
      <c r="C1511" s="2" t="s">
        <v>2844</v>
      </c>
      <c r="D1511" s="3" t="s">
        <v>247</v>
      </c>
      <c r="E1511" s="4">
        <v>8</v>
      </c>
      <c r="F1511" s="4">
        <v>0</v>
      </c>
      <c r="H1511" s="6">
        <v>0</v>
      </c>
      <c r="I1511" s="7">
        <v>6238882</v>
      </c>
      <c r="J1511" s="7">
        <v>6238878</v>
      </c>
      <c r="K1511" s="7">
        <v>2</v>
      </c>
      <c r="L1511" s="7">
        <v>7</v>
      </c>
      <c r="M1511" s="7">
        <f t="shared" si="168"/>
        <v>0</v>
      </c>
      <c r="N1511" s="8">
        <f t="shared" si="169"/>
        <v>0</v>
      </c>
      <c r="R1511" s="12">
        <v>1</v>
      </c>
    </row>
    <row r="1512" spans="1:18" ht="38.25" x14ac:dyDescent="0.2">
      <c r="A1512" s="1" t="s">
        <v>2845</v>
      </c>
      <c r="C1512" s="2" t="s">
        <v>2846</v>
      </c>
      <c r="D1512" s="3" t="s">
        <v>247</v>
      </c>
      <c r="E1512" s="4">
        <v>8</v>
      </c>
      <c r="F1512" s="4">
        <v>0</v>
      </c>
      <c r="H1512" s="6">
        <v>0</v>
      </c>
      <c r="I1512" s="7">
        <v>6238883</v>
      </c>
      <c r="J1512" s="7">
        <v>6238878</v>
      </c>
      <c r="K1512" s="7">
        <v>2</v>
      </c>
      <c r="L1512" s="7">
        <v>7</v>
      </c>
      <c r="M1512" s="7">
        <f t="shared" si="168"/>
        <v>0</v>
      </c>
      <c r="N1512" s="8">
        <f t="shared" si="169"/>
        <v>0</v>
      </c>
      <c r="R1512" s="12">
        <v>1</v>
      </c>
    </row>
    <row r="1513" spans="1:18" ht="25.5" x14ac:dyDescent="0.2">
      <c r="A1513" s="1" t="s">
        <v>2847</v>
      </c>
      <c r="B1513" s="1" t="s">
        <v>105</v>
      </c>
      <c r="C1513" s="2" t="s">
        <v>2848</v>
      </c>
      <c r="D1513" s="3" t="s">
        <v>36</v>
      </c>
      <c r="E1513" s="4">
        <v>0</v>
      </c>
      <c r="F1513" s="4">
        <v>0</v>
      </c>
      <c r="H1513" s="6">
        <v>0</v>
      </c>
      <c r="I1513" s="7">
        <v>6238884</v>
      </c>
      <c r="J1513" s="7">
        <v>6238878</v>
      </c>
      <c r="K1513" s="7">
        <v>2</v>
      </c>
      <c r="L1513" s="7">
        <v>7</v>
      </c>
      <c r="M1513" s="7">
        <f t="shared" si="168"/>
        <v>0</v>
      </c>
      <c r="N1513" s="8">
        <f t="shared" si="169"/>
        <v>0</v>
      </c>
      <c r="R1513" s="12">
        <v>1</v>
      </c>
    </row>
    <row r="1514" spans="1:18" ht="38.25" x14ac:dyDescent="0.2">
      <c r="A1514" s="1" t="s">
        <v>2849</v>
      </c>
      <c r="C1514" s="2" t="s">
        <v>2850</v>
      </c>
      <c r="D1514" s="3" t="s">
        <v>247</v>
      </c>
      <c r="E1514" s="4">
        <v>16</v>
      </c>
      <c r="F1514" s="4">
        <v>0</v>
      </c>
      <c r="H1514" s="6">
        <v>0</v>
      </c>
      <c r="I1514" s="7">
        <v>6238885</v>
      </c>
      <c r="J1514" s="7">
        <v>6238878</v>
      </c>
      <c r="K1514" s="7">
        <v>2</v>
      </c>
      <c r="L1514" s="7">
        <v>7</v>
      </c>
      <c r="M1514" s="7">
        <f t="shared" si="168"/>
        <v>0</v>
      </c>
      <c r="N1514" s="8">
        <f t="shared" si="169"/>
        <v>0</v>
      </c>
      <c r="R1514" s="12">
        <v>1</v>
      </c>
    </row>
    <row r="1515" spans="1:18" x14ac:dyDescent="0.2">
      <c r="A1515" s="1" t="s">
        <v>2851</v>
      </c>
      <c r="B1515" s="1" t="s">
        <v>108</v>
      </c>
      <c r="C1515" s="2" t="s">
        <v>2852</v>
      </c>
      <c r="D1515" s="3" t="s">
        <v>237</v>
      </c>
      <c r="E1515" s="4">
        <v>1</v>
      </c>
      <c r="F1515" s="4">
        <v>0</v>
      </c>
      <c r="H1515" s="6">
        <v>0</v>
      </c>
      <c r="I1515" s="7">
        <v>6238886</v>
      </c>
      <c r="J1515" s="7">
        <v>6238878</v>
      </c>
      <c r="K1515" s="7">
        <v>2</v>
      </c>
      <c r="L1515" s="7">
        <v>7</v>
      </c>
      <c r="M1515" s="7">
        <f t="shared" si="168"/>
        <v>0</v>
      </c>
      <c r="N1515" s="8">
        <f t="shared" si="169"/>
        <v>0</v>
      </c>
      <c r="R1515" s="12">
        <v>1</v>
      </c>
    </row>
    <row r="1516" spans="1:18" ht="38.25" x14ac:dyDescent="0.2">
      <c r="A1516" s="1" t="s">
        <v>2853</v>
      </c>
      <c r="B1516" s="1" t="s">
        <v>111</v>
      </c>
      <c r="C1516" s="2" t="s">
        <v>2854</v>
      </c>
      <c r="D1516" s="3" t="s">
        <v>234</v>
      </c>
      <c r="E1516" s="4">
        <v>1</v>
      </c>
      <c r="F1516" s="4">
        <v>0</v>
      </c>
      <c r="H1516" s="6">
        <v>0</v>
      </c>
      <c r="I1516" s="7">
        <v>6238887</v>
      </c>
      <c r="J1516" s="7">
        <v>6238878</v>
      </c>
      <c r="K1516" s="7">
        <v>2</v>
      </c>
      <c r="L1516" s="7">
        <v>7</v>
      </c>
      <c r="M1516" s="7">
        <f t="shared" si="168"/>
        <v>0</v>
      </c>
      <c r="N1516" s="8">
        <f t="shared" si="169"/>
        <v>0</v>
      </c>
      <c r="R1516" s="12">
        <v>1</v>
      </c>
    </row>
    <row r="1517" spans="1:18" x14ac:dyDescent="0.2">
      <c r="A1517" s="1" t="s">
        <v>2855</v>
      </c>
      <c r="C1517" s="2" t="s">
        <v>2856</v>
      </c>
      <c r="E1517" s="4">
        <v>0</v>
      </c>
      <c r="F1517" s="4">
        <v>0</v>
      </c>
      <c r="H1517" s="6">
        <v>0</v>
      </c>
      <c r="I1517" s="7">
        <v>6238888</v>
      </c>
      <c r="J1517" s="7">
        <v>6238844</v>
      </c>
      <c r="K1517" s="7">
        <v>1</v>
      </c>
      <c r="L1517" s="7">
        <v>6</v>
      </c>
      <c r="M1517" s="7">
        <f>M1518+M1519+M1520+M1521+M1522+M1523+M1524+M1525+M1526+M1527+M1528+M1529+M1530</f>
        <v>0</v>
      </c>
      <c r="N1517" s="8">
        <f>N1518+N1519+N1520+N1521+N1522+N1523+N1524+N1525+N1526+N1527+N1528+N1529+N1530</f>
        <v>0</v>
      </c>
      <c r="R1517" s="12">
        <v>1</v>
      </c>
    </row>
    <row r="1518" spans="1:18" ht="38.25" x14ac:dyDescent="0.2">
      <c r="A1518" s="1" t="s">
        <v>2857</v>
      </c>
      <c r="B1518" s="1" t="s">
        <v>114</v>
      </c>
      <c r="C1518" s="2" t="s">
        <v>2858</v>
      </c>
      <c r="D1518" s="3" t="s">
        <v>247</v>
      </c>
      <c r="E1518" s="4">
        <v>45</v>
      </c>
      <c r="F1518" s="4">
        <v>0</v>
      </c>
      <c r="H1518" s="6">
        <v>0</v>
      </c>
      <c r="I1518" s="7">
        <v>6238889</v>
      </c>
      <c r="J1518" s="7">
        <v>6238888</v>
      </c>
      <c r="K1518" s="7">
        <v>2</v>
      </c>
      <c r="L1518" s="7">
        <v>7</v>
      </c>
      <c r="M1518" s="7">
        <f t="shared" ref="M1518:M1530" si="170">ROUND(ROUND(H1518,2)*ROUND(E1518,2), 2)</f>
        <v>0</v>
      </c>
      <c r="N1518" s="8">
        <f t="shared" ref="N1518:N1530" si="171">H1518*E1518*(1+F1518/100)</f>
        <v>0</v>
      </c>
      <c r="R1518" s="12">
        <v>1</v>
      </c>
    </row>
    <row r="1519" spans="1:18" x14ac:dyDescent="0.2">
      <c r="A1519" s="1" t="s">
        <v>2859</v>
      </c>
      <c r="B1519" s="1" t="s">
        <v>117</v>
      </c>
      <c r="C1519" s="2" t="s">
        <v>2860</v>
      </c>
      <c r="D1519" s="3" t="s">
        <v>237</v>
      </c>
      <c r="E1519" s="4">
        <v>6</v>
      </c>
      <c r="F1519" s="4">
        <v>0</v>
      </c>
      <c r="H1519" s="6">
        <v>0</v>
      </c>
      <c r="I1519" s="7">
        <v>6238890</v>
      </c>
      <c r="J1519" s="7">
        <v>6238888</v>
      </c>
      <c r="K1519" s="7">
        <v>2</v>
      </c>
      <c r="L1519" s="7">
        <v>7</v>
      </c>
      <c r="M1519" s="7">
        <f t="shared" si="170"/>
        <v>0</v>
      </c>
      <c r="N1519" s="8">
        <f t="shared" si="171"/>
        <v>0</v>
      </c>
      <c r="R1519" s="12">
        <v>1</v>
      </c>
    </row>
    <row r="1520" spans="1:18" ht="25.5" x14ac:dyDescent="0.2">
      <c r="A1520" s="1" t="s">
        <v>2861</v>
      </c>
      <c r="B1520" s="1" t="s">
        <v>120</v>
      </c>
      <c r="C1520" s="2" t="s">
        <v>2862</v>
      </c>
      <c r="D1520" s="3" t="s">
        <v>36</v>
      </c>
      <c r="E1520" s="4">
        <v>0</v>
      </c>
      <c r="F1520" s="4">
        <v>0</v>
      </c>
      <c r="H1520" s="6">
        <v>0</v>
      </c>
      <c r="I1520" s="7">
        <v>6238891</v>
      </c>
      <c r="J1520" s="7">
        <v>6238888</v>
      </c>
      <c r="K1520" s="7">
        <v>2</v>
      </c>
      <c r="L1520" s="7">
        <v>7</v>
      </c>
      <c r="M1520" s="7">
        <f t="shared" si="170"/>
        <v>0</v>
      </c>
      <c r="N1520" s="8">
        <f t="shared" si="171"/>
        <v>0</v>
      </c>
      <c r="R1520" s="12">
        <v>1</v>
      </c>
    </row>
    <row r="1521" spans="1:18" ht="38.25" x14ac:dyDescent="0.2">
      <c r="A1521" s="1" t="s">
        <v>2863</v>
      </c>
      <c r="C1521" s="2" t="s">
        <v>2864</v>
      </c>
      <c r="D1521" s="3" t="s">
        <v>247</v>
      </c>
      <c r="E1521" s="4">
        <v>4.6500000000000004</v>
      </c>
      <c r="F1521" s="4">
        <v>0</v>
      </c>
      <c r="H1521" s="6">
        <v>0</v>
      </c>
      <c r="I1521" s="7">
        <v>6238892</v>
      </c>
      <c r="J1521" s="7">
        <v>6238888</v>
      </c>
      <c r="K1521" s="7">
        <v>2</v>
      </c>
      <c r="L1521" s="7">
        <v>7</v>
      </c>
      <c r="M1521" s="7">
        <f t="shared" si="170"/>
        <v>0</v>
      </c>
      <c r="N1521" s="8">
        <f t="shared" si="171"/>
        <v>0</v>
      </c>
      <c r="R1521" s="12">
        <v>1</v>
      </c>
    </row>
    <row r="1522" spans="1:18" ht="38.25" x14ac:dyDescent="0.2">
      <c r="A1522" s="1" t="s">
        <v>2865</v>
      </c>
      <c r="C1522" s="2" t="s">
        <v>2866</v>
      </c>
      <c r="D1522" s="3" t="s">
        <v>247</v>
      </c>
      <c r="E1522" s="4">
        <v>50</v>
      </c>
      <c r="F1522" s="4">
        <v>0</v>
      </c>
      <c r="H1522" s="6">
        <v>0</v>
      </c>
      <c r="I1522" s="7">
        <v>6238893</v>
      </c>
      <c r="J1522" s="7">
        <v>6238888</v>
      </c>
      <c r="K1522" s="7">
        <v>2</v>
      </c>
      <c r="L1522" s="7">
        <v>7</v>
      </c>
      <c r="M1522" s="7">
        <f t="shared" si="170"/>
        <v>0</v>
      </c>
      <c r="N1522" s="8">
        <f t="shared" si="171"/>
        <v>0</v>
      </c>
      <c r="R1522" s="12">
        <v>1</v>
      </c>
    </row>
    <row r="1523" spans="1:18" ht="25.5" x14ac:dyDescent="0.2">
      <c r="A1523" s="1" t="s">
        <v>2867</v>
      </c>
      <c r="B1523" s="1" t="s">
        <v>123</v>
      </c>
      <c r="C1523" s="2" t="s">
        <v>2868</v>
      </c>
      <c r="D1523" s="3" t="s">
        <v>36</v>
      </c>
      <c r="E1523" s="4">
        <v>0</v>
      </c>
      <c r="F1523" s="4">
        <v>0</v>
      </c>
      <c r="H1523" s="6">
        <v>0</v>
      </c>
      <c r="I1523" s="7">
        <v>6238894</v>
      </c>
      <c r="J1523" s="7">
        <v>6238888</v>
      </c>
      <c r="K1523" s="7">
        <v>2</v>
      </c>
      <c r="L1523" s="7">
        <v>7</v>
      </c>
      <c r="M1523" s="7">
        <f t="shared" si="170"/>
        <v>0</v>
      </c>
      <c r="N1523" s="8">
        <f t="shared" si="171"/>
        <v>0</v>
      </c>
      <c r="R1523" s="12">
        <v>1</v>
      </c>
    </row>
    <row r="1524" spans="1:18" ht="38.25" x14ac:dyDescent="0.2">
      <c r="A1524" s="1" t="s">
        <v>2869</v>
      </c>
      <c r="C1524" s="2" t="s">
        <v>2870</v>
      </c>
      <c r="D1524" s="3" t="s">
        <v>247</v>
      </c>
      <c r="E1524" s="4">
        <v>4.6500000000000004</v>
      </c>
      <c r="F1524" s="4">
        <v>0</v>
      </c>
      <c r="H1524" s="6">
        <v>0</v>
      </c>
      <c r="I1524" s="7">
        <v>6238895</v>
      </c>
      <c r="J1524" s="7">
        <v>6238888</v>
      </c>
      <c r="K1524" s="7">
        <v>2</v>
      </c>
      <c r="L1524" s="7">
        <v>7</v>
      </c>
      <c r="M1524" s="7">
        <f t="shared" si="170"/>
        <v>0</v>
      </c>
      <c r="N1524" s="8">
        <f t="shared" si="171"/>
        <v>0</v>
      </c>
      <c r="R1524" s="12">
        <v>1</v>
      </c>
    </row>
    <row r="1525" spans="1:18" ht="38.25" x14ac:dyDescent="0.2">
      <c r="A1525" s="1" t="s">
        <v>2871</v>
      </c>
      <c r="C1525" s="2" t="s">
        <v>2872</v>
      </c>
      <c r="D1525" s="3" t="s">
        <v>247</v>
      </c>
      <c r="E1525" s="4">
        <v>45</v>
      </c>
      <c r="F1525" s="4">
        <v>0</v>
      </c>
      <c r="H1525" s="6">
        <v>0</v>
      </c>
      <c r="I1525" s="7">
        <v>6238896</v>
      </c>
      <c r="J1525" s="7">
        <v>6238888</v>
      </c>
      <c r="K1525" s="7">
        <v>2</v>
      </c>
      <c r="L1525" s="7">
        <v>7</v>
      </c>
      <c r="M1525" s="7">
        <f t="shared" si="170"/>
        <v>0</v>
      </c>
      <c r="N1525" s="8">
        <f t="shared" si="171"/>
        <v>0</v>
      </c>
      <c r="R1525" s="12">
        <v>1</v>
      </c>
    </row>
    <row r="1526" spans="1:18" ht="25.5" x14ac:dyDescent="0.2">
      <c r="A1526" s="1" t="s">
        <v>2873</v>
      </c>
      <c r="B1526" s="1" t="s">
        <v>125</v>
      </c>
      <c r="C1526" s="2" t="s">
        <v>2874</v>
      </c>
      <c r="D1526" s="3" t="s">
        <v>36</v>
      </c>
      <c r="E1526" s="4">
        <v>0</v>
      </c>
      <c r="F1526" s="4">
        <v>0</v>
      </c>
      <c r="H1526" s="6">
        <v>0</v>
      </c>
      <c r="I1526" s="7">
        <v>6238897</v>
      </c>
      <c r="J1526" s="7">
        <v>6238888</v>
      </c>
      <c r="K1526" s="7">
        <v>2</v>
      </c>
      <c r="L1526" s="7">
        <v>7</v>
      </c>
      <c r="M1526" s="7">
        <f t="shared" si="170"/>
        <v>0</v>
      </c>
      <c r="N1526" s="8">
        <f t="shared" si="171"/>
        <v>0</v>
      </c>
      <c r="R1526" s="12">
        <v>1</v>
      </c>
    </row>
    <row r="1527" spans="1:18" ht="38.25" x14ac:dyDescent="0.2">
      <c r="A1527" s="1" t="s">
        <v>2875</v>
      </c>
      <c r="C1527" s="2" t="s">
        <v>2876</v>
      </c>
      <c r="D1527" s="3" t="s">
        <v>247</v>
      </c>
      <c r="E1527" s="4">
        <v>63</v>
      </c>
      <c r="F1527" s="4">
        <v>0</v>
      </c>
      <c r="H1527" s="6">
        <v>0</v>
      </c>
      <c r="I1527" s="7">
        <v>6238898</v>
      </c>
      <c r="J1527" s="7">
        <v>6238888</v>
      </c>
      <c r="K1527" s="7">
        <v>2</v>
      </c>
      <c r="L1527" s="7">
        <v>7</v>
      </c>
      <c r="M1527" s="7">
        <f t="shared" si="170"/>
        <v>0</v>
      </c>
      <c r="N1527" s="8">
        <f t="shared" si="171"/>
        <v>0</v>
      </c>
      <c r="R1527" s="12">
        <v>1</v>
      </c>
    </row>
    <row r="1528" spans="1:18" ht="51" x14ac:dyDescent="0.2">
      <c r="A1528" s="1" t="s">
        <v>2877</v>
      </c>
      <c r="C1528" s="2" t="s">
        <v>2878</v>
      </c>
      <c r="D1528" s="3" t="s">
        <v>247</v>
      </c>
      <c r="E1528" s="4">
        <v>63</v>
      </c>
      <c r="F1528" s="4">
        <v>0</v>
      </c>
      <c r="H1528" s="6">
        <v>0</v>
      </c>
      <c r="I1528" s="7">
        <v>6238899</v>
      </c>
      <c r="J1528" s="7">
        <v>6238888</v>
      </c>
      <c r="K1528" s="7">
        <v>2</v>
      </c>
      <c r="L1528" s="7">
        <v>7</v>
      </c>
      <c r="M1528" s="7">
        <f t="shared" si="170"/>
        <v>0</v>
      </c>
      <c r="N1528" s="8">
        <f t="shared" si="171"/>
        <v>0</v>
      </c>
      <c r="R1528" s="12">
        <v>1</v>
      </c>
    </row>
    <row r="1529" spans="1:18" ht="38.25" x14ac:dyDescent="0.2">
      <c r="A1529" s="1" t="s">
        <v>2879</v>
      </c>
      <c r="B1529" s="1" t="s">
        <v>128</v>
      </c>
      <c r="C1529" s="2" t="s">
        <v>2880</v>
      </c>
      <c r="D1529" s="3" t="s">
        <v>36</v>
      </c>
      <c r="E1529" s="4">
        <v>0</v>
      </c>
      <c r="F1529" s="4">
        <v>0</v>
      </c>
      <c r="H1529" s="6">
        <v>0</v>
      </c>
      <c r="I1529" s="7">
        <v>6238900</v>
      </c>
      <c r="J1529" s="7">
        <v>6238888</v>
      </c>
      <c r="K1529" s="7">
        <v>2</v>
      </c>
      <c r="L1529" s="7">
        <v>7</v>
      </c>
      <c r="M1529" s="7">
        <f t="shared" si="170"/>
        <v>0</v>
      </c>
      <c r="N1529" s="8">
        <f t="shared" si="171"/>
        <v>0</v>
      </c>
      <c r="R1529" s="12">
        <v>1</v>
      </c>
    </row>
    <row r="1530" spans="1:18" ht="51" x14ac:dyDescent="0.2">
      <c r="A1530" s="1" t="s">
        <v>2881</v>
      </c>
      <c r="C1530" s="2" t="s">
        <v>2882</v>
      </c>
      <c r="D1530" s="3" t="s">
        <v>247</v>
      </c>
      <c r="E1530" s="4">
        <v>33</v>
      </c>
      <c r="F1530" s="4">
        <v>0</v>
      </c>
      <c r="H1530" s="6">
        <v>0</v>
      </c>
      <c r="I1530" s="7">
        <v>6238901</v>
      </c>
      <c r="J1530" s="7">
        <v>6238888</v>
      </c>
      <c r="K1530" s="7">
        <v>2</v>
      </c>
      <c r="L1530" s="7">
        <v>7</v>
      </c>
      <c r="M1530" s="7">
        <f t="shared" si="170"/>
        <v>0</v>
      </c>
      <c r="N1530" s="8">
        <f t="shared" si="171"/>
        <v>0</v>
      </c>
      <c r="R1530" s="12">
        <v>1</v>
      </c>
    </row>
    <row r="1531" spans="1:18" x14ac:dyDescent="0.2">
      <c r="A1531" s="1" t="s">
        <v>2883</v>
      </c>
      <c r="C1531" s="2" t="s">
        <v>2884</v>
      </c>
      <c r="E1531" s="4">
        <v>0</v>
      </c>
      <c r="F1531" s="4">
        <v>0</v>
      </c>
      <c r="H1531" s="6">
        <v>0</v>
      </c>
      <c r="I1531" s="7">
        <v>6238902</v>
      </c>
      <c r="J1531" s="7">
        <v>6238844</v>
      </c>
      <c r="K1531" s="7">
        <v>1</v>
      </c>
      <c r="L1531" s="7">
        <v>6</v>
      </c>
      <c r="M1531" s="7">
        <f>M1532+M1533+M1534+M1535+M1536+M1537+M1538+M1539+M1540+M1541</f>
        <v>0</v>
      </c>
      <c r="N1531" s="8">
        <f>N1532+N1533+N1534+N1535+N1536+N1537+N1538+N1539+N1540+N1541</f>
        <v>0</v>
      </c>
      <c r="R1531" s="12">
        <v>1</v>
      </c>
    </row>
    <row r="1532" spans="1:18" ht="38.25" x14ac:dyDescent="0.2">
      <c r="A1532" s="1" t="s">
        <v>2885</v>
      </c>
      <c r="B1532" s="1" t="s">
        <v>131</v>
      </c>
      <c r="C1532" s="2" t="s">
        <v>2886</v>
      </c>
      <c r="D1532" s="3" t="s">
        <v>36</v>
      </c>
      <c r="E1532" s="4">
        <v>0</v>
      </c>
      <c r="F1532" s="4">
        <v>0</v>
      </c>
      <c r="H1532" s="6">
        <v>0</v>
      </c>
      <c r="I1532" s="7">
        <v>6238903</v>
      </c>
      <c r="J1532" s="7">
        <v>6238902</v>
      </c>
      <c r="K1532" s="7">
        <v>2</v>
      </c>
      <c r="L1532" s="7">
        <v>7</v>
      </c>
      <c r="M1532" s="7">
        <f t="shared" ref="M1532:M1541" si="172">ROUND(ROUND(H1532,2)*ROUND(E1532,2), 2)</f>
        <v>0</v>
      </c>
      <c r="N1532" s="8">
        <f t="shared" ref="N1532:N1541" si="173">H1532*E1532*(1+F1532/100)</f>
        <v>0</v>
      </c>
      <c r="R1532" s="12">
        <v>1</v>
      </c>
    </row>
    <row r="1533" spans="1:18" ht="76.5" x14ac:dyDescent="0.2">
      <c r="A1533" s="1" t="s">
        <v>2887</v>
      </c>
      <c r="C1533" s="2" t="s">
        <v>2888</v>
      </c>
      <c r="D1533" s="3" t="s">
        <v>237</v>
      </c>
      <c r="E1533" s="4">
        <v>1</v>
      </c>
      <c r="F1533" s="4">
        <v>0</v>
      </c>
      <c r="H1533" s="6">
        <v>0</v>
      </c>
      <c r="I1533" s="7">
        <v>6238904</v>
      </c>
      <c r="J1533" s="7">
        <v>6238902</v>
      </c>
      <c r="K1533" s="7">
        <v>2</v>
      </c>
      <c r="L1533" s="7">
        <v>7</v>
      </c>
      <c r="M1533" s="7">
        <f t="shared" si="172"/>
        <v>0</v>
      </c>
      <c r="N1533" s="8">
        <f t="shared" si="173"/>
        <v>0</v>
      </c>
      <c r="R1533" s="12">
        <v>1</v>
      </c>
    </row>
    <row r="1534" spans="1:18" ht="102" x14ac:dyDescent="0.2">
      <c r="A1534" s="1" t="s">
        <v>2889</v>
      </c>
      <c r="C1534" s="2" t="s">
        <v>2890</v>
      </c>
      <c r="D1534" s="3" t="s">
        <v>237</v>
      </c>
      <c r="E1534" s="4">
        <v>2</v>
      </c>
      <c r="F1534" s="4">
        <v>0</v>
      </c>
      <c r="H1534" s="6">
        <v>0</v>
      </c>
      <c r="I1534" s="7">
        <v>6238905</v>
      </c>
      <c r="J1534" s="7">
        <v>6238902</v>
      </c>
      <c r="K1534" s="7">
        <v>2</v>
      </c>
      <c r="L1534" s="7">
        <v>7</v>
      </c>
      <c r="M1534" s="7">
        <f t="shared" si="172"/>
        <v>0</v>
      </c>
      <c r="N1534" s="8">
        <f t="shared" si="173"/>
        <v>0</v>
      </c>
      <c r="R1534" s="12">
        <v>1</v>
      </c>
    </row>
    <row r="1535" spans="1:18" ht="63.75" x14ac:dyDescent="0.2">
      <c r="A1535" s="1" t="s">
        <v>2891</v>
      </c>
      <c r="C1535" s="2" t="s">
        <v>2892</v>
      </c>
      <c r="D1535" s="3" t="s">
        <v>237</v>
      </c>
      <c r="E1535" s="4">
        <v>2</v>
      </c>
      <c r="F1535" s="4">
        <v>0</v>
      </c>
      <c r="H1535" s="6">
        <v>0</v>
      </c>
      <c r="I1535" s="7">
        <v>6238906</v>
      </c>
      <c r="J1535" s="7">
        <v>6238902</v>
      </c>
      <c r="K1535" s="7">
        <v>2</v>
      </c>
      <c r="L1535" s="7">
        <v>7</v>
      </c>
      <c r="M1535" s="7">
        <f t="shared" si="172"/>
        <v>0</v>
      </c>
      <c r="N1535" s="8">
        <f t="shared" si="173"/>
        <v>0</v>
      </c>
      <c r="R1535" s="12">
        <v>1</v>
      </c>
    </row>
    <row r="1536" spans="1:18" ht="63.75" x14ac:dyDescent="0.2">
      <c r="A1536" s="1" t="s">
        <v>2893</v>
      </c>
      <c r="C1536" s="2" t="s">
        <v>2894</v>
      </c>
      <c r="D1536" s="3" t="s">
        <v>237</v>
      </c>
      <c r="E1536" s="4">
        <v>1</v>
      </c>
      <c r="F1536" s="4">
        <v>0</v>
      </c>
      <c r="H1536" s="6">
        <v>0</v>
      </c>
      <c r="I1536" s="7">
        <v>6238907</v>
      </c>
      <c r="J1536" s="7">
        <v>6238902</v>
      </c>
      <c r="K1536" s="7">
        <v>2</v>
      </c>
      <c r="L1536" s="7">
        <v>7</v>
      </c>
      <c r="M1536" s="7">
        <f t="shared" si="172"/>
        <v>0</v>
      </c>
      <c r="N1536" s="8">
        <f t="shared" si="173"/>
        <v>0</v>
      </c>
      <c r="R1536" s="12">
        <v>1</v>
      </c>
    </row>
    <row r="1537" spans="1:18" ht="63.75" x14ac:dyDescent="0.2">
      <c r="A1537" s="1" t="s">
        <v>2895</v>
      </c>
      <c r="C1537" s="2" t="s">
        <v>2896</v>
      </c>
      <c r="D1537" s="3" t="s">
        <v>237</v>
      </c>
      <c r="E1537" s="4">
        <v>4</v>
      </c>
      <c r="F1537" s="4">
        <v>0</v>
      </c>
      <c r="H1537" s="6">
        <v>0</v>
      </c>
      <c r="I1537" s="7">
        <v>6238908</v>
      </c>
      <c r="J1537" s="7">
        <v>6238902</v>
      </c>
      <c r="K1537" s="7">
        <v>2</v>
      </c>
      <c r="L1537" s="7">
        <v>7</v>
      </c>
      <c r="M1537" s="7">
        <f t="shared" si="172"/>
        <v>0</v>
      </c>
      <c r="N1537" s="8">
        <f t="shared" si="173"/>
        <v>0</v>
      </c>
      <c r="R1537" s="12">
        <v>1</v>
      </c>
    </row>
    <row r="1538" spans="1:18" ht="63.75" x14ac:dyDescent="0.2">
      <c r="A1538" s="1" t="s">
        <v>2897</v>
      </c>
      <c r="C1538" s="2" t="s">
        <v>2898</v>
      </c>
      <c r="D1538" s="3" t="s">
        <v>237</v>
      </c>
      <c r="E1538" s="4">
        <v>2</v>
      </c>
      <c r="F1538" s="4">
        <v>0</v>
      </c>
      <c r="H1538" s="6">
        <v>0</v>
      </c>
      <c r="I1538" s="7">
        <v>6238909</v>
      </c>
      <c r="J1538" s="7">
        <v>6238902</v>
      </c>
      <c r="K1538" s="7">
        <v>2</v>
      </c>
      <c r="L1538" s="7">
        <v>7</v>
      </c>
      <c r="M1538" s="7">
        <f t="shared" si="172"/>
        <v>0</v>
      </c>
      <c r="N1538" s="8">
        <f t="shared" si="173"/>
        <v>0</v>
      </c>
      <c r="R1538" s="12">
        <v>1</v>
      </c>
    </row>
    <row r="1539" spans="1:18" ht="63.75" x14ac:dyDescent="0.2">
      <c r="A1539" s="1" t="s">
        <v>2899</v>
      </c>
      <c r="C1539" s="2" t="s">
        <v>2900</v>
      </c>
      <c r="D1539" s="3" t="s">
        <v>237</v>
      </c>
      <c r="E1539" s="4">
        <v>2</v>
      </c>
      <c r="F1539" s="4">
        <v>0</v>
      </c>
      <c r="H1539" s="6">
        <v>0</v>
      </c>
      <c r="I1539" s="7">
        <v>6238910</v>
      </c>
      <c r="J1539" s="7">
        <v>6238902</v>
      </c>
      <c r="K1539" s="7">
        <v>2</v>
      </c>
      <c r="L1539" s="7">
        <v>7</v>
      </c>
      <c r="M1539" s="7">
        <f t="shared" si="172"/>
        <v>0</v>
      </c>
      <c r="N1539" s="8">
        <f t="shared" si="173"/>
        <v>0</v>
      </c>
      <c r="R1539" s="12">
        <v>1</v>
      </c>
    </row>
    <row r="1540" spans="1:18" ht="63.75" x14ac:dyDescent="0.2">
      <c r="A1540" s="1" t="s">
        <v>2901</v>
      </c>
      <c r="C1540" s="2" t="s">
        <v>2902</v>
      </c>
      <c r="D1540" s="3" t="s">
        <v>234</v>
      </c>
      <c r="E1540" s="4">
        <v>1</v>
      </c>
      <c r="F1540" s="4">
        <v>0</v>
      </c>
      <c r="H1540" s="6">
        <v>0</v>
      </c>
      <c r="I1540" s="7">
        <v>6238911</v>
      </c>
      <c r="J1540" s="7">
        <v>6238902</v>
      </c>
      <c r="K1540" s="7">
        <v>2</v>
      </c>
      <c r="L1540" s="7">
        <v>7</v>
      </c>
      <c r="M1540" s="7">
        <f t="shared" si="172"/>
        <v>0</v>
      </c>
      <c r="N1540" s="8">
        <f t="shared" si="173"/>
        <v>0</v>
      </c>
      <c r="R1540" s="12">
        <v>1</v>
      </c>
    </row>
    <row r="1541" spans="1:18" ht="63.75" x14ac:dyDescent="0.2">
      <c r="A1541" s="1" t="s">
        <v>2903</v>
      </c>
      <c r="C1541" s="2" t="s">
        <v>2904</v>
      </c>
      <c r="D1541" s="3" t="s">
        <v>237</v>
      </c>
      <c r="E1541" s="4">
        <v>1</v>
      </c>
      <c r="F1541" s="4">
        <v>0</v>
      </c>
      <c r="H1541" s="6">
        <v>0</v>
      </c>
      <c r="I1541" s="7">
        <v>6238912</v>
      </c>
      <c r="J1541" s="7">
        <v>6238902</v>
      </c>
      <c r="K1541" s="7">
        <v>2</v>
      </c>
      <c r="L1541" s="7">
        <v>7</v>
      </c>
      <c r="M1541" s="7">
        <f t="shared" si="172"/>
        <v>0</v>
      </c>
      <c r="N1541" s="8">
        <f t="shared" si="173"/>
        <v>0</v>
      </c>
      <c r="R1541" s="12">
        <v>1</v>
      </c>
    </row>
    <row r="1542" spans="1:18" x14ac:dyDescent="0.2">
      <c r="A1542" s="1" t="s">
        <v>2905</v>
      </c>
      <c r="B1542" s="1" t="s">
        <v>307</v>
      </c>
      <c r="C1542" s="2" t="s">
        <v>1071</v>
      </c>
      <c r="E1542" s="4">
        <v>0</v>
      </c>
      <c r="F1542" s="4">
        <v>0</v>
      </c>
      <c r="H1542" s="6">
        <v>0</v>
      </c>
      <c r="I1542" s="7">
        <v>6238913</v>
      </c>
      <c r="J1542" s="7">
        <v>6238797</v>
      </c>
      <c r="K1542" s="7">
        <v>1</v>
      </c>
      <c r="L1542" s="7">
        <v>5</v>
      </c>
      <c r="M1542" s="7">
        <f>M1543+M1544+M1545+M1546+M1547+M1548+M1549+M1550+M1551+M1552+M1553+M1554+M1555+M1556+M1557+M1558+M1559+M1560</f>
        <v>0</v>
      </c>
      <c r="N1542" s="8">
        <f>N1543+N1544+N1545+N1546+N1547+N1548+N1549+N1550+N1551+N1552+N1553+N1554+N1555+N1556+N1557+N1558+N1559+N1560</f>
        <v>0</v>
      </c>
      <c r="R1542" s="12">
        <v>1</v>
      </c>
    </row>
    <row r="1543" spans="1:18" x14ac:dyDescent="0.2">
      <c r="A1543" s="1" t="s">
        <v>2906</v>
      </c>
      <c r="C1543" s="2" t="s">
        <v>634</v>
      </c>
      <c r="D1543" s="3" t="s">
        <v>36</v>
      </c>
      <c r="E1543" s="4">
        <v>0</v>
      </c>
      <c r="F1543" s="4">
        <v>0</v>
      </c>
      <c r="H1543" s="6">
        <v>0</v>
      </c>
      <c r="I1543" s="7">
        <v>6238914</v>
      </c>
      <c r="J1543" s="7">
        <v>6238913</v>
      </c>
      <c r="K1543" s="7">
        <v>2</v>
      </c>
      <c r="L1543" s="7">
        <v>6</v>
      </c>
      <c r="M1543" s="7">
        <f t="shared" ref="M1543:M1560" si="174">ROUND(ROUND(H1543,2)*ROUND(E1543,2), 2)</f>
        <v>0</v>
      </c>
      <c r="N1543" s="8">
        <f t="shared" ref="N1543:N1560" si="175">H1543*E1543*(1+F1543/100)</f>
        <v>0</v>
      </c>
      <c r="R1543" s="12">
        <v>1</v>
      </c>
    </row>
    <row r="1544" spans="1:18" x14ac:dyDescent="0.2">
      <c r="A1544" s="1" t="s">
        <v>2907</v>
      </c>
      <c r="C1544" s="2" t="s">
        <v>1074</v>
      </c>
      <c r="D1544" s="3" t="s">
        <v>36</v>
      </c>
      <c r="E1544" s="4">
        <v>0</v>
      </c>
      <c r="F1544" s="4">
        <v>0</v>
      </c>
      <c r="H1544" s="6">
        <v>0</v>
      </c>
      <c r="I1544" s="7">
        <v>6238915</v>
      </c>
      <c r="J1544" s="7">
        <v>6238913</v>
      </c>
      <c r="K1544" s="7">
        <v>2</v>
      </c>
      <c r="L1544" s="7">
        <v>6</v>
      </c>
      <c r="M1544" s="7">
        <f t="shared" si="174"/>
        <v>0</v>
      </c>
      <c r="N1544" s="8">
        <f t="shared" si="175"/>
        <v>0</v>
      </c>
      <c r="R1544" s="12">
        <v>1</v>
      </c>
    </row>
    <row r="1545" spans="1:18" ht="25.5" x14ac:dyDescent="0.2">
      <c r="A1545" s="1" t="s">
        <v>2908</v>
      </c>
      <c r="C1545" s="2" t="s">
        <v>2909</v>
      </c>
      <c r="D1545" s="3" t="s">
        <v>36</v>
      </c>
      <c r="E1545" s="4">
        <v>0</v>
      </c>
      <c r="F1545" s="4">
        <v>0</v>
      </c>
      <c r="H1545" s="6">
        <v>0</v>
      </c>
      <c r="I1545" s="7">
        <v>6238916</v>
      </c>
      <c r="J1545" s="7">
        <v>6238913</v>
      </c>
      <c r="K1545" s="7">
        <v>2</v>
      </c>
      <c r="L1545" s="7">
        <v>6</v>
      </c>
      <c r="M1545" s="7">
        <f t="shared" si="174"/>
        <v>0</v>
      </c>
      <c r="N1545" s="8">
        <f t="shared" si="175"/>
        <v>0</v>
      </c>
      <c r="R1545" s="12">
        <v>1</v>
      </c>
    </row>
    <row r="1546" spans="1:18" ht="25.5" x14ac:dyDescent="0.2">
      <c r="A1546" s="1" t="s">
        <v>2910</v>
      </c>
      <c r="C1546" s="2" t="s">
        <v>966</v>
      </c>
      <c r="D1546" s="3" t="s">
        <v>36</v>
      </c>
      <c r="E1546" s="4">
        <v>0</v>
      </c>
      <c r="F1546" s="4">
        <v>0</v>
      </c>
      <c r="H1546" s="6">
        <v>0</v>
      </c>
      <c r="I1546" s="7">
        <v>6238917</v>
      </c>
      <c r="J1546" s="7">
        <v>6238913</v>
      </c>
      <c r="K1546" s="7">
        <v>2</v>
      </c>
      <c r="L1546" s="7">
        <v>6</v>
      </c>
      <c r="M1546" s="7">
        <f t="shared" si="174"/>
        <v>0</v>
      </c>
      <c r="N1546" s="8">
        <f t="shared" si="175"/>
        <v>0</v>
      </c>
      <c r="R1546" s="12">
        <v>1</v>
      </c>
    </row>
    <row r="1547" spans="1:18" x14ac:dyDescent="0.2">
      <c r="A1547" s="1" t="s">
        <v>2911</v>
      </c>
      <c r="C1547" s="2" t="s">
        <v>970</v>
      </c>
      <c r="D1547" s="3" t="s">
        <v>36</v>
      </c>
      <c r="E1547" s="4">
        <v>0</v>
      </c>
      <c r="F1547" s="4">
        <v>0</v>
      </c>
      <c r="H1547" s="6">
        <v>0</v>
      </c>
      <c r="I1547" s="7">
        <v>6238918</v>
      </c>
      <c r="J1547" s="7">
        <v>6238913</v>
      </c>
      <c r="K1547" s="7">
        <v>2</v>
      </c>
      <c r="L1547" s="7">
        <v>6</v>
      </c>
      <c r="M1547" s="7">
        <f t="shared" si="174"/>
        <v>0</v>
      </c>
      <c r="N1547" s="8">
        <f t="shared" si="175"/>
        <v>0</v>
      </c>
      <c r="R1547" s="12">
        <v>1</v>
      </c>
    </row>
    <row r="1548" spans="1:18" x14ac:dyDescent="0.2">
      <c r="A1548" s="1" t="s">
        <v>2912</v>
      </c>
      <c r="C1548" s="2" t="s">
        <v>2913</v>
      </c>
      <c r="D1548" s="3" t="s">
        <v>36</v>
      </c>
      <c r="E1548" s="4">
        <v>0</v>
      </c>
      <c r="F1548" s="4">
        <v>0</v>
      </c>
      <c r="H1548" s="6">
        <v>0</v>
      </c>
      <c r="I1548" s="7">
        <v>6238919</v>
      </c>
      <c r="J1548" s="7">
        <v>6238913</v>
      </c>
      <c r="K1548" s="7">
        <v>2</v>
      </c>
      <c r="L1548" s="7">
        <v>6</v>
      </c>
      <c r="M1548" s="7">
        <f t="shared" si="174"/>
        <v>0</v>
      </c>
      <c r="N1548" s="8">
        <f t="shared" si="175"/>
        <v>0</v>
      </c>
      <c r="R1548" s="12">
        <v>1</v>
      </c>
    </row>
    <row r="1549" spans="1:18" ht="51" x14ac:dyDescent="0.2">
      <c r="A1549" s="1" t="s">
        <v>2914</v>
      </c>
      <c r="B1549" s="1" t="s">
        <v>31</v>
      </c>
      <c r="C1549" s="2" t="s">
        <v>2915</v>
      </c>
      <c r="D1549" s="3" t="s">
        <v>237</v>
      </c>
      <c r="E1549" s="4">
        <v>155</v>
      </c>
      <c r="F1549" s="4">
        <v>0</v>
      </c>
      <c r="H1549" s="6">
        <v>0</v>
      </c>
      <c r="I1549" s="7">
        <v>6238920</v>
      </c>
      <c r="J1549" s="7">
        <v>6238913</v>
      </c>
      <c r="K1549" s="7">
        <v>2</v>
      </c>
      <c r="L1549" s="7">
        <v>6</v>
      </c>
      <c r="M1549" s="7">
        <f t="shared" si="174"/>
        <v>0</v>
      </c>
      <c r="N1549" s="8">
        <f t="shared" si="175"/>
        <v>0</v>
      </c>
      <c r="R1549" s="12">
        <v>1</v>
      </c>
    </row>
    <row r="1550" spans="1:18" ht="114.75" x14ac:dyDescent="0.2">
      <c r="A1550" s="1" t="s">
        <v>2916</v>
      </c>
      <c r="B1550" s="1" t="s">
        <v>42</v>
      </c>
      <c r="C1550" s="2" t="s">
        <v>2917</v>
      </c>
      <c r="D1550" s="3" t="s">
        <v>244</v>
      </c>
      <c r="E1550" s="4">
        <v>1285</v>
      </c>
      <c r="F1550" s="4">
        <v>0</v>
      </c>
      <c r="H1550" s="6">
        <v>0</v>
      </c>
      <c r="I1550" s="7">
        <v>6238921</v>
      </c>
      <c r="J1550" s="7">
        <v>6238913</v>
      </c>
      <c r="K1550" s="7">
        <v>2</v>
      </c>
      <c r="L1550" s="7">
        <v>6</v>
      </c>
      <c r="M1550" s="7">
        <f t="shared" si="174"/>
        <v>0</v>
      </c>
      <c r="N1550" s="8">
        <f t="shared" si="175"/>
        <v>0</v>
      </c>
      <c r="R1550" s="12">
        <v>1</v>
      </c>
    </row>
    <row r="1551" spans="1:18" ht="114.75" x14ac:dyDescent="0.2">
      <c r="A1551" s="1" t="s">
        <v>2918</v>
      </c>
      <c r="B1551" s="1" t="s">
        <v>45</v>
      </c>
      <c r="C1551" s="2" t="s">
        <v>2919</v>
      </c>
      <c r="D1551" s="3" t="s">
        <v>244</v>
      </c>
      <c r="E1551" s="4">
        <v>46</v>
      </c>
      <c r="F1551" s="4">
        <v>0</v>
      </c>
      <c r="H1551" s="6">
        <v>0</v>
      </c>
      <c r="I1551" s="7">
        <v>6238922</v>
      </c>
      <c r="J1551" s="7">
        <v>6238913</v>
      </c>
      <c r="K1551" s="7">
        <v>2</v>
      </c>
      <c r="L1551" s="7">
        <v>6</v>
      </c>
      <c r="M1551" s="7">
        <f t="shared" si="174"/>
        <v>0</v>
      </c>
      <c r="N1551" s="8">
        <f t="shared" si="175"/>
        <v>0</v>
      </c>
      <c r="R1551" s="12">
        <v>1</v>
      </c>
    </row>
    <row r="1552" spans="1:18" ht="114.75" x14ac:dyDescent="0.2">
      <c r="A1552" s="1" t="s">
        <v>2920</v>
      </c>
      <c r="B1552" s="1" t="s">
        <v>48</v>
      </c>
      <c r="C1552" s="2" t="s">
        <v>2921</v>
      </c>
      <c r="D1552" s="3" t="s">
        <v>244</v>
      </c>
      <c r="E1552" s="4">
        <v>117</v>
      </c>
      <c r="F1552" s="4">
        <v>0</v>
      </c>
      <c r="H1552" s="6">
        <v>0</v>
      </c>
      <c r="I1552" s="7">
        <v>6238923</v>
      </c>
      <c r="J1552" s="7">
        <v>6238913</v>
      </c>
      <c r="K1552" s="7">
        <v>2</v>
      </c>
      <c r="L1552" s="7">
        <v>6</v>
      </c>
      <c r="M1552" s="7">
        <f t="shared" si="174"/>
        <v>0</v>
      </c>
      <c r="N1552" s="8">
        <f t="shared" si="175"/>
        <v>0</v>
      </c>
      <c r="R1552" s="12">
        <v>1</v>
      </c>
    </row>
    <row r="1553" spans="1:18" ht="102" x14ac:dyDescent="0.2">
      <c r="A1553" s="1" t="s">
        <v>2922</v>
      </c>
      <c r="B1553" s="1" t="s">
        <v>51</v>
      </c>
      <c r="C1553" s="2" t="s">
        <v>2923</v>
      </c>
      <c r="D1553" s="3" t="s">
        <v>244</v>
      </c>
      <c r="E1553" s="4">
        <v>6</v>
      </c>
      <c r="F1553" s="4">
        <v>0</v>
      </c>
      <c r="H1553" s="6">
        <v>0</v>
      </c>
      <c r="I1553" s="7">
        <v>6238924</v>
      </c>
      <c r="J1553" s="7">
        <v>6238913</v>
      </c>
      <c r="K1553" s="7">
        <v>2</v>
      </c>
      <c r="L1553" s="7">
        <v>6</v>
      </c>
      <c r="M1553" s="7">
        <f t="shared" si="174"/>
        <v>0</v>
      </c>
      <c r="N1553" s="8">
        <f t="shared" si="175"/>
        <v>0</v>
      </c>
      <c r="R1553" s="12">
        <v>1</v>
      </c>
    </row>
    <row r="1554" spans="1:18" ht="76.5" x14ac:dyDescent="0.2">
      <c r="A1554" s="1" t="s">
        <v>2924</v>
      </c>
      <c r="B1554" s="1" t="s">
        <v>54</v>
      </c>
      <c r="C1554" s="2" t="s">
        <v>2925</v>
      </c>
      <c r="D1554" s="3" t="s">
        <v>244</v>
      </c>
      <c r="E1554" s="4">
        <v>17</v>
      </c>
      <c r="F1554" s="4">
        <v>0</v>
      </c>
      <c r="H1554" s="6">
        <v>0</v>
      </c>
      <c r="I1554" s="7">
        <v>6238925</v>
      </c>
      <c r="J1554" s="7">
        <v>6238913</v>
      </c>
      <c r="K1554" s="7">
        <v>2</v>
      </c>
      <c r="L1554" s="7">
        <v>6</v>
      </c>
      <c r="M1554" s="7">
        <f t="shared" si="174"/>
        <v>0</v>
      </c>
      <c r="N1554" s="8">
        <f t="shared" si="175"/>
        <v>0</v>
      </c>
      <c r="R1554" s="12">
        <v>1</v>
      </c>
    </row>
    <row r="1555" spans="1:18" ht="51" x14ac:dyDescent="0.2">
      <c r="A1555" s="1" t="s">
        <v>2926</v>
      </c>
      <c r="B1555" s="1" t="s">
        <v>57</v>
      </c>
      <c r="C1555" s="2" t="s">
        <v>1092</v>
      </c>
      <c r="D1555" s="3" t="s">
        <v>244</v>
      </c>
      <c r="E1555" s="4">
        <v>13</v>
      </c>
      <c r="F1555" s="4">
        <v>0</v>
      </c>
      <c r="H1555" s="6">
        <v>0</v>
      </c>
      <c r="I1555" s="7">
        <v>6238926</v>
      </c>
      <c r="J1555" s="7">
        <v>6238913</v>
      </c>
      <c r="K1555" s="7">
        <v>2</v>
      </c>
      <c r="L1555" s="7">
        <v>6</v>
      </c>
      <c r="M1555" s="7">
        <f t="shared" si="174"/>
        <v>0</v>
      </c>
      <c r="N1555" s="8">
        <f t="shared" si="175"/>
        <v>0</v>
      </c>
      <c r="R1555" s="12">
        <v>1</v>
      </c>
    </row>
    <row r="1556" spans="1:18" ht="76.5" x14ac:dyDescent="0.2">
      <c r="A1556" s="1" t="s">
        <v>2927</v>
      </c>
      <c r="B1556" s="1" t="s">
        <v>60</v>
      </c>
      <c r="C1556" s="2" t="s">
        <v>2928</v>
      </c>
      <c r="D1556" s="3" t="s">
        <v>244</v>
      </c>
      <c r="E1556" s="4">
        <v>27</v>
      </c>
      <c r="F1556" s="4">
        <v>0</v>
      </c>
      <c r="H1556" s="6">
        <v>0</v>
      </c>
      <c r="I1556" s="7">
        <v>6238927</v>
      </c>
      <c r="J1556" s="7">
        <v>6238913</v>
      </c>
      <c r="K1556" s="7">
        <v>2</v>
      </c>
      <c r="L1556" s="7">
        <v>6</v>
      </c>
      <c r="M1556" s="7">
        <f t="shared" si="174"/>
        <v>0</v>
      </c>
      <c r="N1556" s="8">
        <f t="shared" si="175"/>
        <v>0</v>
      </c>
      <c r="R1556" s="12">
        <v>1</v>
      </c>
    </row>
    <row r="1557" spans="1:18" ht="38.25" x14ac:dyDescent="0.2">
      <c r="A1557" s="1" t="s">
        <v>2929</v>
      </c>
      <c r="B1557" s="1" t="s">
        <v>63</v>
      </c>
      <c r="C1557" s="2" t="s">
        <v>2930</v>
      </c>
      <c r="D1557" s="3" t="s">
        <v>244</v>
      </c>
      <c r="E1557" s="4">
        <v>23</v>
      </c>
      <c r="F1557" s="4">
        <v>0</v>
      </c>
      <c r="H1557" s="6">
        <v>0</v>
      </c>
      <c r="I1557" s="7">
        <v>6238928</v>
      </c>
      <c r="J1557" s="7">
        <v>6238913</v>
      </c>
      <c r="K1557" s="7">
        <v>2</v>
      </c>
      <c r="L1557" s="7">
        <v>6</v>
      </c>
      <c r="M1557" s="7">
        <f t="shared" si="174"/>
        <v>0</v>
      </c>
      <c r="N1557" s="8">
        <f t="shared" si="175"/>
        <v>0</v>
      </c>
      <c r="R1557" s="12">
        <v>1</v>
      </c>
    </row>
    <row r="1558" spans="1:18" ht="51" x14ac:dyDescent="0.2">
      <c r="A1558" s="1" t="s">
        <v>2931</v>
      </c>
      <c r="B1558" s="1" t="s">
        <v>66</v>
      </c>
      <c r="C1558" s="2" t="s">
        <v>2932</v>
      </c>
      <c r="D1558" s="3" t="s">
        <v>244</v>
      </c>
      <c r="E1558" s="4">
        <v>23</v>
      </c>
      <c r="F1558" s="4">
        <v>0</v>
      </c>
      <c r="H1558" s="6">
        <v>0</v>
      </c>
      <c r="I1558" s="7">
        <v>6238929</v>
      </c>
      <c r="J1558" s="7">
        <v>6238913</v>
      </c>
      <c r="K1558" s="7">
        <v>2</v>
      </c>
      <c r="L1558" s="7">
        <v>6</v>
      </c>
      <c r="M1558" s="7">
        <f t="shared" si="174"/>
        <v>0</v>
      </c>
      <c r="N1558" s="8">
        <f t="shared" si="175"/>
        <v>0</v>
      </c>
      <c r="R1558" s="12">
        <v>1</v>
      </c>
    </row>
    <row r="1559" spans="1:18" ht="38.25" x14ac:dyDescent="0.2">
      <c r="A1559" s="1" t="s">
        <v>2933</v>
      </c>
      <c r="B1559" s="1" t="s">
        <v>69</v>
      </c>
      <c r="C1559" s="2" t="s">
        <v>2934</v>
      </c>
      <c r="D1559" s="3" t="s">
        <v>244</v>
      </c>
      <c r="E1559" s="4">
        <v>72</v>
      </c>
      <c r="F1559" s="4">
        <v>0</v>
      </c>
      <c r="H1559" s="6">
        <v>0</v>
      </c>
      <c r="I1559" s="7">
        <v>6238930</v>
      </c>
      <c r="J1559" s="7">
        <v>6238913</v>
      </c>
      <c r="K1559" s="7">
        <v>2</v>
      </c>
      <c r="L1559" s="7">
        <v>6</v>
      </c>
      <c r="M1559" s="7">
        <f t="shared" si="174"/>
        <v>0</v>
      </c>
      <c r="N1559" s="8">
        <f t="shared" si="175"/>
        <v>0</v>
      </c>
      <c r="R1559" s="12">
        <v>1</v>
      </c>
    </row>
    <row r="1560" spans="1:18" ht="38.25" x14ac:dyDescent="0.2">
      <c r="A1560" s="1" t="s">
        <v>2935</v>
      </c>
      <c r="B1560" s="1" t="s">
        <v>72</v>
      </c>
      <c r="C1560" s="2" t="s">
        <v>2936</v>
      </c>
      <c r="D1560" s="3" t="s">
        <v>244</v>
      </c>
      <c r="E1560" s="4">
        <v>115</v>
      </c>
      <c r="F1560" s="4">
        <v>0</v>
      </c>
      <c r="H1560" s="6">
        <v>0</v>
      </c>
      <c r="I1560" s="7">
        <v>6238931</v>
      </c>
      <c r="J1560" s="7">
        <v>6238913</v>
      </c>
      <c r="K1560" s="7">
        <v>2</v>
      </c>
      <c r="L1560" s="7">
        <v>6</v>
      </c>
      <c r="M1560" s="7">
        <f t="shared" si="174"/>
        <v>0</v>
      </c>
      <c r="N1560" s="8">
        <f t="shared" si="175"/>
        <v>0</v>
      </c>
      <c r="R1560" s="12">
        <v>1</v>
      </c>
    </row>
    <row r="1561" spans="1:18" x14ac:dyDescent="0.2">
      <c r="A1561" s="1" t="s">
        <v>2937</v>
      </c>
      <c r="B1561" s="1" t="s">
        <v>344</v>
      </c>
      <c r="C1561" s="2" t="s">
        <v>1096</v>
      </c>
      <c r="E1561" s="4">
        <v>0</v>
      </c>
      <c r="F1561" s="4">
        <v>0</v>
      </c>
      <c r="H1561" s="6">
        <v>0</v>
      </c>
      <c r="I1561" s="7">
        <v>6238932</v>
      </c>
      <c r="J1561" s="7">
        <v>6238797</v>
      </c>
      <c r="K1561" s="7">
        <v>1</v>
      </c>
      <c r="L1561" s="7">
        <v>5</v>
      </c>
      <c r="M1561" s="7">
        <f>M1562+M1563+M1564+M1565+M1566+M1567</f>
        <v>0</v>
      </c>
      <c r="N1561" s="8">
        <f>N1562+N1563+N1564+N1565+N1566+N1567</f>
        <v>0</v>
      </c>
      <c r="R1561" s="12">
        <v>1</v>
      </c>
    </row>
    <row r="1562" spans="1:18" x14ac:dyDescent="0.2">
      <c r="A1562" s="1" t="s">
        <v>2938</v>
      </c>
      <c r="C1562" s="2" t="s">
        <v>634</v>
      </c>
      <c r="D1562" s="3" t="s">
        <v>36</v>
      </c>
      <c r="E1562" s="4">
        <v>0</v>
      </c>
      <c r="F1562" s="4">
        <v>0</v>
      </c>
      <c r="H1562" s="6">
        <v>0</v>
      </c>
      <c r="I1562" s="7">
        <v>6238933</v>
      </c>
      <c r="J1562" s="7">
        <v>6238932</v>
      </c>
      <c r="K1562" s="7">
        <v>2</v>
      </c>
      <c r="L1562" s="7">
        <v>6</v>
      </c>
      <c r="M1562" s="7">
        <f t="shared" ref="M1562:M1567" si="176">ROUND(ROUND(H1562,2)*ROUND(E1562,2), 2)</f>
        <v>0</v>
      </c>
      <c r="N1562" s="8">
        <f t="shared" ref="N1562:N1567" si="177">H1562*E1562*(1+F1562/100)</f>
        <v>0</v>
      </c>
      <c r="R1562" s="12">
        <v>1</v>
      </c>
    </row>
    <row r="1563" spans="1:18" x14ac:dyDescent="0.2">
      <c r="A1563" s="1" t="s">
        <v>2939</v>
      </c>
      <c r="C1563" s="2" t="s">
        <v>1099</v>
      </c>
      <c r="D1563" s="3" t="s">
        <v>36</v>
      </c>
      <c r="E1563" s="4">
        <v>0</v>
      </c>
      <c r="F1563" s="4">
        <v>0</v>
      </c>
      <c r="H1563" s="6">
        <v>0</v>
      </c>
      <c r="I1563" s="7">
        <v>6238934</v>
      </c>
      <c r="J1563" s="7">
        <v>6238932</v>
      </c>
      <c r="K1563" s="7">
        <v>2</v>
      </c>
      <c r="L1563" s="7">
        <v>6</v>
      </c>
      <c r="M1563" s="7">
        <f t="shared" si="176"/>
        <v>0</v>
      </c>
      <c r="N1563" s="8">
        <f t="shared" si="177"/>
        <v>0</v>
      </c>
      <c r="R1563" s="12">
        <v>1</v>
      </c>
    </row>
    <row r="1564" spans="1:18" ht="25.5" x14ac:dyDescent="0.2">
      <c r="A1564" s="1" t="s">
        <v>2940</v>
      </c>
      <c r="C1564" s="2" t="s">
        <v>966</v>
      </c>
      <c r="D1564" s="3" t="s">
        <v>36</v>
      </c>
      <c r="E1564" s="4">
        <v>0</v>
      </c>
      <c r="F1564" s="4">
        <v>0</v>
      </c>
      <c r="H1564" s="6">
        <v>0</v>
      </c>
      <c r="I1564" s="7">
        <v>6238935</v>
      </c>
      <c r="J1564" s="7">
        <v>6238932</v>
      </c>
      <c r="K1564" s="7">
        <v>2</v>
      </c>
      <c r="L1564" s="7">
        <v>6</v>
      </c>
      <c r="M1564" s="7">
        <f t="shared" si="176"/>
        <v>0</v>
      </c>
      <c r="N1564" s="8">
        <f t="shared" si="177"/>
        <v>0</v>
      </c>
      <c r="R1564" s="12">
        <v>1</v>
      </c>
    </row>
    <row r="1565" spans="1:18" x14ac:dyDescent="0.2">
      <c r="A1565" s="1" t="s">
        <v>2941</v>
      </c>
      <c r="C1565" s="2" t="s">
        <v>2942</v>
      </c>
      <c r="D1565" s="3" t="s">
        <v>36</v>
      </c>
      <c r="E1565" s="4">
        <v>0</v>
      </c>
      <c r="F1565" s="4">
        <v>0</v>
      </c>
      <c r="H1565" s="6">
        <v>0</v>
      </c>
      <c r="I1565" s="7">
        <v>6238936</v>
      </c>
      <c r="J1565" s="7">
        <v>6238932</v>
      </c>
      <c r="K1565" s="7">
        <v>2</v>
      </c>
      <c r="L1565" s="7">
        <v>6</v>
      </c>
      <c r="M1565" s="7">
        <f t="shared" si="176"/>
        <v>0</v>
      </c>
      <c r="N1565" s="8">
        <f t="shared" si="177"/>
        <v>0</v>
      </c>
      <c r="R1565" s="12">
        <v>1</v>
      </c>
    </row>
    <row r="1566" spans="1:18" ht="25.5" x14ac:dyDescent="0.2">
      <c r="A1566" s="1" t="s">
        <v>2943</v>
      </c>
      <c r="C1566" s="2" t="s">
        <v>2944</v>
      </c>
      <c r="D1566" s="3" t="s">
        <v>36</v>
      </c>
      <c r="E1566" s="4">
        <v>0</v>
      </c>
      <c r="F1566" s="4">
        <v>0</v>
      </c>
      <c r="H1566" s="6">
        <v>0</v>
      </c>
      <c r="I1566" s="7">
        <v>6238937</v>
      </c>
      <c r="J1566" s="7">
        <v>6238932</v>
      </c>
      <c r="K1566" s="7">
        <v>2</v>
      </c>
      <c r="L1566" s="7">
        <v>6</v>
      </c>
      <c r="M1566" s="7">
        <f t="shared" si="176"/>
        <v>0</v>
      </c>
      <c r="N1566" s="8">
        <f t="shared" si="177"/>
        <v>0</v>
      </c>
      <c r="R1566" s="12">
        <v>1</v>
      </c>
    </row>
    <row r="1567" spans="1:18" ht="127.5" x14ac:dyDescent="0.2">
      <c r="A1567" s="1" t="s">
        <v>2945</v>
      </c>
      <c r="B1567" s="1" t="s">
        <v>31</v>
      </c>
      <c r="C1567" s="2" t="s">
        <v>2946</v>
      </c>
      <c r="D1567" s="3" t="s">
        <v>244</v>
      </c>
      <c r="E1567" s="4">
        <v>66</v>
      </c>
      <c r="F1567" s="4">
        <v>0</v>
      </c>
      <c r="H1567" s="6">
        <v>0</v>
      </c>
      <c r="I1567" s="7">
        <v>6238938</v>
      </c>
      <c r="J1567" s="7">
        <v>6238932</v>
      </c>
      <c r="K1567" s="7">
        <v>2</v>
      </c>
      <c r="L1567" s="7">
        <v>6</v>
      </c>
      <c r="M1567" s="7">
        <f t="shared" si="176"/>
        <v>0</v>
      </c>
      <c r="N1567" s="8">
        <f t="shared" si="177"/>
        <v>0</v>
      </c>
      <c r="R1567" s="12">
        <v>1</v>
      </c>
    </row>
    <row r="1568" spans="1:18" x14ac:dyDescent="0.2">
      <c r="A1568" s="1" t="s">
        <v>2947</v>
      </c>
      <c r="B1568" s="1" t="s">
        <v>365</v>
      </c>
      <c r="C1568" s="2" t="s">
        <v>488</v>
      </c>
      <c r="E1568" s="4">
        <v>0</v>
      </c>
      <c r="F1568" s="4">
        <v>0</v>
      </c>
      <c r="H1568" s="6">
        <v>0</v>
      </c>
      <c r="I1568" s="7">
        <v>6238939</v>
      </c>
      <c r="J1568" s="7">
        <v>6238797</v>
      </c>
      <c r="K1568" s="7">
        <v>1</v>
      </c>
      <c r="L1568" s="7">
        <v>5</v>
      </c>
      <c r="M1568" s="7">
        <f>M1569+M1570+M1571+M1572+M1573+M1574+M1575+M1576+M1577+M1578+M1579+M1580+M1581+M1582+M1583+M1584+M1585+M1586+M1587+M1588+M1589+M1590+M1591+M1592+M1593+M1594</f>
        <v>0</v>
      </c>
      <c r="N1568" s="8">
        <f>N1569+N1570+N1571+N1572+N1573+N1574+N1575+N1576+N1577+N1578+N1579+N1580+N1581+N1582+N1583+N1584+N1585+N1586+N1587+N1588+N1589+N1590+N1591+N1592+N1593+N1594</f>
        <v>0</v>
      </c>
      <c r="R1568" s="12">
        <v>1</v>
      </c>
    </row>
    <row r="1569" spans="1:18" x14ac:dyDescent="0.2">
      <c r="A1569" s="1" t="s">
        <v>2948</v>
      </c>
      <c r="C1569" s="2" t="s">
        <v>211</v>
      </c>
      <c r="D1569" s="3" t="s">
        <v>36</v>
      </c>
      <c r="E1569" s="4">
        <v>0</v>
      </c>
      <c r="F1569" s="4">
        <v>0</v>
      </c>
      <c r="H1569" s="6">
        <v>0</v>
      </c>
      <c r="I1569" s="7">
        <v>6238940</v>
      </c>
      <c r="J1569" s="7">
        <v>6238939</v>
      </c>
      <c r="K1569" s="7">
        <v>2</v>
      </c>
      <c r="L1569" s="7">
        <v>6</v>
      </c>
      <c r="M1569" s="7">
        <f t="shared" ref="M1569:M1594" si="178">ROUND(ROUND(H1569,2)*ROUND(E1569,2), 2)</f>
        <v>0</v>
      </c>
      <c r="N1569" s="8">
        <f t="shared" ref="N1569:N1594" si="179">H1569*E1569*(1+F1569/100)</f>
        <v>0</v>
      </c>
      <c r="R1569" s="12">
        <v>1</v>
      </c>
    </row>
    <row r="1570" spans="1:18" ht="51" x14ac:dyDescent="0.2">
      <c r="A1570" s="1" t="s">
        <v>2949</v>
      </c>
      <c r="C1570" s="2" t="s">
        <v>2950</v>
      </c>
      <c r="D1570" s="3" t="s">
        <v>36</v>
      </c>
      <c r="E1570" s="4">
        <v>0</v>
      </c>
      <c r="F1570" s="4">
        <v>0</v>
      </c>
      <c r="H1570" s="6">
        <v>0</v>
      </c>
      <c r="I1570" s="7">
        <v>6238941</v>
      </c>
      <c r="J1570" s="7">
        <v>6238939</v>
      </c>
      <c r="K1570" s="7">
        <v>2</v>
      </c>
      <c r="L1570" s="7">
        <v>6</v>
      </c>
      <c r="M1570" s="7">
        <f t="shared" si="178"/>
        <v>0</v>
      </c>
      <c r="N1570" s="8">
        <f t="shared" si="179"/>
        <v>0</v>
      </c>
      <c r="R1570" s="12">
        <v>1</v>
      </c>
    </row>
    <row r="1571" spans="1:18" x14ac:dyDescent="0.2">
      <c r="A1571" s="1" t="s">
        <v>2951</v>
      </c>
      <c r="C1571" s="2" t="s">
        <v>2952</v>
      </c>
      <c r="D1571" s="3" t="s">
        <v>36</v>
      </c>
      <c r="E1571" s="4">
        <v>0</v>
      </c>
      <c r="F1571" s="4">
        <v>0</v>
      </c>
      <c r="H1571" s="6">
        <v>0</v>
      </c>
      <c r="I1571" s="7">
        <v>6238942</v>
      </c>
      <c r="J1571" s="7">
        <v>6238939</v>
      </c>
      <c r="K1571" s="7">
        <v>2</v>
      </c>
      <c r="L1571" s="7">
        <v>6</v>
      </c>
      <c r="M1571" s="7">
        <f t="shared" si="178"/>
        <v>0</v>
      </c>
      <c r="N1571" s="8">
        <f t="shared" si="179"/>
        <v>0</v>
      </c>
      <c r="R1571" s="12">
        <v>1</v>
      </c>
    </row>
    <row r="1572" spans="1:18" ht="25.5" x14ac:dyDescent="0.2">
      <c r="A1572" s="1" t="s">
        <v>2953</v>
      </c>
      <c r="C1572" s="2" t="s">
        <v>966</v>
      </c>
      <c r="D1572" s="3" t="s">
        <v>36</v>
      </c>
      <c r="E1572" s="4">
        <v>0</v>
      </c>
      <c r="F1572" s="4">
        <v>0</v>
      </c>
      <c r="H1572" s="6">
        <v>0</v>
      </c>
      <c r="I1572" s="7">
        <v>6238943</v>
      </c>
      <c r="J1572" s="7">
        <v>6238939</v>
      </c>
      <c r="K1572" s="7">
        <v>2</v>
      </c>
      <c r="L1572" s="7">
        <v>6</v>
      </c>
      <c r="M1572" s="7">
        <f t="shared" si="178"/>
        <v>0</v>
      </c>
      <c r="N1572" s="8">
        <f t="shared" si="179"/>
        <v>0</v>
      </c>
      <c r="R1572" s="12">
        <v>1</v>
      </c>
    </row>
    <row r="1573" spans="1:18" ht="63.75" x14ac:dyDescent="0.2">
      <c r="A1573" s="1" t="s">
        <v>2954</v>
      </c>
      <c r="B1573" s="1" t="s">
        <v>31</v>
      </c>
      <c r="C1573" s="2" t="s">
        <v>2955</v>
      </c>
      <c r="D1573" s="3" t="s">
        <v>244</v>
      </c>
      <c r="E1573" s="4">
        <v>30</v>
      </c>
      <c r="F1573" s="4">
        <v>0</v>
      </c>
      <c r="H1573" s="6">
        <v>0</v>
      </c>
      <c r="I1573" s="7">
        <v>6238944</v>
      </c>
      <c r="J1573" s="7">
        <v>6238939</v>
      </c>
      <c r="K1573" s="7">
        <v>2</v>
      </c>
      <c r="L1573" s="7">
        <v>6</v>
      </c>
      <c r="M1573" s="7">
        <f t="shared" si="178"/>
        <v>0</v>
      </c>
      <c r="N1573" s="8">
        <f t="shared" si="179"/>
        <v>0</v>
      </c>
      <c r="R1573" s="12">
        <v>1</v>
      </c>
    </row>
    <row r="1574" spans="1:18" ht="76.5" x14ac:dyDescent="0.2">
      <c r="A1574" s="1" t="s">
        <v>2956</v>
      </c>
      <c r="B1574" s="1" t="s">
        <v>42</v>
      </c>
      <c r="C1574" s="2" t="s">
        <v>2957</v>
      </c>
      <c r="D1574" s="3" t="s">
        <v>244</v>
      </c>
      <c r="E1574" s="4">
        <v>216</v>
      </c>
      <c r="F1574" s="4">
        <v>0</v>
      </c>
      <c r="H1574" s="6">
        <v>0</v>
      </c>
      <c r="I1574" s="7">
        <v>6238945</v>
      </c>
      <c r="J1574" s="7">
        <v>6238939</v>
      </c>
      <c r="K1574" s="7">
        <v>2</v>
      </c>
      <c r="L1574" s="7">
        <v>6</v>
      </c>
      <c r="M1574" s="7">
        <f t="shared" si="178"/>
        <v>0</v>
      </c>
      <c r="N1574" s="8">
        <f t="shared" si="179"/>
        <v>0</v>
      </c>
      <c r="R1574" s="12">
        <v>1</v>
      </c>
    </row>
    <row r="1575" spans="1:18" ht="76.5" x14ac:dyDescent="0.2">
      <c r="A1575" s="1" t="s">
        <v>2958</v>
      </c>
      <c r="B1575" s="1" t="s">
        <v>45</v>
      </c>
      <c r="C1575" s="2" t="s">
        <v>2959</v>
      </c>
      <c r="D1575" s="3" t="s">
        <v>244</v>
      </c>
      <c r="E1575" s="4">
        <v>116</v>
      </c>
      <c r="F1575" s="4">
        <v>0</v>
      </c>
      <c r="H1575" s="6">
        <v>0</v>
      </c>
      <c r="I1575" s="7">
        <v>6238946</v>
      </c>
      <c r="J1575" s="7">
        <v>6238939</v>
      </c>
      <c r="K1575" s="7">
        <v>2</v>
      </c>
      <c r="L1575" s="7">
        <v>6</v>
      </c>
      <c r="M1575" s="7">
        <f t="shared" si="178"/>
        <v>0</v>
      </c>
      <c r="N1575" s="8">
        <f t="shared" si="179"/>
        <v>0</v>
      </c>
      <c r="R1575" s="12">
        <v>1</v>
      </c>
    </row>
    <row r="1576" spans="1:18" ht="76.5" x14ac:dyDescent="0.2">
      <c r="A1576" s="1" t="s">
        <v>2960</v>
      </c>
      <c r="B1576" s="1" t="s">
        <v>48</v>
      </c>
      <c r="C1576" s="2" t="s">
        <v>2961</v>
      </c>
      <c r="D1576" s="3" t="s">
        <v>244</v>
      </c>
      <c r="E1576" s="4">
        <v>24</v>
      </c>
      <c r="F1576" s="4">
        <v>0</v>
      </c>
      <c r="H1576" s="6">
        <v>0</v>
      </c>
      <c r="I1576" s="7">
        <v>6238947</v>
      </c>
      <c r="J1576" s="7">
        <v>6238939</v>
      </c>
      <c r="K1576" s="7">
        <v>2</v>
      </c>
      <c r="L1576" s="7">
        <v>6</v>
      </c>
      <c r="M1576" s="7">
        <f t="shared" si="178"/>
        <v>0</v>
      </c>
      <c r="N1576" s="8">
        <f t="shared" si="179"/>
        <v>0</v>
      </c>
      <c r="R1576" s="12">
        <v>1</v>
      </c>
    </row>
    <row r="1577" spans="1:18" ht="63.75" x14ac:dyDescent="0.2">
      <c r="A1577" s="1" t="s">
        <v>2962</v>
      </c>
      <c r="B1577" s="1" t="s">
        <v>51</v>
      </c>
      <c r="C1577" s="2" t="s">
        <v>2963</v>
      </c>
      <c r="D1577" s="3" t="s">
        <v>244</v>
      </c>
      <c r="E1577" s="4">
        <v>82</v>
      </c>
      <c r="F1577" s="4">
        <v>0</v>
      </c>
      <c r="H1577" s="6">
        <v>0</v>
      </c>
      <c r="I1577" s="7">
        <v>6238948</v>
      </c>
      <c r="J1577" s="7">
        <v>6238939</v>
      </c>
      <c r="K1577" s="7">
        <v>2</v>
      </c>
      <c r="L1577" s="7">
        <v>6</v>
      </c>
      <c r="M1577" s="7">
        <f t="shared" si="178"/>
        <v>0</v>
      </c>
      <c r="N1577" s="8">
        <f t="shared" si="179"/>
        <v>0</v>
      </c>
      <c r="R1577" s="12">
        <v>1</v>
      </c>
    </row>
    <row r="1578" spans="1:18" ht="63.75" x14ac:dyDescent="0.2">
      <c r="A1578" s="1" t="s">
        <v>2964</v>
      </c>
      <c r="B1578" s="1" t="s">
        <v>54</v>
      </c>
      <c r="C1578" s="2" t="s">
        <v>2965</v>
      </c>
      <c r="D1578" s="3" t="s">
        <v>244</v>
      </c>
      <c r="E1578" s="4">
        <v>28</v>
      </c>
      <c r="F1578" s="4">
        <v>0</v>
      </c>
      <c r="H1578" s="6">
        <v>0</v>
      </c>
      <c r="I1578" s="7">
        <v>6238949</v>
      </c>
      <c r="J1578" s="7">
        <v>6238939</v>
      </c>
      <c r="K1578" s="7">
        <v>2</v>
      </c>
      <c r="L1578" s="7">
        <v>6</v>
      </c>
      <c r="M1578" s="7">
        <f t="shared" si="178"/>
        <v>0</v>
      </c>
      <c r="N1578" s="8">
        <f t="shared" si="179"/>
        <v>0</v>
      </c>
      <c r="R1578" s="12">
        <v>1</v>
      </c>
    </row>
    <row r="1579" spans="1:18" ht="89.25" x14ac:dyDescent="0.2">
      <c r="A1579" s="1" t="s">
        <v>2966</v>
      </c>
      <c r="B1579" s="1" t="s">
        <v>57</v>
      </c>
      <c r="C1579" s="2" t="s">
        <v>2967</v>
      </c>
      <c r="D1579" s="3" t="s">
        <v>244</v>
      </c>
      <c r="E1579" s="4">
        <v>267</v>
      </c>
      <c r="F1579" s="4">
        <v>0</v>
      </c>
      <c r="H1579" s="6">
        <v>0</v>
      </c>
      <c r="I1579" s="7">
        <v>6238950</v>
      </c>
      <c r="J1579" s="7">
        <v>6238939</v>
      </c>
      <c r="K1579" s="7">
        <v>2</v>
      </c>
      <c r="L1579" s="7">
        <v>6</v>
      </c>
      <c r="M1579" s="7">
        <f t="shared" si="178"/>
        <v>0</v>
      </c>
      <c r="N1579" s="8">
        <f t="shared" si="179"/>
        <v>0</v>
      </c>
      <c r="R1579" s="12">
        <v>1</v>
      </c>
    </row>
    <row r="1580" spans="1:18" ht="76.5" x14ac:dyDescent="0.2">
      <c r="A1580" s="1" t="s">
        <v>2968</v>
      </c>
      <c r="B1580" s="1" t="s">
        <v>60</v>
      </c>
      <c r="C1580" s="2" t="s">
        <v>2969</v>
      </c>
      <c r="D1580" s="3" t="s">
        <v>244</v>
      </c>
      <c r="E1580" s="4">
        <v>13</v>
      </c>
      <c r="F1580" s="4">
        <v>0</v>
      </c>
      <c r="H1580" s="6">
        <v>0</v>
      </c>
      <c r="I1580" s="7">
        <v>6238951</v>
      </c>
      <c r="J1580" s="7">
        <v>6238939</v>
      </c>
      <c r="K1580" s="7">
        <v>2</v>
      </c>
      <c r="L1580" s="7">
        <v>6</v>
      </c>
      <c r="M1580" s="7">
        <f t="shared" si="178"/>
        <v>0</v>
      </c>
      <c r="N1580" s="8">
        <f t="shared" si="179"/>
        <v>0</v>
      </c>
      <c r="R1580" s="12">
        <v>1</v>
      </c>
    </row>
    <row r="1581" spans="1:18" ht="63.75" x14ac:dyDescent="0.2">
      <c r="A1581" s="1" t="s">
        <v>2970</v>
      </c>
      <c r="B1581" s="1" t="s">
        <v>63</v>
      </c>
      <c r="C1581" s="2" t="s">
        <v>2971</v>
      </c>
      <c r="D1581" s="3" t="s">
        <v>244</v>
      </c>
      <c r="E1581" s="4">
        <v>66</v>
      </c>
      <c r="F1581" s="4">
        <v>0</v>
      </c>
      <c r="H1581" s="6">
        <v>0</v>
      </c>
      <c r="I1581" s="7">
        <v>6238952</v>
      </c>
      <c r="J1581" s="7">
        <v>6238939</v>
      </c>
      <c r="K1581" s="7">
        <v>2</v>
      </c>
      <c r="L1581" s="7">
        <v>6</v>
      </c>
      <c r="M1581" s="7">
        <f t="shared" si="178"/>
        <v>0</v>
      </c>
      <c r="N1581" s="8">
        <f t="shared" si="179"/>
        <v>0</v>
      </c>
      <c r="R1581" s="12">
        <v>1</v>
      </c>
    </row>
    <row r="1582" spans="1:18" ht="63.75" x14ac:dyDescent="0.2">
      <c r="A1582" s="1" t="s">
        <v>2972</v>
      </c>
      <c r="B1582" s="1" t="s">
        <v>66</v>
      </c>
      <c r="C1582" s="2" t="s">
        <v>2973</v>
      </c>
      <c r="D1582" s="3" t="s">
        <v>244</v>
      </c>
      <c r="E1582" s="4">
        <v>96</v>
      </c>
      <c r="F1582" s="4">
        <v>0</v>
      </c>
      <c r="H1582" s="6">
        <v>0</v>
      </c>
      <c r="I1582" s="7">
        <v>6238953</v>
      </c>
      <c r="J1582" s="7">
        <v>6238939</v>
      </c>
      <c r="K1582" s="7">
        <v>2</v>
      </c>
      <c r="L1582" s="7">
        <v>6</v>
      </c>
      <c r="M1582" s="7">
        <f t="shared" si="178"/>
        <v>0</v>
      </c>
      <c r="N1582" s="8">
        <f t="shared" si="179"/>
        <v>0</v>
      </c>
      <c r="R1582" s="12">
        <v>1</v>
      </c>
    </row>
    <row r="1583" spans="1:18" ht="89.25" x14ac:dyDescent="0.2">
      <c r="A1583" s="1" t="s">
        <v>2974</v>
      </c>
      <c r="B1583" s="1" t="s">
        <v>69</v>
      </c>
      <c r="C1583" s="2" t="s">
        <v>2975</v>
      </c>
      <c r="D1583" s="3" t="s">
        <v>244</v>
      </c>
      <c r="E1583" s="4">
        <v>227</v>
      </c>
      <c r="F1583" s="4">
        <v>0</v>
      </c>
      <c r="H1583" s="6">
        <v>0</v>
      </c>
      <c r="I1583" s="7">
        <v>6238954</v>
      </c>
      <c r="J1583" s="7">
        <v>6238939</v>
      </c>
      <c r="K1583" s="7">
        <v>2</v>
      </c>
      <c r="L1583" s="7">
        <v>6</v>
      </c>
      <c r="M1583" s="7">
        <f t="shared" si="178"/>
        <v>0</v>
      </c>
      <c r="N1583" s="8">
        <f t="shared" si="179"/>
        <v>0</v>
      </c>
      <c r="R1583" s="12">
        <v>1</v>
      </c>
    </row>
    <row r="1584" spans="1:18" ht="102" x14ac:dyDescent="0.2">
      <c r="A1584" s="1" t="s">
        <v>2976</v>
      </c>
      <c r="B1584" s="1" t="s">
        <v>72</v>
      </c>
      <c r="C1584" s="2" t="s">
        <v>2977</v>
      </c>
      <c r="D1584" s="3" t="s">
        <v>244</v>
      </c>
      <c r="E1584" s="4">
        <v>68</v>
      </c>
      <c r="F1584" s="4">
        <v>0</v>
      </c>
      <c r="H1584" s="6">
        <v>0</v>
      </c>
      <c r="I1584" s="7">
        <v>6238955</v>
      </c>
      <c r="J1584" s="7">
        <v>6238939</v>
      </c>
      <c r="K1584" s="7">
        <v>2</v>
      </c>
      <c r="L1584" s="7">
        <v>6</v>
      </c>
      <c r="M1584" s="7">
        <f t="shared" si="178"/>
        <v>0</v>
      </c>
      <c r="N1584" s="8">
        <f t="shared" si="179"/>
        <v>0</v>
      </c>
      <c r="R1584" s="12">
        <v>1</v>
      </c>
    </row>
    <row r="1585" spans="1:18" ht="63.75" x14ac:dyDescent="0.2">
      <c r="A1585" s="1" t="s">
        <v>2978</v>
      </c>
      <c r="B1585" s="1" t="s">
        <v>75</v>
      </c>
      <c r="C1585" s="2" t="s">
        <v>2979</v>
      </c>
      <c r="D1585" s="3" t="s">
        <v>244</v>
      </c>
      <c r="E1585" s="4">
        <v>168</v>
      </c>
      <c r="F1585" s="4">
        <v>0</v>
      </c>
      <c r="H1585" s="6">
        <v>0</v>
      </c>
      <c r="I1585" s="7">
        <v>6238956</v>
      </c>
      <c r="J1585" s="7">
        <v>6238939</v>
      </c>
      <c r="K1585" s="7">
        <v>2</v>
      </c>
      <c r="L1585" s="7">
        <v>6</v>
      </c>
      <c r="M1585" s="7">
        <f t="shared" si="178"/>
        <v>0</v>
      </c>
      <c r="N1585" s="8">
        <f t="shared" si="179"/>
        <v>0</v>
      </c>
      <c r="R1585" s="12">
        <v>1</v>
      </c>
    </row>
    <row r="1586" spans="1:18" ht="63.75" x14ac:dyDescent="0.2">
      <c r="A1586" s="1" t="s">
        <v>2980</v>
      </c>
      <c r="B1586" s="1" t="s">
        <v>78</v>
      </c>
      <c r="C1586" s="2" t="s">
        <v>2981</v>
      </c>
      <c r="D1586" s="3" t="s">
        <v>244</v>
      </c>
      <c r="E1586" s="4">
        <v>16</v>
      </c>
      <c r="F1586" s="4">
        <v>0</v>
      </c>
      <c r="H1586" s="6">
        <v>0</v>
      </c>
      <c r="I1586" s="7">
        <v>6238957</v>
      </c>
      <c r="J1586" s="7">
        <v>6238939</v>
      </c>
      <c r="K1586" s="7">
        <v>2</v>
      </c>
      <c r="L1586" s="7">
        <v>6</v>
      </c>
      <c r="M1586" s="7">
        <f t="shared" si="178"/>
        <v>0</v>
      </c>
      <c r="N1586" s="8">
        <f t="shared" si="179"/>
        <v>0</v>
      </c>
      <c r="R1586" s="12">
        <v>1</v>
      </c>
    </row>
    <row r="1587" spans="1:18" ht="63.75" x14ac:dyDescent="0.2">
      <c r="A1587" s="1" t="s">
        <v>2982</v>
      </c>
      <c r="B1587" s="1" t="s">
        <v>81</v>
      </c>
      <c r="C1587" s="2" t="s">
        <v>2983</v>
      </c>
      <c r="D1587" s="3" t="s">
        <v>244</v>
      </c>
      <c r="E1587" s="4">
        <v>8</v>
      </c>
      <c r="F1587" s="4">
        <v>0</v>
      </c>
      <c r="H1587" s="6">
        <v>0</v>
      </c>
      <c r="I1587" s="7">
        <v>6238958</v>
      </c>
      <c r="J1587" s="7">
        <v>6238939</v>
      </c>
      <c r="K1587" s="7">
        <v>2</v>
      </c>
      <c r="L1587" s="7">
        <v>6</v>
      </c>
      <c r="M1587" s="7">
        <f t="shared" si="178"/>
        <v>0</v>
      </c>
      <c r="N1587" s="8">
        <f t="shared" si="179"/>
        <v>0</v>
      </c>
      <c r="R1587" s="12">
        <v>1</v>
      </c>
    </row>
    <row r="1588" spans="1:18" ht="89.25" x14ac:dyDescent="0.2">
      <c r="A1588" s="1" t="s">
        <v>2984</v>
      </c>
      <c r="B1588" s="1" t="s">
        <v>84</v>
      </c>
      <c r="C1588" s="2" t="s">
        <v>2985</v>
      </c>
      <c r="D1588" s="3" t="s">
        <v>244</v>
      </c>
      <c r="E1588" s="4">
        <v>786</v>
      </c>
      <c r="F1588" s="4">
        <v>0</v>
      </c>
      <c r="H1588" s="6">
        <v>0</v>
      </c>
      <c r="I1588" s="7">
        <v>6238959</v>
      </c>
      <c r="J1588" s="7">
        <v>6238939</v>
      </c>
      <c r="K1588" s="7">
        <v>2</v>
      </c>
      <c r="L1588" s="7">
        <v>6</v>
      </c>
      <c r="M1588" s="7">
        <f t="shared" si="178"/>
        <v>0</v>
      </c>
      <c r="N1588" s="8">
        <f t="shared" si="179"/>
        <v>0</v>
      </c>
      <c r="R1588" s="12">
        <v>1</v>
      </c>
    </row>
    <row r="1589" spans="1:18" ht="63.75" x14ac:dyDescent="0.2">
      <c r="A1589" s="1" t="s">
        <v>2986</v>
      </c>
      <c r="B1589" s="1" t="s">
        <v>87</v>
      </c>
      <c r="C1589" s="2" t="s">
        <v>2987</v>
      </c>
      <c r="D1589" s="3" t="s">
        <v>244</v>
      </c>
      <c r="E1589" s="4">
        <v>57</v>
      </c>
      <c r="F1589" s="4">
        <v>0</v>
      </c>
      <c r="H1589" s="6">
        <v>0</v>
      </c>
      <c r="I1589" s="7">
        <v>6238960</v>
      </c>
      <c r="J1589" s="7">
        <v>6238939</v>
      </c>
      <c r="K1589" s="7">
        <v>2</v>
      </c>
      <c r="L1589" s="7">
        <v>6</v>
      </c>
      <c r="M1589" s="7">
        <f t="shared" si="178"/>
        <v>0</v>
      </c>
      <c r="N1589" s="8">
        <f t="shared" si="179"/>
        <v>0</v>
      </c>
      <c r="R1589" s="12">
        <v>1</v>
      </c>
    </row>
    <row r="1590" spans="1:18" ht="63.75" x14ac:dyDescent="0.2">
      <c r="A1590" s="1" t="s">
        <v>2988</v>
      </c>
      <c r="B1590" s="1" t="s">
        <v>90</v>
      </c>
      <c r="C1590" s="2" t="s">
        <v>2989</v>
      </c>
      <c r="D1590" s="3" t="s">
        <v>244</v>
      </c>
      <c r="E1590" s="4">
        <v>16</v>
      </c>
      <c r="F1590" s="4">
        <v>0</v>
      </c>
      <c r="H1590" s="6">
        <v>0</v>
      </c>
      <c r="I1590" s="7">
        <v>6238961</v>
      </c>
      <c r="J1590" s="7">
        <v>6238939</v>
      </c>
      <c r="K1590" s="7">
        <v>2</v>
      </c>
      <c r="L1590" s="7">
        <v>6</v>
      </c>
      <c r="M1590" s="7">
        <f t="shared" si="178"/>
        <v>0</v>
      </c>
      <c r="N1590" s="8">
        <f t="shared" si="179"/>
        <v>0</v>
      </c>
      <c r="R1590" s="12">
        <v>1</v>
      </c>
    </row>
    <row r="1591" spans="1:18" ht="89.25" x14ac:dyDescent="0.2">
      <c r="A1591" s="1" t="s">
        <v>2990</v>
      </c>
      <c r="B1591" s="1" t="s">
        <v>93</v>
      </c>
      <c r="C1591" s="2" t="s">
        <v>2991</v>
      </c>
      <c r="D1591" s="3" t="s">
        <v>244</v>
      </c>
      <c r="E1591" s="4">
        <v>142</v>
      </c>
      <c r="F1591" s="4">
        <v>0</v>
      </c>
      <c r="H1591" s="6">
        <v>0</v>
      </c>
      <c r="I1591" s="7">
        <v>6238962</v>
      </c>
      <c r="J1591" s="7">
        <v>6238939</v>
      </c>
      <c r="K1591" s="7">
        <v>2</v>
      </c>
      <c r="L1591" s="7">
        <v>6</v>
      </c>
      <c r="M1591" s="7">
        <f t="shared" si="178"/>
        <v>0</v>
      </c>
      <c r="N1591" s="8">
        <f t="shared" si="179"/>
        <v>0</v>
      </c>
      <c r="R1591" s="12">
        <v>1</v>
      </c>
    </row>
    <row r="1592" spans="1:18" ht="63.75" x14ac:dyDescent="0.2">
      <c r="A1592" s="1" t="s">
        <v>2992</v>
      </c>
      <c r="B1592" s="1" t="s">
        <v>96</v>
      </c>
      <c r="C1592" s="2" t="s">
        <v>2993</v>
      </c>
      <c r="D1592" s="3" t="s">
        <v>244</v>
      </c>
      <c r="E1592" s="4">
        <v>58</v>
      </c>
      <c r="F1592" s="4">
        <v>0</v>
      </c>
      <c r="H1592" s="6">
        <v>0</v>
      </c>
      <c r="I1592" s="7">
        <v>6238963</v>
      </c>
      <c r="J1592" s="7">
        <v>6238939</v>
      </c>
      <c r="K1592" s="7">
        <v>2</v>
      </c>
      <c r="L1592" s="7">
        <v>6</v>
      </c>
      <c r="M1592" s="7">
        <f t="shared" si="178"/>
        <v>0</v>
      </c>
      <c r="N1592" s="8">
        <f t="shared" si="179"/>
        <v>0</v>
      </c>
      <c r="R1592" s="12">
        <v>1</v>
      </c>
    </row>
    <row r="1593" spans="1:18" ht="63.75" x14ac:dyDescent="0.2">
      <c r="A1593" s="1" t="s">
        <v>2994</v>
      </c>
      <c r="B1593" s="1" t="s">
        <v>99</v>
      </c>
      <c r="C1593" s="2" t="s">
        <v>2995</v>
      </c>
      <c r="D1593" s="3" t="s">
        <v>244</v>
      </c>
      <c r="E1593" s="4">
        <v>8</v>
      </c>
      <c r="F1593" s="4">
        <v>0</v>
      </c>
      <c r="H1593" s="6">
        <v>0</v>
      </c>
      <c r="I1593" s="7">
        <v>6238964</v>
      </c>
      <c r="J1593" s="7">
        <v>6238939</v>
      </c>
      <c r="K1593" s="7">
        <v>2</v>
      </c>
      <c r="L1593" s="7">
        <v>6</v>
      </c>
      <c r="M1593" s="7">
        <f t="shared" si="178"/>
        <v>0</v>
      </c>
      <c r="N1593" s="8">
        <f t="shared" si="179"/>
        <v>0</v>
      </c>
      <c r="R1593" s="12">
        <v>1</v>
      </c>
    </row>
    <row r="1594" spans="1:18" ht="63.75" x14ac:dyDescent="0.2">
      <c r="A1594" s="1" t="s">
        <v>2996</v>
      </c>
      <c r="B1594" s="1" t="s">
        <v>102</v>
      </c>
      <c r="C1594" s="2" t="s">
        <v>2997</v>
      </c>
      <c r="D1594" s="3" t="s">
        <v>244</v>
      </c>
      <c r="E1594" s="4">
        <v>12</v>
      </c>
      <c r="F1594" s="4">
        <v>0</v>
      </c>
      <c r="H1594" s="6">
        <v>0</v>
      </c>
      <c r="I1594" s="7">
        <v>6238965</v>
      </c>
      <c r="J1594" s="7">
        <v>6238939</v>
      </c>
      <c r="K1594" s="7">
        <v>2</v>
      </c>
      <c r="L1594" s="7">
        <v>6</v>
      </c>
      <c r="M1594" s="7">
        <f t="shared" si="178"/>
        <v>0</v>
      </c>
      <c r="N1594" s="8">
        <f t="shared" si="179"/>
        <v>0</v>
      </c>
      <c r="R1594" s="12">
        <v>1</v>
      </c>
    </row>
    <row r="1595" spans="1:18" x14ac:dyDescent="0.2">
      <c r="A1595" s="1" t="s">
        <v>2998</v>
      </c>
      <c r="B1595" s="1" t="s">
        <v>400</v>
      </c>
      <c r="C1595" s="2" t="s">
        <v>499</v>
      </c>
      <c r="E1595" s="4">
        <v>0</v>
      </c>
      <c r="F1595" s="4">
        <v>0</v>
      </c>
      <c r="H1595" s="6">
        <v>0</v>
      </c>
      <c r="I1595" s="7">
        <v>6238966</v>
      </c>
      <c r="J1595" s="7">
        <v>6238797</v>
      </c>
      <c r="K1595" s="7">
        <v>1</v>
      </c>
      <c r="L1595" s="7">
        <v>5</v>
      </c>
      <c r="M1595" s="7">
        <f>M1596+M1597+M1598+M1599+M1600+M1601+M1602+M1603+M1604+M1605+M1606+M1607+M1608+M1609+M1610+M1611+M1612+M1613+M1614+M1615+M1616+M1617+M1618+M1619+M1620+M1621+M1622+M1623+M1624+M1625+M1626+M1627+M1628+M1629+M1630+M1631+M1632+M1633+M1634+M1635+M1636+M1637+M1638+M1639+M1640+M1641+M1642+M1643+M1644+M1645+M1646</f>
        <v>0</v>
      </c>
      <c r="N1595" s="8">
        <f>N1596+N1597+N1598+N1599+N1600+N1601+N1602+N1603+N1604+N1605+N1606+N1607+N1608+N1609+N1610+N1611+N1612+N1613+N1614+N1615+N1616+N1617+N1618+N1619+N1620+N1621+N1622+N1623+N1624+N1625+N1626+N1627+N1628+N1629+N1630+N1631+N1632+N1633+N1634+N1635+N1636+N1637+N1638+N1639+N1640+N1641+N1642+N1643+N1644+N1645+N1646</f>
        <v>0</v>
      </c>
      <c r="R1595" s="12">
        <v>1</v>
      </c>
    </row>
    <row r="1596" spans="1:18" x14ac:dyDescent="0.2">
      <c r="A1596" s="1" t="s">
        <v>2999</v>
      </c>
      <c r="C1596" s="2" t="s">
        <v>285</v>
      </c>
      <c r="D1596" s="3" t="s">
        <v>36</v>
      </c>
      <c r="E1596" s="4">
        <v>0</v>
      </c>
      <c r="F1596" s="4">
        <v>0</v>
      </c>
      <c r="H1596" s="6">
        <v>0</v>
      </c>
      <c r="I1596" s="7">
        <v>6238967</v>
      </c>
      <c r="J1596" s="7">
        <v>6238966</v>
      </c>
      <c r="K1596" s="7">
        <v>2</v>
      </c>
      <c r="L1596" s="7">
        <v>6</v>
      </c>
      <c r="M1596" s="7">
        <f t="shared" ref="M1596:M1646" si="180">ROUND(ROUND(H1596,2)*ROUND(E1596,2), 2)</f>
        <v>0</v>
      </c>
      <c r="N1596" s="8">
        <f t="shared" ref="N1596:N1627" si="181">H1596*E1596*(1+F1596/100)</f>
        <v>0</v>
      </c>
      <c r="R1596" s="12">
        <v>1</v>
      </c>
    </row>
    <row r="1597" spans="1:18" ht="38.25" x14ac:dyDescent="0.2">
      <c r="A1597" s="1" t="s">
        <v>3000</v>
      </c>
      <c r="C1597" s="2" t="s">
        <v>3001</v>
      </c>
      <c r="D1597" s="3" t="s">
        <v>36</v>
      </c>
      <c r="E1597" s="4">
        <v>0</v>
      </c>
      <c r="F1597" s="4">
        <v>0</v>
      </c>
      <c r="H1597" s="6">
        <v>0</v>
      </c>
      <c r="I1597" s="7">
        <v>6238968</v>
      </c>
      <c r="J1597" s="7">
        <v>6238966</v>
      </c>
      <c r="K1597" s="7">
        <v>2</v>
      </c>
      <c r="L1597" s="7">
        <v>6</v>
      </c>
      <c r="M1597" s="7">
        <f t="shared" si="180"/>
        <v>0</v>
      </c>
      <c r="N1597" s="8">
        <f t="shared" si="181"/>
        <v>0</v>
      </c>
      <c r="R1597" s="12">
        <v>1</v>
      </c>
    </row>
    <row r="1598" spans="1:18" x14ac:dyDescent="0.2">
      <c r="A1598" s="1" t="s">
        <v>3002</v>
      </c>
      <c r="C1598" s="2" t="s">
        <v>504</v>
      </c>
      <c r="D1598" s="3" t="s">
        <v>36</v>
      </c>
      <c r="E1598" s="4">
        <v>0</v>
      </c>
      <c r="F1598" s="4">
        <v>0</v>
      </c>
      <c r="H1598" s="6">
        <v>0</v>
      </c>
      <c r="I1598" s="7">
        <v>6238969</v>
      </c>
      <c r="J1598" s="7">
        <v>6238966</v>
      </c>
      <c r="K1598" s="7">
        <v>2</v>
      </c>
      <c r="L1598" s="7">
        <v>6</v>
      </c>
      <c r="M1598" s="7">
        <f t="shared" si="180"/>
        <v>0</v>
      </c>
      <c r="N1598" s="8">
        <f t="shared" si="181"/>
        <v>0</v>
      </c>
      <c r="R1598" s="12">
        <v>1</v>
      </c>
    </row>
    <row r="1599" spans="1:18" ht="25.5" x14ac:dyDescent="0.2">
      <c r="A1599" s="1" t="s">
        <v>3003</v>
      </c>
      <c r="C1599" s="2" t="s">
        <v>3004</v>
      </c>
      <c r="D1599" s="3" t="s">
        <v>36</v>
      </c>
      <c r="E1599" s="4">
        <v>0</v>
      </c>
      <c r="F1599" s="4">
        <v>0</v>
      </c>
      <c r="H1599" s="6">
        <v>0</v>
      </c>
      <c r="I1599" s="7">
        <v>6238970</v>
      </c>
      <c r="J1599" s="7">
        <v>6238966</v>
      </c>
      <c r="K1599" s="7">
        <v>2</v>
      </c>
      <c r="L1599" s="7">
        <v>6</v>
      </c>
      <c r="M1599" s="7">
        <f t="shared" si="180"/>
        <v>0</v>
      </c>
      <c r="N1599" s="8">
        <f t="shared" si="181"/>
        <v>0</v>
      </c>
      <c r="R1599" s="12">
        <v>1</v>
      </c>
    </row>
    <row r="1600" spans="1:18" ht="25.5" x14ac:dyDescent="0.2">
      <c r="A1600" s="1" t="s">
        <v>3005</v>
      </c>
      <c r="C1600" s="2" t="s">
        <v>3006</v>
      </c>
      <c r="D1600" s="3" t="s">
        <v>36</v>
      </c>
      <c r="E1600" s="4">
        <v>0</v>
      </c>
      <c r="F1600" s="4">
        <v>0</v>
      </c>
      <c r="H1600" s="6">
        <v>0</v>
      </c>
      <c r="I1600" s="7">
        <v>6238971</v>
      </c>
      <c r="J1600" s="7">
        <v>6238966</v>
      </c>
      <c r="K1600" s="7">
        <v>2</v>
      </c>
      <c r="L1600" s="7">
        <v>6</v>
      </c>
      <c r="M1600" s="7">
        <f t="shared" si="180"/>
        <v>0</v>
      </c>
      <c r="N1600" s="8">
        <f t="shared" si="181"/>
        <v>0</v>
      </c>
      <c r="R1600" s="12">
        <v>1</v>
      </c>
    </row>
    <row r="1601" spans="1:18" ht="25.5" x14ac:dyDescent="0.2">
      <c r="A1601" s="1" t="s">
        <v>3007</v>
      </c>
      <c r="C1601" s="2" t="s">
        <v>966</v>
      </c>
      <c r="D1601" s="3" t="s">
        <v>36</v>
      </c>
      <c r="E1601" s="4">
        <v>0</v>
      </c>
      <c r="F1601" s="4">
        <v>0</v>
      </c>
      <c r="H1601" s="6">
        <v>0</v>
      </c>
      <c r="I1601" s="7">
        <v>6238972</v>
      </c>
      <c r="J1601" s="7">
        <v>6238966</v>
      </c>
      <c r="K1601" s="7">
        <v>2</v>
      </c>
      <c r="L1601" s="7">
        <v>6</v>
      </c>
      <c r="M1601" s="7">
        <f t="shared" si="180"/>
        <v>0</v>
      </c>
      <c r="N1601" s="8">
        <f t="shared" si="181"/>
        <v>0</v>
      </c>
      <c r="R1601" s="12">
        <v>1</v>
      </c>
    </row>
    <row r="1602" spans="1:18" x14ac:dyDescent="0.2">
      <c r="A1602" s="1" t="s">
        <v>3008</v>
      </c>
      <c r="C1602" s="2" t="s">
        <v>1118</v>
      </c>
      <c r="D1602" s="3" t="s">
        <v>36</v>
      </c>
      <c r="E1602" s="4">
        <v>0</v>
      </c>
      <c r="F1602" s="4">
        <v>0</v>
      </c>
      <c r="H1602" s="6">
        <v>0</v>
      </c>
      <c r="I1602" s="7">
        <v>6238973</v>
      </c>
      <c r="J1602" s="7">
        <v>6238966</v>
      </c>
      <c r="K1602" s="7">
        <v>2</v>
      </c>
      <c r="L1602" s="7">
        <v>6</v>
      </c>
      <c r="M1602" s="7">
        <f t="shared" si="180"/>
        <v>0</v>
      </c>
      <c r="N1602" s="8">
        <f t="shared" si="181"/>
        <v>0</v>
      </c>
      <c r="R1602" s="12">
        <v>1</v>
      </c>
    </row>
    <row r="1603" spans="1:18" x14ac:dyDescent="0.2">
      <c r="A1603" s="1" t="s">
        <v>3009</v>
      </c>
      <c r="C1603" s="2" t="s">
        <v>1120</v>
      </c>
      <c r="D1603" s="3" t="s">
        <v>36</v>
      </c>
      <c r="E1603" s="4">
        <v>0</v>
      </c>
      <c r="F1603" s="4">
        <v>0</v>
      </c>
      <c r="H1603" s="6">
        <v>0</v>
      </c>
      <c r="I1603" s="7">
        <v>6238974</v>
      </c>
      <c r="J1603" s="7">
        <v>6238966</v>
      </c>
      <c r="K1603" s="7">
        <v>2</v>
      </c>
      <c r="L1603" s="7">
        <v>6</v>
      </c>
      <c r="M1603" s="7">
        <f t="shared" si="180"/>
        <v>0</v>
      </c>
      <c r="N1603" s="8">
        <f t="shared" si="181"/>
        <v>0</v>
      </c>
      <c r="R1603" s="12">
        <v>1</v>
      </c>
    </row>
    <row r="1604" spans="1:18" ht="89.25" x14ac:dyDescent="0.2">
      <c r="A1604" s="1" t="s">
        <v>3010</v>
      </c>
      <c r="B1604" s="1" t="s">
        <v>31</v>
      </c>
      <c r="C1604" s="2" t="s">
        <v>3011</v>
      </c>
      <c r="D1604" s="3" t="s">
        <v>342</v>
      </c>
      <c r="E1604" s="4">
        <v>750</v>
      </c>
      <c r="F1604" s="4">
        <v>0</v>
      </c>
      <c r="H1604" s="6">
        <v>0</v>
      </c>
      <c r="I1604" s="7">
        <v>6238975</v>
      </c>
      <c r="J1604" s="7">
        <v>6238966</v>
      </c>
      <c r="K1604" s="7">
        <v>2</v>
      </c>
      <c r="L1604" s="7">
        <v>6</v>
      </c>
      <c r="M1604" s="7">
        <f t="shared" si="180"/>
        <v>0</v>
      </c>
      <c r="N1604" s="8">
        <f t="shared" si="181"/>
        <v>0</v>
      </c>
      <c r="R1604" s="12">
        <v>1</v>
      </c>
    </row>
    <row r="1605" spans="1:18" ht="153" x14ac:dyDescent="0.2">
      <c r="A1605" s="1" t="s">
        <v>3012</v>
      </c>
      <c r="B1605" s="1" t="s">
        <v>42</v>
      </c>
      <c r="C1605" s="2" t="s">
        <v>3013</v>
      </c>
      <c r="D1605" s="3" t="s">
        <v>342</v>
      </c>
      <c r="E1605" s="4">
        <v>5500</v>
      </c>
      <c r="F1605" s="4">
        <v>0</v>
      </c>
      <c r="H1605" s="6">
        <v>0</v>
      </c>
      <c r="I1605" s="7">
        <v>6238976</v>
      </c>
      <c r="J1605" s="7">
        <v>6238966</v>
      </c>
      <c r="K1605" s="7">
        <v>2</v>
      </c>
      <c r="L1605" s="7">
        <v>6</v>
      </c>
      <c r="M1605" s="7">
        <f t="shared" si="180"/>
        <v>0</v>
      </c>
      <c r="N1605" s="8">
        <f t="shared" si="181"/>
        <v>0</v>
      </c>
      <c r="R1605" s="12">
        <v>1</v>
      </c>
    </row>
    <row r="1606" spans="1:18" ht="127.5" x14ac:dyDescent="0.2">
      <c r="A1606" s="1" t="s">
        <v>3014</v>
      </c>
      <c r="B1606" s="1" t="s">
        <v>45</v>
      </c>
      <c r="C1606" s="2" t="s">
        <v>3015</v>
      </c>
      <c r="D1606" s="3" t="s">
        <v>342</v>
      </c>
      <c r="E1606" s="4">
        <v>155</v>
      </c>
      <c r="F1606" s="4">
        <v>0</v>
      </c>
      <c r="H1606" s="6">
        <v>0</v>
      </c>
      <c r="I1606" s="7">
        <v>6238977</v>
      </c>
      <c r="J1606" s="7">
        <v>6238966</v>
      </c>
      <c r="K1606" s="7">
        <v>2</v>
      </c>
      <c r="L1606" s="7">
        <v>6</v>
      </c>
      <c r="M1606" s="7">
        <f t="shared" si="180"/>
        <v>0</v>
      </c>
      <c r="N1606" s="8">
        <f t="shared" si="181"/>
        <v>0</v>
      </c>
      <c r="R1606" s="12">
        <v>1</v>
      </c>
    </row>
    <row r="1607" spans="1:18" ht="102" x14ac:dyDescent="0.2">
      <c r="A1607" s="1" t="s">
        <v>3016</v>
      </c>
      <c r="B1607" s="1" t="s">
        <v>48</v>
      </c>
      <c r="C1607" s="2" t="s">
        <v>3017</v>
      </c>
      <c r="D1607" s="3" t="s">
        <v>342</v>
      </c>
      <c r="E1607" s="4">
        <v>475</v>
      </c>
      <c r="F1607" s="4">
        <v>0</v>
      </c>
      <c r="H1607" s="6">
        <v>0</v>
      </c>
      <c r="I1607" s="7">
        <v>6238978</v>
      </c>
      <c r="J1607" s="7">
        <v>6238966</v>
      </c>
      <c r="K1607" s="7">
        <v>2</v>
      </c>
      <c r="L1607" s="7">
        <v>6</v>
      </c>
      <c r="M1607" s="7">
        <f t="shared" si="180"/>
        <v>0</v>
      </c>
      <c r="N1607" s="8">
        <f t="shared" si="181"/>
        <v>0</v>
      </c>
      <c r="R1607" s="12">
        <v>1</v>
      </c>
    </row>
    <row r="1608" spans="1:18" ht="76.5" x14ac:dyDescent="0.2">
      <c r="A1608" s="1" t="s">
        <v>3018</v>
      </c>
      <c r="B1608" s="1" t="s">
        <v>51</v>
      </c>
      <c r="C1608" s="2" t="s">
        <v>3019</v>
      </c>
      <c r="D1608" s="3" t="s">
        <v>342</v>
      </c>
      <c r="E1608" s="4">
        <v>82</v>
      </c>
      <c r="F1608" s="4">
        <v>0</v>
      </c>
      <c r="H1608" s="6">
        <v>0</v>
      </c>
      <c r="I1608" s="7">
        <v>6238979</v>
      </c>
      <c r="J1608" s="7">
        <v>6238966</v>
      </c>
      <c r="K1608" s="7">
        <v>2</v>
      </c>
      <c r="L1608" s="7">
        <v>6</v>
      </c>
      <c r="M1608" s="7">
        <f t="shared" si="180"/>
        <v>0</v>
      </c>
      <c r="N1608" s="8">
        <f t="shared" si="181"/>
        <v>0</v>
      </c>
      <c r="R1608" s="12">
        <v>1</v>
      </c>
    </row>
    <row r="1609" spans="1:18" ht="114.75" x14ac:dyDescent="0.2">
      <c r="A1609" s="1" t="s">
        <v>3020</v>
      </c>
      <c r="B1609" s="1" t="s">
        <v>54</v>
      </c>
      <c r="C1609" s="2" t="s">
        <v>3021</v>
      </c>
      <c r="D1609" s="3" t="s">
        <v>342</v>
      </c>
      <c r="E1609" s="4">
        <v>1620</v>
      </c>
      <c r="F1609" s="4">
        <v>0</v>
      </c>
      <c r="H1609" s="6">
        <v>0</v>
      </c>
      <c r="I1609" s="7">
        <v>6238980</v>
      </c>
      <c r="J1609" s="7">
        <v>6238966</v>
      </c>
      <c r="K1609" s="7">
        <v>2</v>
      </c>
      <c r="L1609" s="7">
        <v>6</v>
      </c>
      <c r="M1609" s="7">
        <f t="shared" si="180"/>
        <v>0</v>
      </c>
      <c r="N1609" s="8">
        <f t="shared" si="181"/>
        <v>0</v>
      </c>
      <c r="R1609" s="12">
        <v>1</v>
      </c>
    </row>
    <row r="1610" spans="1:18" ht="127.5" x14ac:dyDescent="0.2">
      <c r="A1610" s="1" t="s">
        <v>3022</v>
      </c>
      <c r="B1610" s="1" t="s">
        <v>57</v>
      </c>
      <c r="C1610" s="2" t="s">
        <v>3023</v>
      </c>
      <c r="D1610" s="3" t="s">
        <v>342</v>
      </c>
      <c r="E1610" s="4">
        <v>6576</v>
      </c>
      <c r="F1610" s="4">
        <v>0</v>
      </c>
      <c r="H1610" s="6">
        <v>0</v>
      </c>
      <c r="I1610" s="7">
        <v>6238981</v>
      </c>
      <c r="J1610" s="7">
        <v>6238966</v>
      </c>
      <c r="K1610" s="7">
        <v>2</v>
      </c>
      <c r="L1610" s="7">
        <v>6</v>
      </c>
      <c r="M1610" s="7">
        <f t="shared" si="180"/>
        <v>0</v>
      </c>
      <c r="N1610" s="8">
        <f t="shared" si="181"/>
        <v>0</v>
      </c>
      <c r="R1610" s="12">
        <v>1</v>
      </c>
    </row>
    <row r="1611" spans="1:18" ht="127.5" x14ac:dyDescent="0.2">
      <c r="A1611" s="1" t="s">
        <v>3024</v>
      </c>
      <c r="B1611" s="1" t="s">
        <v>60</v>
      </c>
      <c r="C1611" s="2" t="s">
        <v>3025</v>
      </c>
      <c r="D1611" s="3" t="s">
        <v>342</v>
      </c>
      <c r="E1611" s="4">
        <v>6040</v>
      </c>
      <c r="F1611" s="4">
        <v>0</v>
      </c>
      <c r="H1611" s="6">
        <v>0</v>
      </c>
      <c r="I1611" s="7">
        <v>6238982</v>
      </c>
      <c r="J1611" s="7">
        <v>6238966</v>
      </c>
      <c r="K1611" s="7">
        <v>2</v>
      </c>
      <c r="L1611" s="7">
        <v>6</v>
      </c>
      <c r="M1611" s="7">
        <f t="shared" si="180"/>
        <v>0</v>
      </c>
      <c r="N1611" s="8">
        <f t="shared" si="181"/>
        <v>0</v>
      </c>
      <c r="R1611" s="12">
        <v>1</v>
      </c>
    </row>
    <row r="1612" spans="1:18" ht="114.75" x14ac:dyDescent="0.2">
      <c r="A1612" s="1" t="s">
        <v>3026</v>
      </c>
      <c r="B1612" s="1" t="s">
        <v>63</v>
      </c>
      <c r="C1612" s="2" t="s">
        <v>3027</v>
      </c>
      <c r="D1612" s="3" t="s">
        <v>342</v>
      </c>
      <c r="E1612" s="4">
        <v>690</v>
      </c>
      <c r="F1612" s="4">
        <v>0</v>
      </c>
      <c r="H1612" s="6">
        <v>0</v>
      </c>
      <c r="I1612" s="7">
        <v>6238983</v>
      </c>
      <c r="J1612" s="7">
        <v>6238966</v>
      </c>
      <c r="K1612" s="7">
        <v>2</v>
      </c>
      <c r="L1612" s="7">
        <v>6</v>
      </c>
      <c r="M1612" s="7">
        <f t="shared" si="180"/>
        <v>0</v>
      </c>
      <c r="N1612" s="8">
        <f t="shared" si="181"/>
        <v>0</v>
      </c>
      <c r="R1612" s="12">
        <v>1</v>
      </c>
    </row>
    <row r="1613" spans="1:18" ht="51" x14ac:dyDescent="0.2">
      <c r="A1613" s="1" t="s">
        <v>3028</v>
      </c>
      <c r="B1613" s="1" t="s">
        <v>66</v>
      </c>
      <c r="C1613" s="2" t="s">
        <v>3029</v>
      </c>
      <c r="D1613" s="3" t="s">
        <v>234</v>
      </c>
      <c r="E1613" s="4">
        <v>1</v>
      </c>
      <c r="F1613" s="4">
        <v>0</v>
      </c>
      <c r="H1613" s="6">
        <v>0</v>
      </c>
      <c r="I1613" s="7">
        <v>6238984</v>
      </c>
      <c r="J1613" s="7">
        <v>6238966</v>
      </c>
      <c r="K1613" s="7">
        <v>2</v>
      </c>
      <c r="L1613" s="7">
        <v>6</v>
      </c>
      <c r="M1613" s="7">
        <f t="shared" si="180"/>
        <v>0</v>
      </c>
      <c r="N1613" s="8">
        <f t="shared" si="181"/>
        <v>0</v>
      </c>
      <c r="R1613" s="12">
        <v>1</v>
      </c>
    </row>
    <row r="1614" spans="1:18" ht="114.75" x14ac:dyDescent="0.2">
      <c r="A1614" s="1" t="s">
        <v>3030</v>
      </c>
      <c r="B1614" s="1" t="s">
        <v>69</v>
      </c>
      <c r="C1614" s="2" t="s">
        <v>3031</v>
      </c>
      <c r="D1614" s="3" t="s">
        <v>342</v>
      </c>
      <c r="E1614" s="4">
        <v>920</v>
      </c>
      <c r="F1614" s="4">
        <v>0</v>
      </c>
      <c r="H1614" s="6">
        <v>0</v>
      </c>
      <c r="I1614" s="7">
        <v>6238985</v>
      </c>
      <c r="J1614" s="7">
        <v>6238966</v>
      </c>
      <c r="K1614" s="7">
        <v>2</v>
      </c>
      <c r="L1614" s="7">
        <v>6</v>
      </c>
      <c r="M1614" s="7">
        <f t="shared" si="180"/>
        <v>0</v>
      </c>
      <c r="N1614" s="8">
        <f t="shared" si="181"/>
        <v>0</v>
      </c>
      <c r="R1614" s="12">
        <v>1</v>
      </c>
    </row>
    <row r="1615" spans="1:18" ht="76.5" x14ac:dyDescent="0.2">
      <c r="A1615" s="1" t="s">
        <v>3032</v>
      </c>
      <c r="B1615" s="1" t="s">
        <v>72</v>
      </c>
      <c r="C1615" s="2" t="s">
        <v>3033</v>
      </c>
      <c r="D1615" s="3" t="s">
        <v>342</v>
      </c>
      <c r="E1615" s="4">
        <v>110</v>
      </c>
      <c r="F1615" s="4">
        <v>0</v>
      </c>
      <c r="H1615" s="6">
        <v>0</v>
      </c>
      <c r="I1615" s="7">
        <v>6238986</v>
      </c>
      <c r="J1615" s="7">
        <v>6238966</v>
      </c>
      <c r="K1615" s="7">
        <v>2</v>
      </c>
      <c r="L1615" s="7">
        <v>6</v>
      </c>
      <c r="M1615" s="7">
        <f t="shared" si="180"/>
        <v>0</v>
      </c>
      <c r="N1615" s="8">
        <f t="shared" si="181"/>
        <v>0</v>
      </c>
      <c r="R1615" s="12">
        <v>1</v>
      </c>
    </row>
    <row r="1616" spans="1:18" ht="51" x14ac:dyDescent="0.2">
      <c r="A1616" s="1" t="s">
        <v>3034</v>
      </c>
      <c r="B1616" s="1" t="s">
        <v>75</v>
      </c>
      <c r="C1616" s="2" t="s">
        <v>3035</v>
      </c>
      <c r="D1616" s="3" t="s">
        <v>234</v>
      </c>
      <c r="E1616" s="4">
        <v>1</v>
      </c>
      <c r="F1616" s="4">
        <v>0</v>
      </c>
      <c r="H1616" s="6">
        <v>0</v>
      </c>
      <c r="I1616" s="7">
        <v>6238987</v>
      </c>
      <c r="J1616" s="7">
        <v>6238966</v>
      </c>
      <c r="K1616" s="7">
        <v>2</v>
      </c>
      <c r="L1616" s="7">
        <v>6</v>
      </c>
      <c r="M1616" s="7">
        <f t="shared" si="180"/>
        <v>0</v>
      </c>
      <c r="N1616" s="8">
        <f t="shared" si="181"/>
        <v>0</v>
      </c>
      <c r="R1616" s="12">
        <v>1</v>
      </c>
    </row>
    <row r="1617" spans="1:18" ht="76.5" x14ac:dyDescent="0.2">
      <c r="A1617" s="1" t="s">
        <v>3036</v>
      </c>
      <c r="B1617" s="1" t="s">
        <v>78</v>
      </c>
      <c r="C1617" s="2" t="s">
        <v>3037</v>
      </c>
      <c r="D1617" s="3" t="s">
        <v>342</v>
      </c>
      <c r="E1617" s="4">
        <v>55</v>
      </c>
      <c r="F1617" s="4">
        <v>0</v>
      </c>
      <c r="H1617" s="6">
        <v>0</v>
      </c>
      <c r="I1617" s="7">
        <v>6238988</v>
      </c>
      <c r="J1617" s="7">
        <v>6238966</v>
      </c>
      <c r="K1617" s="7">
        <v>2</v>
      </c>
      <c r="L1617" s="7">
        <v>6</v>
      </c>
      <c r="M1617" s="7">
        <f t="shared" si="180"/>
        <v>0</v>
      </c>
      <c r="N1617" s="8">
        <f t="shared" si="181"/>
        <v>0</v>
      </c>
      <c r="R1617" s="12">
        <v>1</v>
      </c>
    </row>
    <row r="1618" spans="1:18" ht="89.25" x14ac:dyDescent="0.2">
      <c r="A1618" s="1" t="s">
        <v>3038</v>
      </c>
      <c r="B1618" s="1" t="s">
        <v>81</v>
      </c>
      <c r="C1618" s="2" t="s">
        <v>3039</v>
      </c>
      <c r="D1618" s="3" t="s">
        <v>342</v>
      </c>
      <c r="E1618" s="4">
        <v>1050</v>
      </c>
      <c r="F1618" s="4">
        <v>0</v>
      </c>
      <c r="H1618" s="6">
        <v>0</v>
      </c>
      <c r="I1618" s="7">
        <v>6238989</v>
      </c>
      <c r="J1618" s="7">
        <v>6238966</v>
      </c>
      <c r="K1618" s="7">
        <v>2</v>
      </c>
      <c r="L1618" s="7">
        <v>6</v>
      </c>
      <c r="M1618" s="7">
        <f t="shared" si="180"/>
        <v>0</v>
      </c>
      <c r="N1618" s="8">
        <f t="shared" si="181"/>
        <v>0</v>
      </c>
      <c r="R1618" s="12">
        <v>1</v>
      </c>
    </row>
    <row r="1619" spans="1:18" ht="38.25" x14ac:dyDescent="0.2">
      <c r="A1619" s="1" t="s">
        <v>3040</v>
      </c>
      <c r="B1619" s="1" t="s">
        <v>84</v>
      </c>
      <c r="C1619" s="2" t="s">
        <v>3041</v>
      </c>
      <c r="D1619" s="3" t="s">
        <v>342</v>
      </c>
      <c r="E1619" s="4">
        <v>500</v>
      </c>
      <c r="F1619" s="4">
        <v>0</v>
      </c>
      <c r="H1619" s="6">
        <v>0</v>
      </c>
      <c r="I1619" s="7">
        <v>6238990</v>
      </c>
      <c r="J1619" s="7">
        <v>6238966</v>
      </c>
      <c r="K1619" s="7">
        <v>2</v>
      </c>
      <c r="L1619" s="7">
        <v>6</v>
      </c>
      <c r="M1619" s="7">
        <f t="shared" si="180"/>
        <v>0</v>
      </c>
      <c r="N1619" s="8">
        <f t="shared" si="181"/>
        <v>0</v>
      </c>
      <c r="R1619" s="12">
        <v>1</v>
      </c>
    </row>
    <row r="1620" spans="1:18" ht="102" x14ac:dyDescent="0.2">
      <c r="A1620" s="1" t="s">
        <v>3042</v>
      </c>
      <c r="B1620" s="1" t="s">
        <v>87</v>
      </c>
      <c r="C1620" s="2" t="s">
        <v>3043</v>
      </c>
      <c r="D1620" s="3" t="s">
        <v>342</v>
      </c>
      <c r="E1620" s="4">
        <v>650</v>
      </c>
      <c r="F1620" s="4">
        <v>0</v>
      </c>
      <c r="H1620" s="6">
        <v>0</v>
      </c>
      <c r="I1620" s="7">
        <v>6238991</v>
      </c>
      <c r="J1620" s="7">
        <v>6238966</v>
      </c>
      <c r="K1620" s="7">
        <v>2</v>
      </c>
      <c r="L1620" s="7">
        <v>6</v>
      </c>
      <c r="M1620" s="7">
        <f t="shared" si="180"/>
        <v>0</v>
      </c>
      <c r="N1620" s="8">
        <f t="shared" si="181"/>
        <v>0</v>
      </c>
      <c r="R1620" s="12">
        <v>1</v>
      </c>
    </row>
    <row r="1621" spans="1:18" ht="38.25" x14ac:dyDescent="0.2">
      <c r="A1621" s="1" t="s">
        <v>3044</v>
      </c>
      <c r="B1621" s="1" t="s">
        <v>90</v>
      </c>
      <c r="C1621" s="2" t="s">
        <v>3045</v>
      </c>
      <c r="D1621" s="3" t="s">
        <v>247</v>
      </c>
      <c r="E1621" s="4">
        <v>10</v>
      </c>
      <c r="F1621" s="4">
        <v>0</v>
      </c>
      <c r="H1621" s="6">
        <v>0</v>
      </c>
      <c r="I1621" s="7">
        <v>6238992</v>
      </c>
      <c r="J1621" s="7">
        <v>6238966</v>
      </c>
      <c r="K1621" s="7">
        <v>2</v>
      </c>
      <c r="L1621" s="7">
        <v>6</v>
      </c>
      <c r="M1621" s="7">
        <f t="shared" si="180"/>
        <v>0</v>
      </c>
      <c r="N1621" s="8">
        <f t="shared" si="181"/>
        <v>0</v>
      </c>
      <c r="R1621" s="12">
        <v>1</v>
      </c>
    </row>
    <row r="1622" spans="1:18" ht="25.5" x14ac:dyDescent="0.2">
      <c r="A1622" s="1" t="s">
        <v>3046</v>
      </c>
      <c r="B1622" s="1" t="s">
        <v>93</v>
      </c>
      <c r="C1622" s="2" t="s">
        <v>3047</v>
      </c>
      <c r="D1622" s="3" t="s">
        <v>234</v>
      </c>
      <c r="E1622" s="4">
        <v>2</v>
      </c>
      <c r="F1622" s="4">
        <v>0</v>
      </c>
      <c r="H1622" s="6">
        <v>0</v>
      </c>
      <c r="I1622" s="7">
        <v>6238993</v>
      </c>
      <c r="J1622" s="7">
        <v>6238966</v>
      </c>
      <c r="K1622" s="7">
        <v>2</v>
      </c>
      <c r="L1622" s="7">
        <v>6</v>
      </c>
      <c r="M1622" s="7">
        <f t="shared" si="180"/>
        <v>0</v>
      </c>
      <c r="N1622" s="8">
        <f t="shared" si="181"/>
        <v>0</v>
      </c>
      <c r="R1622" s="12">
        <v>1</v>
      </c>
    </row>
    <row r="1623" spans="1:18" ht="89.25" x14ac:dyDescent="0.2">
      <c r="A1623" s="1" t="s">
        <v>3048</v>
      </c>
      <c r="B1623" s="1" t="s">
        <v>96</v>
      </c>
      <c r="C1623" s="2" t="s">
        <v>3049</v>
      </c>
      <c r="D1623" s="3" t="s">
        <v>342</v>
      </c>
      <c r="E1623" s="4">
        <v>1100</v>
      </c>
      <c r="F1623" s="4">
        <v>0</v>
      </c>
      <c r="H1623" s="6">
        <v>0</v>
      </c>
      <c r="I1623" s="7">
        <v>6238994</v>
      </c>
      <c r="J1623" s="7">
        <v>6238966</v>
      </c>
      <c r="K1623" s="7">
        <v>2</v>
      </c>
      <c r="L1623" s="7">
        <v>6</v>
      </c>
      <c r="M1623" s="7">
        <f t="shared" si="180"/>
        <v>0</v>
      </c>
      <c r="N1623" s="8">
        <f t="shared" si="181"/>
        <v>0</v>
      </c>
      <c r="R1623" s="12">
        <v>1</v>
      </c>
    </row>
    <row r="1624" spans="1:18" ht="89.25" x14ac:dyDescent="0.2">
      <c r="A1624" s="1" t="s">
        <v>3050</v>
      </c>
      <c r="B1624" s="1" t="s">
        <v>99</v>
      </c>
      <c r="C1624" s="2" t="s">
        <v>3051</v>
      </c>
      <c r="D1624" s="3" t="s">
        <v>237</v>
      </c>
      <c r="E1624" s="4">
        <v>24</v>
      </c>
      <c r="F1624" s="4">
        <v>0</v>
      </c>
      <c r="H1624" s="6">
        <v>0</v>
      </c>
      <c r="I1624" s="7">
        <v>6238995</v>
      </c>
      <c r="J1624" s="7">
        <v>6238966</v>
      </c>
      <c r="K1624" s="7">
        <v>2</v>
      </c>
      <c r="L1624" s="7">
        <v>6</v>
      </c>
      <c r="M1624" s="7">
        <f t="shared" si="180"/>
        <v>0</v>
      </c>
      <c r="N1624" s="8">
        <f t="shared" si="181"/>
        <v>0</v>
      </c>
      <c r="R1624" s="12">
        <v>1</v>
      </c>
    </row>
    <row r="1625" spans="1:18" ht="89.25" x14ac:dyDescent="0.2">
      <c r="A1625" s="1" t="s">
        <v>3052</v>
      </c>
      <c r="B1625" s="1" t="s">
        <v>102</v>
      </c>
      <c r="C1625" s="2" t="s">
        <v>3053</v>
      </c>
      <c r="D1625" s="3" t="s">
        <v>234</v>
      </c>
      <c r="E1625" s="4">
        <v>3</v>
      </c>
      <c r="F1625" s="4">
        <v>0</v>
      </c>
      <c r="H1625" s="6">
        <v>0</v>
      </c>
      <c r="I1625" s="7">
        <v>6238996</v>
      </c>
      <c r="J1625" s="7">
        <v>6238966</v>
      </c>
      <c r="K1625" s="7">
        <v>2</v>
      </c>
      <c r="L1625" s="7">
        <v>6</v>
      </c>
      <c r="M1625" s="7">
        <f t="shared" si="180"/>
        <v>0</v>
      </c>
      <c r="N1625" s="8">
        <f t="shared" si="181"/>
        <v>0</v>
      </c>
      <c r="R1625" s="12">
        <v>1</v>
      </c>
    </row>
    <row r="1626" spans="1:18" ht="127.5" x14ac:dyDescent="0.2">
      <c r="A1626" s="1" t="s">
        <v>3054</v>
      </c>
      <c r="B1626" s="1" t="s">
        <v>105</v>
      </c>
      <c r="C1626" s="2" t="s">
        <v>3055</v>
      </c>
      <c r="D1626" s="3" t="s">
        <v>247</v>
      </c>
      <c r="E1626" s="4">
        <v>10</v>
      </c>
      <c r="F1626" s="4">
        <v>0</v>
      </c>
      <c r="H1626" s="6">
        <v>0</v>
      </c>
      <c r="I1626" s="7">
        <v>6238997</v>
      </c>
      <c r="J1626" s="7">
        <v>6238966</v>
      </c>
      <c r="K1626" s="7">
        <v>2</v>
      </c>
      <c r="L1626" s="7">
        <v>6</v>
      </c>
      <c r="M1626" s="7">
        <f t="shared" si="180"/>
        <v>0</v>
      </c>
      <c r="N1626" s="8">
        <f t="shared" si="181"/>
        <v>0</v>
      </c>
      <c r="R1626" s="12">
        <v>1</v>
      </c>
    </row>
    <row r="1627" spans="1:18" ht="51" x14ac:dyDescent="0.2">
      <c r="A1627" s="1" t="s">
        <v>3056</v>
      </c>
      <c r="B1627" s="1" t="s">
        <v>108</v>
      </c>
      <c r="C1627" s="2" t="s">
        <v>3057</v>
      </c>
      <c r="D1627" s="3" t="s">
        <v>237</v>
      </c>
      <c r="E1627" s="4">
        <v>1</v>
      </c>
      <c r="F1627" s="4">
        <v>0</v>
      </c>
      <c r="H1627" s="6">
        <v>0</v>
      </c>
      <c r="I1627" s="7">
        <v>6238998</v>
      </c>
      <c r="J1627" s="7">
        <v>6238966</v>
      </c>
      <c r="K1627" s="7">
        <v>2</v>
      </c>
      <c r="L1627" s="7">
        <v>6</v>
      </c>
      <c r="M1627" s="7">
        <f t="shared" si="180"/>
        <v>0</v>
      </c>
      <c r="N1627" s="8">
        <f t="shared" si="181"/>
        <v>0</v>
      </c>
      <c r="R1627" s="12">
        <v>1</v>
      </c>
    </row>
    <row r="1628" spans="1:18" ht="114.75" x14ac:dyDescent="0.2">
      <c r="A1628" s="1" t="s">
        <v>3058</v>
      </c>
      <c r="B1628" s="1" t="s">
        <v>111</v>
      </c>
      <c r="C1628" s="2" t="s">
        <v>3059</v>
      </c>
      <c r="D1628" s="3" t="s">
        <v>247</v>
      </c>
      <c r="E1628" s="4">
        <v>21</v>
      </c>
      <c r="F1628" s="4">
        <v>0</v>
      </c>
      <c r="H1628" s="6">
        <v>0</v>
      </c>
      <c r="I1628" s="7">
        <v>6238999</v>
      </c>
      <c r="J1628" s="7">
        <v>6238966</v>
      </c>
      <c r="K1628" s="7">
        <v>2</v>
      </c>
      <c r="L1628" s="7">
        <v>6</v>
      </c>
      <c r="M1628" s="7">
        <f t="shared" si="180"/>
        <v>0</v>
      </c>
      <c r="N1628" s="8">
        <f t="shared" ref="N1628:N1646" si="182">H1628*E1628*(1+F1628/100)</f>
        <v>0</v>
      </c>
      <c r="R1628" s="12">
        <v>1</v>
      </c>
    </row>
    <row r="1629" spans="1:18" ht="114.75" x14ac:dyDescent="0.2">
      <c r="A1629" s="1" t="s">
        <v>3060</v>
      </c>
      <c r="B1629" s="1" t="s">
        <v>114</v>
      </c>
      <c r="C1629" s="2" t="s">
        <v>3061</v>
      </c>
      <c r="D1629" s="3" t="s">
        <v>247</v>
      </c>
      <c r="E1629" s="4">
        <v>66</v>
      </c>
      <c r="F1629" s="4">
        <v>0</v>
      </c>
      <c r="H1629" s="6">
        <v>0</v>
      </c>
      <c r="I1629" s="7">
        <v>6239000</v>
      </c>
      <c r="J1629" s="7">
        <v>6238966</v>
      </c>
      <c r="K1629" s="7">
        <v>2</v>
      </c>
      <c r="L1629" s="7">
        <v>6</v>
      </c>
      <c r="M1629" s="7">
        <f t="shared" si="180"/>
        <v>0</v>
      </c>
      <c r="N1629" s="8">
        <f t="shared" si="182"/>
        <v>0</v>
      </c>
      <c r="R1629" s="12">
        <v>1</v>
      </c>
    </row>
    <row r="1630" spans="1:18" ht="127.5" x14ac:dyDescent="0.2">
      <c r="A1630" s="1" t="s">
        <v>3062</v>
      </c>
      <c r="B1630" s="1" t="s">
        <v>117</v>
      </c>
      <c r="C1630" s="2" t="s">
        <v>3063</v>
      </c>
      <c r="D1630" s="3" t="s">
        <v>247</v>
      </c>
      <c r="E1630" s="4">
        <v>4.5</v>
      </c>
      <c r="F1630" s="4">
        <v>0</v>
      </c>
      <c r="H1630" s="6">
        <v>0</v>
      </c>
      <c r="I1630" s="7">
        <v>6239001</v>
      </c>
      <c r="J1630" s="7">
        <v>6238966</v>
      </c>
      <c r="K1630" s="7">
        <v>2</v>
      </c>
      <c r="L1630" s="7">
        <v>6</v>
      </c>
      <c r="M1630" s="7">
        <f t="shared" si="180"/>
        <v>0</v>
      </c>
      <c r="N1630" s="8">
        <f t="shared" si="182"/>
        <v>0</v>
      </c>
      <c r="R1630" s="12">
        <v>1</v>
      </c>
    </row>
    <row r="1631" spans="1:18" ht="102" x14ac:dyDescent="0.2">
      <c r="A1631" s="1" t="s">
        <v>3064</v>
      </c>
      <c r="B1631" s="1" t="s">
        <v>120</v>
      </c>
      <c r="C1631" s="2" t="s">
        <v>3065</v>
      </c>
      <c r="D1631" s="3" t="s">
        <v>234</v>
      </c>
      <c r="E1631" s="4">
        <v>1</v>
      </c>
      <c r="F1631" s="4">
        <v>0</v>
      </c>
      <c r="H1631" s="6">
        <v>0</v>
      </c>
      <c r="I1631" s="7">
        <v>6239002</v>
      </c>
      <c r="J1631" s="7">
        <v>6238966</v>
      </c>
      <c r="K1631" s="7">
        <v>2</v>
      </c>
      <c r="L1631" s="7">
        <v>6</v>
      </c>
      <c r="M1631" s="7">
        <f t="shared" si="180"/>
        <v>0</v>
      </c>
      <c r="N1631" s="8">
        <f t="shared" si="182"/>
        <v>0</v>
      </c>
      <c r="R1631" s="12">
        <v>1</v>
      </c>
    </row>
    <row r="1632" spans="1:18" ht="127.5" x14ac:dyDescent="0.2">
      <c r="A1632" s="1" t="s">
        <v>3066</v>
      </c>
      <c r="B1632" s="1" t="s">
        <v>123</v>
      </c>
      <c r="C1632" s="2" t="s">
        <v>3067</v>
      </c>
      <c r="D1632" s="3" t="s">
        <v>234</v>
      </c>
      <c r="E1632" s="4">
        <v>1</v>
      </c>
      <c r="F1632" s="4">
        <v>0</v>
      </c>
      <c r="H1632" s="6">
        <v>0</v>
      </c>
      <c r="I1632" s="7">
        <v>6239003</v>
      </c>
      <c r="J1632" s="7">
        <v>6238966</v>
      </c>
      <c r="K1632" s="7">
        <v>2</v>
      </c>
      <c r="L1632" s="7">
        <v>6</v>
      </c>
      <c r="M1632" s="7">
        <f t="shared" si="180"/>
        <v>0</v>
      </c>
      <c r="N1632" s="8">
        <f t="shared" si="182"/>
        <v>0</v>
      </c>
      <c r="R1632" s="12">
        <v>1</v>
      </c>
    </row>
    <row r="1633" spans="1:18" ht="76.5" x14ac:dyDescent="0.2">
      <c r="A1633" s="1" t="s">
        <v>3068</v>
      </c>
      <c r="B1633" s="1" t="s">
        <v>125</v>
      </c>
      <c r="C1633" s="2" t="s">
        <v>3069</v>
      </c>
      <c r="D1633" s="3" t="s">
        <v>237</v>
      </c>
      <c r="E1633" s="4">
        <v>274</v>
      </c>
      <c r="F1633" s="4">
        <v>0</v>
      </c>
      <c r="H1633" s="6">
        <v>0</v>
      </c>
      <c r="I1633" s="7">
        <v>6239004</v>
      </c>
      <c r="J1633" s="7">
        <v>6238966</v>
      </c>
      <c r="K1633" s="7">
        <v>2</v>
      </c>
      <c r="L1633" s="7">
        <v>6</v>
      </c>
      <c r="M1633" s="7">
        <f t="shared" si="180"/>
        <v>0</v>
      </c>
      <c r="N1633" s="8">
        <f t="shared" si="182"/>
        <v>0</v>
      </c>
      <c r="R1633" s="12">
        <v>1</v>
      </c>
    </row>
    <row r="1634" spans="1:18" ht="51" x14ac:dyDescent="0.2">
      <c r="A1634" s="1" t="s">
        <v>3070</v>
      </c>
      <c r="B1634" s="1" t="s">
        <v>128</v>
      </c>
      <c r="C1634" s="2" t="s">
        <v>3071</v>
      </c>
      <c r="D1634" s="3" t="s">
        <v>237</v>
      </c>
      <c r="E1634" s="4">
        <v>139</v>
      </c>
      <c r="F1634" s="4">
        <v>0</v>
      </c>
      <c r="H1634" s="6">
        <v>0</v>
      </c>
      <c r="I1634" s="7">
        <v>6239005</v>
      </c>
      <c r="J1634" s="7">
        <v>6238966</v>
      </c>
      <c r="K1634" s="7">
        <v>2</v>
      </c>
      <c r="L1634" s="7">
        <v>6</v>
      </c>
      <c r="M1634" s="7">
        <f t="shared" si="180"/>
        <v>0</v>
      </c>
      <c r="N1634" s="8">
        <f t="shared" si="182"/>
        <v>0</v>
      </c>
      <c r="R1634" s="12">
        <v>1</v>
      </c>
    </row>
    <row r="1635" spans="1:18" ht="51" x14ac:dyDescent="0.2">
      <c r="A1635" s="1" t="s">
        <v>3072</v>
      </c>
      <c r="B1635" s="1" t="s">
        <v>131</v>
      </c>
      <c r="C1635" s="2" t="s">
        <v>3073</v>
      </c>
      <c r="D1635" s="3" t="s">
        <v>237</v>
      </c>
      <c r="E1635" s="4">
        <v>12</v>
      </c>
      <c r="F1635" s="4">
        <v>0</v>
      </c>
      <c r="H1635" s="6">
        <v>0</v>
      </c>
      <c r="I1635" s="7">
        <v>6239006</v>
      </c>
      <c r="J1635" s="7">
        <v>6238966</v>
      </c>
      <c r="K1635" s="7">
        <v>2</v>
      </c>
      <c r="L1635" s="7">
        <v>6</v>
      </c>
      <c r="M1635" s="7">
        <f t="shared" si="180"/>
        <v>0</v>
      </c>
      <c r="N1635" s="8">
        <f t="shared" si="182"/>
        <v>0</v>
      </c>
      <c r="R1635" s="12">
        <v>1</v>
      </c>
    </row>
    <row r="1636" spans="1:18" ht="76.5" x14ac:dyDescent="0.2">
      <c r="A1636" s="1" t="s">
        <v>3074</v>
      </c>
      <c r="B1636" s="1" t="s">
        <v>134</v>
      </c>
      <c r="C1636" s="2" t="s">
        <v>3075</v>
      </c>
      <c r="D1636" s="3" t="s">
        <v>247</v>
      </c>
      <c r="E1636" s="4">
        <v>36</v>
      </c>
      <c r="F1636" s="4">
        <v>0</v>
      </c>
      <c r="H1636" s="6">
        <v>0</v>
      </c>
      <c r="I1636" s="7">
        <v>6239007</v>
      </c>
      <c r="J1636" s="7">
        <v>6238966</v>
      </c>
      <c r="K1636" s="7">
        <v>2</v>
      </c>
      <c r="L1636" s="7">
        <v>6</v>
      </c>
      <c r="M1636" s="7">
        <f t="shared" si="180"/>
        <v>0</v>
      </c>
      <c r="N1636" s="8">
        <f t="shared" si="182"/>
        <v>0</v>
      </c>
      <c r="R1636" s="12">
        <v>1</v>
      </c>
    </row>
    <row r="1637" spans="1:18" ht="38.25" x14ac:dyDescent="0.2">
      <c r="A1637" s="1" t="s">
        <v>3076</v>
      </c>
      <c r="B1637" s="1" t="s">
        <v>137</v>
      </c>
      <c r="C1637" s="2" t="s">
        <v>1128</v>
      </c>
      <c r="D1637" s="3" t="s">
        <v>234</v>
      </c>
      <c r="E1637" s="4">
        <v>1</v>
      </c>
      <c r="F1637" s="4">
        <v>0</v>
      </c>
      <c r="H1637" s="6">
        <v>0</v>
      </c>
      <c r="I1637" s="7">
        <v>6239008</v>
      </c>
      <c r="J1637" s="7">
        <v>6238966</v>
      </c>
      <c r="K1637" s="7">
        <v>2</v>
      </c>
      <c r="L1637" s="7">
        <v>6</v>
      </c>
      <c r="M1637" s="7">
        <f t="shared" si="180"/>
        <v>0</v>
      </c>
      <c r="N1637" s="8">
        <f t="shared" si="182"/>
        <v>0</v>
      </c>
      <c r="R1637" s="12">
        <v>1</v>
      </c>
    </row>
    <row r="1638" spans="1:18" ht="38.25" x14ac:dyDescent="0.2">
      <c r="A1638" s="1" t="s">
        <v>3077</v>
      </c>
      <c r="B1638" s="1" t="s">
        <v>140</v>
      </c>
      <c r="C1638" s="2" t="s">
        <v>3078</v>
      </c>
      <c r="D1638" s="3" t="s">
        <v>234</v>
      </c>
      <c r="E1638" s="4">
        <v>1</v>
      </c>
      <c r="F1638" s="4">
        <v>0</v>
      </c>
      <c r="H1638" s="6">
        <v>0</v>
      </c>
      <c r="I1638" s="7">
        <v>6239009</v>
      </c>
      <c r="J1638" s="7">
        <v>6238966</v>
      </c>
      <c r="K1638" s="7">
        <v>2</v>
      </c>
      <c r="L1638" s="7">
        <v>6</v>
      </c>
      <c r="M1638" s="7">
        <f t="shared" si="180"/>
        <v>0</v>
      </c>
      <c r="N1638" s="8">
        <f t="shared" si="182"/>
        <v>0</v>
      </c>
      <c r="R1638" s="12">
        <v>1</v>
      </c>
    </row>
    <row r="1639" spans="1:18" ht="38.25" x14ac:dyDescent="0.2">
      <c r="A1639" s="1" t="s">
        <v>3079</v>
      </c>
      <c r="B1639" s="1" t="s">
        <v>143</v>
      </c>
      <c r="C1639" s="2" t="s">
        <v>1130</v>
      </c>
      <c r="D1639" s="3" t="s">
        <v>244</v>
      </c>
      <c r="E1639" s="4">
        <v>2.5</v>
      </c>
      <c r="F1639" s="4">
        <v>0</v>
      </c>
      <c r="H1639" s="6">
        <v>0</v>
      </c>
      <c r="I1639" s="7">
        <v>6239010</v>
      </c>
      <c r="J1639" s="7">
        <v>6238966</v>
      </c>
      <c r="K1639" s="7">
        <v>2</v>
      </c>
      <c r="L1639" s="7">
        <v>6</v>
      </c>
      <c r="M1639" s="7">
        <f t="shared" si="180"/>
        <v>0</v>
      </c>
      <c r="N1639" s="8">
        <f t="shared" si="182"/>
        <v>0</v>
      </c>
      <c r="R1639" s="12">
        <v>1</v>
      </c>
    </row>
    <row r="1640" spans="1:18" ht="114.75" x14ac:dyDescent="0.2">
      <c r="A1640" s="1" t="s">
        <v>3080</v>
      </c>
      <c r="B1640" s="1" t="s">
        <v>146</v>
      </c>
      <c r="C1640" s="2" t="s">
        <v>3081</v>
      </c>
      <c r="D1640" s="3" t="s">
        <v>342</v>
      </c>
      <c r="E1640" s="4">
        <v>380</v>
      </c>
      <c r="F1640" s="4">
        <v>0</v>
      </c>
      <c r="H1640" s="6">
        <v>0</v>
      </c>
      <c r="I1640" s="7">
        <v>6239011</v>
      </c>
      <c r="J1640" s="7">
        <v>6238966</v>
      </c>
      <c r="K1640" s="7">
        <v>2</v>
      </c>
      <c r="L1640" s="7">
        <v>6</v>
      </c>
      <c r="M1640" s="7">
        <f t="shared" si="180"/>
        <v>0</v>
      </c>
      <c r="N1640" s="8">
        <f t="shared" si="182"/>
        <v>0</v>
      </c>
      <c r="R1640" s="12">
        <v>1</v>
      </c>
    </row>
    <row r="1641" spans="1:18" ht="89.25" x14ac:dyDescent="0.2">
      <c r="A1641" s="1" t="s">
        <v>3082</v>
      </c>
      <c r="B1641" s="1" t="s">
        <v>149</v>
      </c>
      <c r="C1641" s="2" t="s">
        <v>3083</v>
      </c>
      <c r="D1641" s="3" t="s">
        <v>342</v>
      </c>
      <c r="E1641" s="4">
        <v>123</v>
      </c>
      <c r="F1641" s="4">
        <v>0</v>
      </c>
      <c r="H1641" s="6">
        <v>0</v>
      </c>
      <c r="I1641" s="7">
        <v>6239012</v>
      </c>
      <c r="J1641" s="7">
        <v>6238966</v>
      </c>
      <c r="K1641" s="7">
        <v>2</v>
      </c>
      <c r="L1641" s="7">
        <v>6</v>
      </c>
      <c r="M1641" s="7">
        <f t="shared" si="180"/>
        <v>0</v>
      </c>
      <c r="N1641" s="8">
        <f t="shared" si="182"/>
        <v>0</v>
      </c>
      <c r="R1641" s="12">
        <v>1</v>
      </c>
    </row>
    <row r="1642" spans="1:18" ht="25.5" x14ac:dyDescent="0.2">
      <c r="A1642" s="1" t="s">
        <v>3084</v>
      </c>
      <c r="C1642" s="2" t="s">
        <v>3085</v>
      </c>
      <c r="D1642" s="3" t="s">
        <v>237</v>
      </c>
      <c r="E1642" s="4">
        <v>8</v>
      </c>
      <c r="F1642" s="4">
        <v>0</v>
      </c>
      <c r="H1642" s="6">
        <v>0</v>
      </c>
      <c r="I1642" s="7">
        <v>6239013</v>
      </c>
      <c r="J1642" s="7">
        <v>6238966</v>
      </c>
      <c r="K1642" s="7">
        <v>2</v>
      </c>
      <c r="L1642" s="7">
        <v>6</v>
      </c>
      <c r="M1642" s="7">
        <f t="shared" si="180"/>
        <v>0</v>
      </c>
      <c r="N1642" s="8">
        <f t="shared" si="182"/>
        <v>0</v>
      </c>
      <c r="R1642" s="12">
        <v>1</v>
      </c>
    </row>
    <row r="1643" spans="1:18" ht="25.5" x14ac:dyDescent="0.2">
      <c r="A1643" s="1" t="s">
        <v>3086</v>
      </c>
      <c r="C1643" s="2" t="s">
        <v>3087</v>
      </c>
      <c r="D1643" s="3" t="s">
        <v>237</v>
      </c>
      <c r="E1643" s="4">
        <v>2</v>
      </c>
      <c r="F1643" s="4">
        <v>0</v>
      </c>
      <c r="H1643" s="6">
        <v>0</v>
      </c>
      <c r="I1643" s="7">
        <v>6239014</v>
      </c>
      <c r="J1643" s="7">
        <v>6238966</v>
      </c>
      <c r="K1643" s="7">
        <v>2</v>
      </c>
      <c r="L1643" s="7">
        <v>6</v>
      </c>
      <c r="M1643" s="7">
        <f t="shared" si="180"/>
        <v>0</v>
      </c>
      <c r="N1643" s="8">
        <f t="shared" si="182"/>
        <v>0</v>
      </c>
      <c r="R1643" s="12">
        <v>1</v>
      </c>
    </row>
    <row r="1644" spans="1:18" ht="25.5" x14ac:dyDescent="0.2">
      <c r="A1644" s="1" t="s">
        <v>3088</v>
      </c>
      <c r="C1644" s="2" t="s">
        <v>3089</v>
      </c>
      <c r="D1644" s="3" t="s">
        <v>237</v>
      </c>
      <c r="E1644" s="4">
        <v>1</v>
      </c>
      <c r="F1644" s="4">
        <v>0</v>
      </c>
      <c r="H1644" s="6">
        <v>0</v>
      </c>
      <c r="I1644" s="7">
        <v>6239015</v>
      </c>
      <c r="J1644" s="7">
        <v>6238966</v>
      </c>
      <c r="K1644" s="7">
        <v>2</v>
      </c>
      <c r="L1644" s="7">
        <v>6</v>
      </c>
      <c r="M1644" s="7">
        <f t="shared" si="180"/>
        <v>0</v>
      </c>
      <c r="N1644" s="8">
        <f t="shared" si="182"/>
        <v>0</v>
      </c>
      <c r="R1644" s="12">
        <v>1</v>
      </c>
    </row>
    <row r="1645" spans="1:18" ht="76.5" x14ac:dyDescent="0.2">
      <c r="A1645" s="1" t="s">
        <v>3090</v>
      </c>
      <c r="B1645" s="1" t="s">
        <v>152</v>
      </c>
      <c r="C1645" s="2" t="s">
        <v>3091</v>
      </c>
      <c r="D1645" s="3" t="s">
        <v>342</v>
      </c>
      <c r="E1645" s="4">
        <v>195</v>
      </c>
      <c r="F1645" s="4">
        <v>0</v>
      </c>
      <c r="H1645" s="6">
        <v>0</v>
      </c>
      <c r="I1645" s="7">
        <v>6239016</v>
      </c>
      <c r="J1645" s="7">
        <v>6238966</v>
      </c>
      <c r="K1645" s="7">
        <v>2</v>
      </c>
      <c r="L1645" s="7">
        <v>6</v>
      </c>
      <c r="M1645" s="7">
        <f t="shared" si="180"/>
        <v>0</v>
      </c>
      <c r="N1645" s="8">
        <f t="shared" si="182"/>
        <v>0</v>
      </c>
      <c r="R1645" s="12">
        <v>1</v>
      </c>
    </row>
    <row r="1646" spans="1:18" ht="76.5" x14ac:dyDescent="0.2">
      <c r="A1646" s="1" t="s">
        <v>3092</v>
      </c>
      <c r="B1646" s="1" t="s">
        <v>155</v>
      </c>
      <c r="C1646" s="2" t="s">
        <v>3093</v>
      </c>
      <c r="D1646" s="3" t="s">
        <v>342</v>
      </c>
      <c r="E1646" s="4">
        <v>320</v>
      </c>
      <c r="F1646" s="4">
        <v>0</v>
      </c>
      <c r="H1646" s="6">
        <v>0</v>
      </c>
      <c r="I1646" s="7">
        <v>6239017</v>
      </c>
      <c r="J1646" s="7">
        <v>6238966</v>
      </c>
      <c r="K1646" s="7">
        <v>2</v>
      </c>
      <c r="L1646" s="7">
        <v>6</v>
      </c>
      <c r="M1646" s="7">
        <f t="shared" si="180"/>
        <v>0</v>
      </c>
      <c r="N1646" s="8">
        <f t="shared" si="182"/>
        <v>0</v>
      </c>
      <c r="R1646" s="12">
        <v>1</v>
      </c>
    </row>
    <row r="1647" spans="1:18" x14ac:dyDescent="0.2">
      <c r="A1647" s="1" t="s">
        <v>3094</v>
      </c>
      <c r="B1647" s="1" t="s">
        <v>413</v>
      </c>
      <c r="C1647" s="2" t="s">
        <v>3095</v>
      </c>
      <c r="E1647" s="4">
        <v>0</v>
      </c>
      <c r="F1647" s="4">
        <v>0</v>
      </c>
      <c r="H1647" s="6">
        <v>0</v>
      </c>
      <c r="I1647" s="7">
        <v>6239018</v>
      </c>
      <c r="J1647" s="7">
        <v>6238797</v>
      </c>
      <c r="K1647" s="7">
        <v>1</v>
      </c>
      <c r="L1647" s="7">
        <v>5</v>
      </c>
      <c r="M1647" s="7">
        <f>M1648+M1649+M1650+M1651+M1652+M1653+M1654+M1655+M1656+M1657+M1658+M1659+M1660+M1661+M1662+M1663+M1664+M1665+M1666+M1667+M1668+M1669+M1670+M1671</f>
        <v>0</v>
      </c>
      <c r="N1647" s="8">
        <f>N1648+N1649+N1650+N1651+N1652+N1653+N1654+N1655+N1656+N1657+N1658+N1659+N1660+N1661+N1662+N1663+N1664+N1665+N1666+N1667+N1668+N1669+N1670+N1671</f>
        <v>0</v>
      </c>
      <c r="R1647" s="12">
        <v>1</v>
      </c>
    </row>
    <row r="1648" spans="1:18" x14ac:dyDescent="0.2">
      <c r="A1648" s="1" t="s">
        <v>3096</v>
      </c>
      <c r="C1648" s="2" t="s">
        <v>285</v>
      </c>
      <c r="D1648" s="3" t="s">
        <v>36</v>
      </c>
      <c r="E1648" s="4">
        <v>0</v>
      </c>
      <c r="F1648" s="4">
        <v>0</v>
      </c>
      <c r="H1648" s="6">
        <v>0</v>
      </c>
      <c r="I1648" s="7">
        <v>6239019</v>
      </c>
      <c r="J1648" s="7">
        <v>6239018</v>
      </c>
      <c r="K1648" s="7">
        <v>2</v>
      </c>
      <c r="L1648" s="7">
        <v>6</v>
      </c>
      <c r="M1648" s="7">
        <f t="shared" ref="M1648:M1671" si="183">ROUND(ROUND(H1648,2)*ROUND(E1648,2), 2)</f>
        <v>0</v>
      </c>
      <c r="N1648" s="8">
        <f t="shared" ref="N1648:N1671" si="184">H1648*E1648*(1+F1648/100)</f>
        <v>0</v>
      </c>
      <c r="R1648" s="12">
        <v>1</v>
      </c>
    </row>
    <row r="1649" spans="1:18" ht="38.25" x14ac:dyDescent="0.2">
      <c r="A1649" s="1" t="s">
        <v>3097</v>
      </c>
      <c r="C1649" s="2" t="s">
        <v>3001</v>
      </c>
      <c r="D1649" s="3" t="s">
        <v>36</v>
      </c>
      <c r="E1649" s="4">
        <v>0</v>
      </c>
      <c r="F1649" s="4">
        <v>0</v>
      </c>
      <c r="H1649" s="6">
        <v>0</v>
      </c>
      <c r="I1649" s="7">
        <v>6239020</v>
      </c>
      <c r="J1649" s="7">
        <v>6239018</v>
      </c>
      <c r="K1649" s="7">
        <v>2</v>
      </c>
      <c r="L1649" s="7">
        <v>6</v>
      </c>
      <c r="M1649" s="7">
        <f t="shared" si="183"/>
        <v>0</v>
      </c>
      <c r="N1649" s="8">
        <f t="shared" si="184"/>
        <v>0</v>
      </c>
      <c r="R1649" s="12">
        <v>1</v>
      </c>
    </row>
    <row r="1650" spans="1:18" x14ac:dyDescent="0.2">
      <c r="A1650" s="1" t="s">
        <v>3098</v>
      </c>
      <c r="C1650" s="2" t="s">
        <v>634</v>
      </c>
      <c r="D1650" s="3" t="s">
        <v>36</v>
      </c>
      <c r="E1650" s="4">
        <v>0</v>
      </c>
      <c r="F1650" s="4">
        <v>0</v>
      </c>
      <c r="H1650" s="6">
        <v>0</v>
      </c>
      <c r="I1650" s="7">
        <v>6239021</v>
      </c>
      <c r="J1650" s="7">
        <v>6239018</v>
      </c>
      <c r="K1650" s="7">
        <v>2</v>
      </c>
      <c r="L1650" s="7">
        <v>6</v>
      </c>
      <c r="M1650" s="7">
        <f t="shared" si="183"/>
        <v>0</v>
      </c>
      <c r="N1650" s="8">
        <f t="shared" si="184"/>
        <v>0</v>
      </c>
      <c r="R1650" s="12">
        <v>1</v>
      </c>
    </row>
    <row r="1651" spans="1:18" x14ac:dyDescent="0.2">
      <c r="A1651" s="1" t="s">
        <v>3099</v>
      </c>
      <c r="C1651" s="2" t="s">
        <v>3100</v>
      </c>
      <c r="D1651" s="3" t="s">
        <v>36</v>
      </c>
      <c r="E1651" s="4">
        <v>0</v>
      </c>
      <c r="F1651" s="4">
        <v>0</v>
      </c>
      <c r="H1651" s="6">
        <v>0</v>
      </c>
      <c r="I1651" s="7">
        <v>6239022</v>
      </c>
      <c r="J1651" s="7">
        <v>6239018</v>
      </c>
      <c r="K1651" s="7">
        <v>2</v>
      </c>
      <c r="L1651" s="7">
        <v>6</v>
      </c>
      <c r="M1651" s="7">
        <f t="shared" si="183"/>
        <v>0</v>
      </c>
      <c r="N1651" s="8">
        <f t="shared" si="184"/>
        <v>0</v>
      </c>
      <c r="R1651" s="12">
        <v>1</v>
      </c>
    </row>
    <row r="1652" spans="1:18" ht="25.5" x14ac:dyDescent="0.2">
      <c r="A1652" s="1" t="s">
        <v>3101</v>
      </c>
      <c r="C1652" s="2" t="s">
        <v>966</v>
      </c>
      <c r="D1652" s="3" t="s">
        <v>36</v>
      </c>
      <c r="E1652" s="4">
        <v>0</v>
      </c>
      <c r="F1652" s="4">
        <v>0</v>
      </c>
      <c r="H1652" s="6">
        <v>0</v>
      </c>
      <c r="I1652" s="7">
        <v>6239023</v>
      </c>
      <c r="J1652" s="7">
        <v>6239018</v>
      </c>
      <c r="K1652" s="7">
        <v>2</v>
      </c>
      <c r="L1652" s="7">
        <v>6</v>
      </c>
      <c r="M1652" s="7">
        <f t="shared" si="183"/>
        <v>0</v>
      </c>
      <c r="N1652" s="8">
        <f t="shared" si="184"/>
        <v>0</v>
      </c>
      <c r="R1652" s="12">
        <v>1</v>
      </c>
    </row>
    <row r="1653" spans="1:18" ht="63.75" x14ac:dyDescent="0.2">
      <c r="A1653" s="1" t="s">
        <v>3102</v>
      </c>
      <c r="B1653" s="1" t="s">
        <v>31</v>
      </c>
      <c r="C1653" s="2" t="s">
        <v>3103</v>
      </c>
      <c r="D1653" s="3" t="s">
        <v>247</v>
      </c>
      <c r="E1653" s="4">
        <v>19</v>
      </c>
      <c r="F1653" s="4">
        <v>0</v>
      </c>
      <c r="H1653" s="6">
        <v>0</v>
      </c>
      <c r="I1653" s="7">
        <v>6239024</v>
      </c>
      <c r="J1653" s="7">
        <v>6239018</v>
      </c>
      <c r="K1653" s="7">
        <v>2</v>
      </c>
      <c r="L1653" s="7">
        <v>6</v>
      </c>
      <c r="M1653" s="7">
        <f t="shared" si="183"/>
        <v>0</v>
      </c>
      <c r="N1653" s="8">
        <f t="shared" si="184"/>
        <v>0</v>
      </c>
      <c r="R1653" s="12">
        <v>1</v>
      </c>
    </row>
    <row r="1654" spans="1:18" ht="38.25" x14ac:dyDescent="0.2">
      <c r="A1654" s="1" t="s">
        <v>3104</v>
      </c>
      <c r="B1654" s="1" t="s">
        <v>42</v>
      </c>
      <c r="C1654" s="2" t="s">
        <v>3105</v>
      </c>
      <c r="D1654" s="3" t="s">
        <v>247</v>
      </c>
      <c r="E1654" s="4">
        <v>36</v>
      </c>
      <c r="F1654" s="4">
        <v>0</v>
      </c>
      <c r="H1654" s="6">
        <v>0</v>
      </c>
      <c r="I1654" s="7">
        <v>6239025</v>
      </c>
      <c r="J1654" s="7">
        <v>6239018</v>
      </c>
      <c r="K1654" s="7">
        <v>2</v>
      </c>
      <c r="L1654" s="7">
        <v>6</v>
      </c>
      <c r="M1654" s="7">
        <f t="shared" si="183"/>
        <v>0</v>
      </c>
      <c r="N1654" s="8">
        <f t="shared" si="184"/>
        <v>0</v>
      </c>
      <c r="R1654" s="12">
        <v>1</v>
      </c>
    </row>
    <row r="1655" spans="1:18" ht="38.25" x14ac:dyDescent="0.2">
      <c r="A1655" s="1" t="s">
        <v>3106</v>
      </c>
      <c r="B1655" s="1" t="s">
        <v>45</v>
      </c>
      <c r="C1655" s="2" t="s">
        <v>3107</v>
      </c>
      <c r="D1655" s="3" t="s">
        <v>247</v>
      </c>
      <c r="E1655" s="4">
        <v>8</v>
      </c>
      <c r="F1655" s="4">
        <v>0</v>
      </c>
      <c r="H1655" s="6">
        <v>0</v>
      </c>
      <c r="I1655" s="7">
        <v>6239026</v>
      </c>
      <c r="J1655" s="7">
        <v>6239018</v>
      </c>
      <c r="K1655" s="7">
        <v>2</v>
      </c>
      <c r="L1655" s="7">
        <v>6</v>
      </c>
      <c r="M1655" s="7">
        <f t="shared" si="183"/>
        <v>0</v>
      </c>
      <c r="N1655" s="8">
        <f t="shared" si="184"/>
        <v>0</v>
      </c>
      <c r="R1655" s="12">
        <v>1</v>
      </c>
    </row>
    <row r="1656" spans="1:18" ht="25.5" x14ac:dyDescent="0.2">
      <c r="A1656" s="1" t="s">
        <v>3108</v>
      </c>
      <c r="B1656" s="1" t="s">
        <v>48</v>
      </c>
      <c r="C1656" s="2" t="s">
        <v>3109</v>
      </c>
      <c r="D1656" s="3" t="s">
        <v>36</v>
      </c>
      <c r="E1656" s="4">
        <v>0</v>
      </c>
      <c r="F1656" s="4">
        <v>0</v>
      </c>
      <c r="H1656" s="6">
        <v>0</v>
      </c>
      <c r="I1656" s="7">
        <v>6239027</v>
      </c>
      <c r="J1656" s="7">
        <v>6239018</v>
      </c>
      <c r="K1656" s="7">
        <v>2</v>
      </c>
      <c r="L1656" s="7">
        <v>6</v>
      </c>
      <c r="M1656" s="7">
        <f t="shared" si="183"/>
        <v>0</v>
      </c>
      <c r="N1656" s="8">
        <f t="shared" si="184"/>
        <v>0</v>
      </c>
      <c r="R1656" s="12">
        <v>1</v>
      </c>
    </row>
    <row r="1657" spans="1:18" ht="51" x14ac:dyDescent="0.2">
      <c r="A1657" s="1" t="s">
        <v>3110</v>
      </c>
      <c r="C1657" s="2" t="s">
        <v>3111</v>
      </c>
      <c r="D1657" s="3" t="s">
        <v>247</v>
      </c>
      <c r="E1657" s="4">
        <v>3.5</v>
      </c>
      <c r="F1657" s="4">
        <v>0</v>
      </c>
      <c r="H1657" s="6">
        <v>0</v>
      </c>
      <c r="I1657" s="7">
        <v>6239028</v>
      </c>
      <c r="J1657" s="7">
        <v>6239018</v>
      </c>
      <c r="K1657" s="7">
        <v>2</v>
      </c>
      <c r="L1657" s="7">
        <v>6</v>
      </c>
      <c r="M1657" s="7">
        <f t="shared" si="183"/>
        <v>0</v>
      </c>
      <c r="N1657" s="8">
        <f t="shared" si="184"/>
        <v>0</v>
      </c>
      <c r="R1657" s="12">
        <v>1</v>
      </c>
    </row>
    <row r="1658" spans="1:18" ht="51" x14ac:dyDescent="0.2">
      <c r="A1658" s="1" t="s">
        <v>3112</v>
      </c>
      <c r="C1658" s="2" t="s">
        <v>3113</v>
      </c>
      <c r="D1658" s="3" t="s">
        <v>247</v>
      </c>
      <c r="E1658" s="4">
        <v>3.5</v>
      </c>
      <c r="F1658" s="4">
        <v>0</v>
      </c>
      <c r="H1658" s="6">
        <v>0</v>
      </c>
      <c r="I1658" s="7">
        <v>6239029</v>
      </c>
      <c r="J1658" s="7">
        <v>6239018</v>
      </c>
      <c r="K1658" s="7">
        <v>2</v>
      </c>
      <c r="L1658" s="7">
        <v>6</v>
      </c>
      <c r="M1658" s="7">
        <f t="shared" si="183"/>
        <v>0</v>
      </c>
      <c r="N1658" s="8">
        <f t="shared" si="184"/>
        <v>0</v>
      </c>
      <c r="R1658" s="12">
        <v>1</v>
      </c>
    </row>
    <row r="1659" spans="1:18" ht="25.5" x14ac:dyDescent="0.2">
      <c r="A1659" s="1" t="s">
        <v>3114</v>
      </c>
      <c r="B1659" s="1" t="s">
        <v>51</v>
      </c>
      <c r="C1659" s="2" t="s">
        <v>3115</v>
      </c>
      <c r="D1659" s="3" t="s">
        <v>36</v>
      </c>
      <c r="E1659" s="4">
        <v>0</v>
      </c>
      <c r="F1659" s="4">
        <v>0</v>
      </c>
      <c r="H1659" s="6">
        <v>0</v>
      </c>
      <c r="I1659" s="7">
        <v>6239030</v>
      </c>
      <c r="J1659" s="7">
        <v>6239018</v>
      </c>
      <c r="K1659" s="7">
        <v>2</v>
      </c>
      <c r="L1659" s="7">
        <v>6</v>
      </c>
      <c r="M1659" s="7">
        <f t="shared" si="183"/>
        <v>0</v>
      </c>
      <c r="N1659" s="8">
        <f t="shared" si="184"/>
        <v>0</v>
      </c>
      <c r="R1659" s="12">
        <v>1</v>
      </c>
    </row>
    <row r="1660" spans="1:18" ht="51" x14ac:dyDescent="0.2">
      <c r="A1660" s="1" t="s">
        <v>3116</v>
      </c>
      <c r="C1660" s="2" t="s">
        <v>3117</v>
      </c>
      <c r="D1660" s="3" t="s">
        <v>247</v>
      </c>
      <c r="E1660" s="4">
        <v>7.5</v>
      </c>
      <c r="F1660" s="4">
        <v>0</v>
      </c>
      <c r="H1660" s="6">
        <v>0</v>
      </c>
      <c r="I1660" s="7">
        <v>6239031</v>
      </c>
      <c r="J1660" s="7">
        <v>6239018</v>
      </c>
      <c r="K1660" s="7">
        <v>2</v>
      </c>
      <c r="L1660" s="7">
        <v>6</v>
      </c>
      <c r="M1660" s="7">
        <f t="shared" si="183"/>
        <v>0</v>
      </c>
      <c r="N1660" s="8">
        <f t="shared" si="184"/>
        <v>0</v>
      </c>
      <c r="R1660" s="12">
        <v>1</v>
      </c>
    </row>
    <row r="1661" spans="1:18" ht="51" x14ac:dyDescent="0.2">
      <c r="A1661" s="1" t="s">
        <v>3118</v>
      </c>
      <c r="C1661" s="2" t="s">
        <v>3119</v>
      </c>
      <c r="D1661" s="3" t="s">
        <v>247</v>
      </c>
      <c r="E1661" s="4">
        <v>7.5</v>
      </c>
      <c r="F1661" s="4">
        <v>0</v>
      </c>
      <c r="H1661" s="6">
        <v>0</v>
      </c>
      <c r="I1661" s="7">
        <v>6239032</v>
      </c>
      <c r="J1661" s="7">
        <v>6239018</v>
      </c>
      <c r="K1661" s="7">
        <v>2</v>
      </c>
      <c r="L1661" s="7">
        <v>6</v>
      </c>
      <c r="M1661" s="7">
        <f t="shared" si="183"/>
        <v>0</v>
      </c>
      <c r="N1661" s="8">
        <f t="shared" si="184"/>
        <v>0</v>
      </c>
      <c r="R1661" s="12">
        <v>1</v>
      </c>
    </row>
    <row r="1662" spans="1:18" ht="63.75" x14ac:dyDescent="0.2">
      <c r="A1662" s="1" t="s">
        <v>3120</v>
      </c>
      <c r="B1662" s="1" t="s">
        <v>54</v>
      </c>
      <c r="C1662" s="2" t="s">
        <v>3121</v>
      </c>
      <c r="D1662" s="3" t="s">
        <v>36</v>
      </c>
      <c r="E1662" s="4">
        <v>0</v>
      </c>
      <c r="F1662" s="4">
        <v>0</v>
      </c>
      <c r="H1662" s="6">
        <v>0</v>
      </c>
      <c r="I1662" s="7">
        <v>6239033</v>
      </c>
      <c r="J1662" s="7">
        <v>6239018</v>
      </c>
      <c r="K1662" s="7">
        <v>2</v>
      </c>
      <c r="L1662" s="7">
        <v>6</v>
      </c>
      <c r="M1662" s="7">
        <f t="shared" si="183"/>
        <v>0</v>
      </c>
      <c r="N1662" s="8">
        <f t="shared" si="184"/>
        <v>0</v>
      </c>
      <c r="R1662" s="12">
        <v>1</v>
      </c>
    </row>
    <row r="1663" spans="1:18" ht="76.5" x14ac:dyDescent="0.2">
      <c r="A1663" s="1" t="s">
        <v>3122</v>
      </c>
      <c r="C1663" s="2" t="s">
        <v>3123</v>
      </c>
      <c r="D1663" s="3" t="s">
        <v>247</v>
      </c>
      <c r="E1663" s="4">
        <v>155</v>
      </c>
      <c r="F1663" s="4">
        <v>0</v>
      </c>
      <c r="H1663" s="6">
        <v>0</v>
      </c>
      <c r="I1663" s="7">
        <v>6239034</v>
      </c>
      <c r="J1663" s="7">
        <v>6239018</v>
      </c>
      <c r="K1663" s="7">
        <v>2</v>
      </c>
      <c r="L1663" s="7">
        <v>6</v>
      </c>
      <c r="M1663" s="7">
        <f t="shared" si="183"/>
        <v>0</v>
      </c>
      <c r="N1663" s="8">
        <f t="shared" si="184"/>
        <v>0</v>
      </c>
      <c r="R1663" s="12">
        <v>1</v>
      </c>
    </row>
    <row r="1664" spans="1:18" ht="76.5" x14ac:dyDescent="0.2">
      <c r="A1664" s="1" t="s">
        <v>3124</v>
      </c>
      <c r="C1664" s="2" t="s">
        <v>3125</v>
      </c>
      <c r="D1664" s="3" t="s">
        <v>247</v>
      </c>
      <c r="E1664" s="4">
        <v>130</v>
      </c>
      <c r="F1664" s="4">
        <v>0</v>
      </c>
      <c r="H1664" s="6">
        <v>0</v>
      </c>
      <c r="I1664" s="7">
        <v>6239035</v>
      </c>
      <c r="J1664" s="7">
        <v>6239018</v>
      </c>
      <c r="K1664" s="7">
        <v>2</v>
      </c>
      <c r="L1664" s="7">
        <v>6</v>
      </c>
      <c r="M1664" s="7">
        <f t="shared" si="183"/>
        <v>0</v>
      </c>
      <c r="N1664" s="8">
        <f t="shared" si="184"/>
        <v>0</v>
      </c>
      <c r="R1664" s="12">
        <v>1</v>
      </c>
    </row>
    <row r="1665" spans="1:18" ht="51" x14ac:dyDescent="0.2">
      <c r="A1665" s="1" t="s">
        <v>3126</v>
      </c>
      <c r="B1665" s="1" t="s">
        <v>57</v>
      </c>
      <c r="C1665" s="2" t="s">
        <v>3127</v>
      </c>
      <c r="D1665" s="3" t="s">
        <v>247</v>
      </c>
      <c r="E1665" s="4">
        <v>19</v>
      </c>
      <c r="F1665" s="4">
        <v>0</v>
      </c>
      <c r="H1665" s="6">
        <v>0</v>
      </c>
      <c r="I1665" s="7">
        <v>6239036</v>
      </c>
      <c r="J1665" s="7">
        <v>6239018</v>
      </c>
      <c r="K1665" s="7">
        <v>2</v>
      </c>
      <c r="L1665" s="7">
        <v>6</v>
      </c>
      <c r="M1665" s="7">
        <f t="shared" si="183"/>
        <v>0</v>
      </c>
      <c r="N1665" s="8">
        <f t="shared" si="184"/>
        <v>0</v>
      </c>
      <c r="R1665" s="12">
        <v>1</v>
      </c>
    </row>
    <row r="1666" spans="1:18" x14ac:dyDescent="0.2">
      <c r="A1666" s="1" t="s">
        <v>3128</v>
      </c>
      <c r="B1666" s="1" t="s">
        <v>60</v>
      </c>
      <c r="C1666" s="2" t="s">
        <v>518</v>
      </c>
      <c r="D1666" s="3" t="s">
        <v>247</v>
      </c>
      <c r="E1666" s="4">
        <v>57</v>
      </c>
      <c r="F1666" s="4">
        <v>0</v>
      </c>
      <c r="H1666" s="6">
        <v>0</v>
      </c>
      <c r="I1666" s="7">
        <v>6239037</v>
      </c>
      <c r="J1666" s="7">
        <v>6239018</v>
      </c>
      <c r="K1666" s="7">
        <v>2</v>
      </c>
      <c r="L1666" s="7">
        <v>6</v>
      </c>
      <c r="M1666" s="7">
        <f t="shared" si="183"/>
        <v>0</v>
      </c>
      <c r="N1666" s="8">
        <f t="shared" si="184"/>
        <v>0</v>
      </c>
      <c r="R1666" s="12">
        <v>1</v>
      </c>
    </row>
    <row r="1667" spans="1:18" ht="25.5" x14ac:dyDescent="0.2">
      <c r="A1667" s="1" t="s">
        <v>3129</v>
      </c>
      <c r="B1667" s="1" t="s">
        <v>63</v>
      </c>
      <c r="C1667" s="2" t="s">
        <v>3130</v>
      </c>
      <c r="D1667" s="3" t="s">
        <v>36</v>
      </c>
      <c r="E1667" s="4">
        <v>0</v>
      </c>
      <c r="F1667" s="4">
        <v>0</v>
      </c>
      <c r="H1667" s="6">
        <v>0</v>
      </c>
      <c r="I1667" s="7">
        <v>6239038</v>
      </c>
      <c r="J1667" s="7">
        <v>6239018</v>
      </c>
      <c r="K1667" s="7">
        <v>2</v>
      </c>
      <c r="L1667" s="7">
        <v>6</v>
      </c>
      <c r="M1667" s="7">
        <f t="shared" si="183"/>
        <v>0</v>
      </c>
      <c r="N1667" s="8">
        <f t="shared" si="184"/>
        <v>0</v>
      </c>
      <c r="R1667" s="12">
        <v>1</v>
      </c>
    </row>
    <row r="1668" spans="1:18" ht="38.25" x14ac:dyDescent="0.2">
      <c r="A1668" s="1" t="s">
        <v>3131</v>
      </c>
      <c r="C1668" s="2" t="s">
        <v>3132</v>
      </c>
      <c r="D1668" s="3" t="s">
        <v>237</v>
      </c>
      <c r="E1668" s="4">
        <v>1</v>
      </c>
      <c r="F1668" s="4">
        <v>0</v>
      </c>
      <c r="H1668" s="6">
        <v>0</v>
      </c>
      <c r="I1668" s="7">
        <v>6239039</v>
      </c>
      <c r="J1668" s="7">
        <v>6239018</v>
      </c>
      <c r="K1668" s="7">
        <v>2</v>
      </c>
      <c r="L1668" s="7">
        <v>6</v>
      </c>
      <c r="M1668" s="7">
        <f t="shared" si="183"/>
        <v>0</v>
      </c>
      <c r="N1668" s="8">
        <f t="shared" si="184"/>
        <v>0</v>
      </c>
      <c r="R1668" s="12">
        <v>1</v>
      </c>
    </row>
    <row r="1669" spans="1:18" ht="38.25" x14ac:dyDescent="0.2">
      <c r="A1669" s="1" t="s">
        <v>3133</v>
      </c>
      <c r="C1669" s="2" t="s">
        <v>3134</v>
      </c>
      <c r="D1669" s="3" t="s">
        <v>237</v>
      </c>
      <c r="E1669" s="4">
        <v>1</v>
      </c>
      <c r="F1669" s="4">
        <v>0</v>
      </c>
      <c r="H1669" s="6">
        <v>0</v>
      </c>
      <c r="I1669" s="7">
        <v>6239040</v>
      </c>
      <c r="J1669" s="7">
        <v>6239018</v>
      </c>
      <c r="K1669" s="7">
        <v>2</v>
      </c>
      <c r="L1669" s="7">
        <v>6</v>
      </c>
      <c r="M1669" s="7">
        <f t="shared" si="183"/>
        <v>0</v>
      </c>
      <c r="N1669" s="8">
        <f t="shared" si="184"/>
        <v>0</v>
      </c>
      <c r="R1669" s="12">
        <v>1</v>
      </c>
    </row>
    <row r="1670" spans="1:18" ht="38.25" x14ac:dyDescent="0.2">
      <c r="A1670" s="1" t="s">
        <v>3135</v>
      </c>
      <c r="C1670" s="2" t="s">
        <v>3136</v>
      </c>
      <c r="D1670" s="3" t="s">
        <v>237</v>
      </c>
      <c r="E1670" s="4">
        <v>1</v>
      </c>
      <c r="F1670" s="4">
        <v>0</v>
      </c>
      <c r="H1670" s="6">
        <v>0</v>
      </c>
      <c r="I1670" s="7">
        <v>6239041</v>
      </c>
      <c r="J1670" s="7">
        <v>6239018</v>
      </c>
      <c r="K1670" s="7">
        <v>2</v>
      </c>
      <c r="L1670" s="7">
        <v>6</v>
      </c>
      <c r="M1670" s="7">
        <f t="shared" si="183"/>
        <v>0</v>
      </c>
      <c r="N1670" s="8">
        <f t="shared" si="184"/>
        <v>0</v>
      </c>
      <c r="R1670" s="12">
        <v>1</v>
      </c>
    </row>
    <row r="1671" spans="1:18" ht="25.5" x14ac:dyDescent="0.2">
      <c r="A1671" s="1" t="s">
        <v>3137</v>
      </c>
      <c r="B1671" s="1" t="s">
        <v>66</v>
      </c>
      <c r="C1671" s="2" t="s">
        <v>3138</v>
      </c>
      <c r="D1671" s="3" t="s">
        <v>247</v>
      </c>
      <c r="E1671" s="4">
        <v>48</v>
      </c>
      <c r="F1671" s="4">
        <v>0</v>
      </c>
      <c r="H1671" s="6">
        <v>0</v>
      </c>
      <c r="I1671" s="7">
        <v>6239042</v>
      </c>
      <c r="J1671" s="7">
        <v>6239018</v>
      </c>
      <c r="K1671" s="7">
        <v>2</v>
      </c>
      <c r="L1671" s="7">
        <v>6</v>
      </c>
      <c r="M1671" s="7">
        <f t="shared" si="183"/>
        <v>0</v>
      </c>
      <c r="N1671" s="8">
        <f t="shared" si="184"/>
        <v>0</v>
      </c>
      <c r="R1671" s="12">
        <v>1</v>
      </c>
    </row>
    <row r="1672" spans="1:18" x14ac:dyDescent="0.2">
      <c r="A1672" s="1" t="s">
        <v>3139</v>
      </c>
      <c r="B1672" s="1" t="s">
        <v>712</v>
      </c>
      <c r="C1672" s="2" t="s">
        <v>779</v>
      </c>
      <c r="E1672" s="4">
        <v>0</v>
      </c>
      <c r="F1672" s="4">
        <v>0</v>
      </c>
      <c r="H1672" s="6">
        <v>0</v>
      </c>
      <c r="I1672" s="7">
        <v>6239043</v>
      </c>
      <c r="J1672" s="7">
        <v>6238797</v>
      </c>
      <c r="K1672" s="7">
        <v>1</v>
      </c>
      <c r="L1672" s="7">
        <v>5</v>
      </c>
      <c r="M1672" s="7">
        <f>M1673+M1674+M1675+M1676+M1677+M1678+M1679+M1680+M1681+M1682+M1683+M1684+M1685+M1686+M1687+M1688+M1689+M1690+M1691+M1692+M1693+M1694+M1695+M1696+M1697+M1698+M1699+M1700+M1701+M1702+M1703+M1704+M1705+M1706+M1707+M1708+M1709+M1710+M1711+M1712+M1713+M1714</f>
        <v>0</v>
      </c>
      <c r="N1672" s="8">
        <f>N1673+N1674+N1675+N1676+N1677+N1678+N1679+N1680+N1681+N1682+N1683+N1684+N1685+N1686+N1687+N1688+N1689+N1690+N1691+N1692+N1693+N1694+N1695+N1696+N1697+N1698+N1699+N1700+N1701+N1702+N1703+N1704+N1705+N1706+N1707+N1708+N1709+N1710+N1711+N1712+N1713+N1714</f>
        <v>0</v>
      </c>
      <c r="R1672" s="12">
        <v>1</v>
      </c>
    </row>
    <row r="1673" spans="1:18" x14ac:dyDescent="0.2">
      <c r="A1673" s="1" t="s">
        <v>3140</v>
      </c>
      <c r="C1673" s="2" t="s">
        <v>211</v>
      </c>
      <c r="D1673" s="3" t="s">
        <v>36</v>
      </c>
      <c r="E1673" s="4">
        <v>0</v>
      </c>
      <c r="F1673" s="4">
        <v>0</v>
      </c>
      <c r="H1673" s="6">
        <v>0</v>
      </c>
      <c r="I1673" s="7">
        <v>6239044</v>
      </c>
      <c r="J1673" s="7">
        <v>6239043</v>
      </c>
      <c r="K1673" s="7">
        <v>2</v>
      </c>
      <c r="L1673" s="7">
        <v>6</v>
      </c>
      <c r="M1673" s="7">
        <f t="shared" ref="M1673:M1714" si="185">ROUND(ROUND(H1673,2)*ROUND(E1673,2), 2)</f>
        <v>0</v>
      </c>
      <c r="N1673" s="8">
        <f t="shared" ref="N1673:N1714" si="186">H1673*E1673*(1+F1673/100)</f>
        <v>0</v>
      </c>
      <c r="R1673" s="12">
        <v>1</v>
      </c>
    </row>
    <row r="1674" spans="1:18" ht="25.5" x14ac:dyDescent="0.2">
      <c r="A1674" s="1" t="s">
        <v>3141</v>
      </c>
      <c r="C1674" s="2" t="s">
        <v>3142</v>
      </c>
      <c r="D1674" s="3" t="s">
        <v>36</v>
      </c>
      <c r="E1674" s="4">
        <v>0</v>
      </c>
      <c r="F1674" s="4">
        <v>0</v>
      </c>
      <c r="H1674" s="6">
        <v>0</v>
      </c>
      <c r="I1674" s="7">
        <v>6239045</v>
      </c>
      <c r="J1674" s="7">
        <v>6239043</v>
      </c>
      <c r="K1674" s="7">
        <v>2</v>
      </c>
      <c r="L1674" s="7">
        <v>6</v>
      </c>
      <c r="M1674" s="7">
        <f t="shared" si="185"/>
        <v>0</v>
      </c>
      <c r="N1674" s="8">
        <f t="shared" si="186"/>
        <v>0</v>
      </c>
      <c r="R1674" s="12">
        <v>1</v>
      </c>
    </row>
    <row r="1675" spans="1:18" ht="25.5" x14ac:dyDescent="0.2">
      <c r="A1675" s="1" t="s">
        <v>3143</v>
      </c>
      <c r="C1675" s="2" t="s">
        <v>3144</v>
      </c>
      <c r="D1675" s="3" t="s">
        <v>36</v>
      </c>
      <c r="E1675" s="4">
        <v>0</v>
      </c>
      <c r="F1675" s="4">
        <v>0</v>
      </c>
      <c r="H1675" s="6">
        <v>0</v>
      </c>
      <c r="I1675" s="7">
        <v>6239046</v>
      </c>
      <c r="J1675" s="7">
        <v>6239043</v>
      </c>
      <c r="K1675" s="7">
        <v>2</v>
      </c>
      <c r="L1675" s="7">
        <v>6</v>
      </c>
      <c r="M1675" s="7">
        <f t="shared" si="185"/>
        <v>0</v>
      </c>
      <c r="N1675" s="8">
        <f t="shared" si="186"/>
        <v>0</v>
      </c>
      <c r="R1675" s="12">
        <v>1</v>
      </c>
    </row>
    <row r="1676" spans="1:18" ht="25.5" x14ac:dyDescent="0.2">
      <c r="A1676" s="1" t="s">
        <v>3145</v>
      </c>
      <c r="C1676" s="2" t="s">
        <v>1301</v>
      </c>
      <c r="D1676" s="3" t="s">
        <v>36</v>
      </c>
      <c r="E1676" s="4">
        <v>0</v>
      </c>
      <c r="F1676" s="4">
        <v>0</v>
      </c>
      <c r="H1676" s="6">
        <v>0</v>
      </c>
      <c r="I1676" s="7">
        <v>6239047</v>
      </c>
      <c r="J1676" s="7">
        <v>6239043</v>
      </c>
      <c r="K1676" s="7">
        <v>2</v>
      </c>
      <c r="L1676" s="7">
        <v>6</v>
      </c>
      <c r="M1676" s="7">
        <f t="shared" si="185"/>
        <v>0</v>
      </c>
      <c r="N1676" s="8">
        <f t="shared" si="186"/>
        <v>0</v>
      </c>
      <c r="R1676" s="12">
        <v>1</v>
      </c>
    </row>
    <row r="1677" spans="1:18" x14ac:dyDescent="0.2">
      <c r="A1677" s="1" t="s">
        <v>3146</v>
      </c>
      <c r="C1677" s="2" t="s">
        <v>3147</v>
      </c>
      <c r="D1677" s="3" t="s">
        <v>36</v>
      </c>
      <c r="E1677" s="4">
        <v>0</v>
      </c>
      <c r="F1677" s="4">
        <v>0</v>
      </c>
      <c r="H1677" s="6">
        <v>0</v>
      </c>
      <c r="I1677" s="7">
        <v>6239048</v>
      </c>
      <c r="J1677" s="7">
        <v>6239043</v>
      </c>
      <c r="K1677" s="7">
        <v>2</v>
      </c>
      <c r="L1677" s="7">
        <v>6</v>
      </c>
      <c r="M1677" s="7">
        <f t="shared" si="185"/>
        <v>0</v>
      </c>
      <c r="N1677" s="8">
        <f t="shared" si="186"/>
        <v>0</v>
      </c>
      <c r="R1677" s="12">
        <v>1</v>
      </c>
    </row>
    <row r="1678" spans="1:18" x14ac:dyDescent="0.2">
      <c r="A1678" s="1" t="s">
        <v>3148</v>
      </c>
      <c r="C1678" s="2" t="s">
        <v>3149</v>
      </c>
      <c r="D1678" s="3" t="s">
        <v>36</v>
      </c>
      <c r="E1678" s="4">
        <v>0</v>
      </c>
      <c r="F1678" s="4">
        <v>0</v>
      </c>
      <c r="H1678" s="6">
        <v>0</v>
      </c>
      <c r="I1678" s="7">
        <v>6239049</v>
      </c>
      <c r="J1678" s="7">
        <v>6239043</v>
      </c>
      <c r="K1678" s="7">
        <v>2</v>
      </c>
      <c r="L1678" s="7">
        <v>6</v>
      </c>
      <c r="M1678" s="7">
        <f t="shared" si="185"/>
        <v>0</v>
      </c>
      <c r="N1678" s="8">
        <f t="shared" si="186"/>
        <v>0</v>
      </c>
      <c r="R1678" s="12">
        <v>1</v>
      </c>
    </row>
    <row r="1679" spans="1:18" ht="25.5" x14ac:dyDescent="0.2">
      <c r="A1679" s="1" t="s">
        <v>3150</v>
      </c>
      <c r="C1679" s="2" t="s">
        <v>531</v>
      </c>
      <c r="D1679" s="3" t="s">
        <v>36</v>
      </c>
      <c r="E1679" s="4">
        <v>0</v>
      </c>
      <c r="F1679" s="4">
        <v>0</v>
      </c>
      <c r="H1679" s="6">
        <v>0</v>
      </c>
      <c r="I1679" s="7">
        <v>6306414</v>
      </c>
      <c r="J1679" s="7">
        <v>6239043</v>
      </c>
      <c r="K1679" s="7">
        <v>2</v>
      </c>
      <c r="L1679" s="7">
        <v>6</v>
      </c>
      <c r="M1679" s="7">
        <f t="shared" si="185"/>
        <v>0</v>
      </c>
      <c r="N1679" s="8">
        <f t="shared" si="186"/>
        <v>0</v>
      </c>
      <c r="R1679" s="12">
        <v>1</v>
      </c>
    </row>
    <row r="1680" spans="1:18" ht="63.75" x14ac:dyDescent="0.2">
      <c r="A1680" s="1" t="s">
        <v>3151</v>
      </c>
      <c r="B1680" s="1" t="s">
        <v>31</v>
      </c>
      <c r="C1680" s="2" t="s">
        <v>3152</v>
      </c>
      <c r="D1680" s="3" t="s">
        <v>244</v>
      </c>
      <c r="E1680" s="4">
        <v>52</v>
      </c>
      <c r="F1680" s="4">
        <v>0</v>
      </c>
      <c r="H1680" s="6">
        <v>0</v>
      </c>
      <c r="I1680" s="7">
        <v>6239050</v>
      </c>
      <c r="J1680" s="7">
        <v>6239043</v>
      </c>
      <c r="K1680" s="7">
        <v>2</v>
      </c>
      <c r="L1680" s="7">
        <v>6</v>
      </c>
      <c r="M1680" s="7">
        <f t="shared" si="185"/>
        <v>0</v>
      </c>
      <c r="N1680" s="8">
        <f t="shared" si="186"/>
        <v>0</v>
      </c>
      <c r="R1680" s="12">
        <v>1</v>
      </c>
    </row>
    <row r="1681" spans="1:18" ht="63.75" x14ac:dyDescent="0.2">
      <c r="A1681" s="1" t="s">
        <v>3153</v>
      </c>
      <c r="B1681" s="1" t="s">
        <v>42</v>
      </c>
      <c r="C1681" s="2" t="s">
        <v>3154</v>
      </c>
      <c r="D1681" s="3" t="s">
        <v>244</v>
      </c>
      <c r="E1681" s="4">
        <v>715</v>
      </c>
      <c r="F1681" s="4">
        <v>0</v>
      </c>
      <c r="H1681" s="6">
        <v>0</v>
      </c>
      <c r="I1681" s="7">
        <v>6239051</v>
      </c>
      <c r="J1681" s="7">
        <v>6239043</v>
      </c>
      <c r="K1681" s="7">
        <v>2</v>
      </c>
      <c r="L1681" s="7">
        <v>6</v>
      </c>
      <c r="M1681" s="7">
        <f t="shared" si="185"/>
        <v>0</v>
      </c>
      <c r="N1681" s="8">
        <f t="shared" si="186"/>
        <v>0</v>
      </c>
      <c r="R1681" s="12">
        <v>1</v>
      </c>
    </row>
    <row r="1682" spans="1:18" ht="76.5" x14ac:dyDescent="0.2">
      <c r="A1682" s="1" t="s">
        <v>3155</v>
      </c>
      <c r="B1682" s="1" t="s">
        <v>45</v>
      </c>
      <c r="C1682" s="2" t="s">
        <v>3156</v>
      </c>
      <c r="D1682" s="3" t="s">
        <v>244</v>
      </c>
      <c r="E1682" s="4">
        <v>40</v>
      </c>
      <c r="F1682" s="4">
        <v>0</v>
      </c>
      <c r="H1682" s="6">
        <v>0</v>
      </c>
      <c r="I1682" s="7">
        <v>6239052</v>
      </c>
      <c r="J1682" s="7">
        <v>6239043</v>
      </c>
      <c r="K1682" s="7">
        <v>2</v>
      </c>
      <c r="L1682" s="7">
        <v>6</v>
      </c>
      <c r="M1682" s="7">
        <f t="shared" si="185"/>
        <v>0</v>
      </c>
      <c r="N1682" s="8">
        <f t="shared" si="186"/>
        <v>0</v>
      </c>
      <c r="R1682" s="12">
        <v>1</v>
      </c>
    </row>
    <row r="1683" spans="1:18" ht="51" x14ac:dyDescent="0.2">
      <c r="A1683" s="1" t="s">
        <v>3157</v>
      </c>
      <c r="B1683" s="1" t="s">
        <v>48</v>
      </c>
      <c r="C1683" s="2" t="s">
        <v>3158</v>
      </c>
      <c r="D1683" s="3" t="s">
        <v>244</v>
      </c>
      <c r="E1683" s="4">
        <v>449</v>
      </c>
      <c r="F1683" s="4">
        <v>0</v>
      </c>
      <c r="H1683" s="6">
        <v>0</v>
      </c>
      <c r="I1683" s="7">
        <v>6239053</v>
      </c>
      <c r="J1683" s="7">
        <v>6239043</v>
      </c>
      <c r="K1683" s="7">
        <v>2</v>
      </c>
      <c r="L1683" s="7">
        <v>6</v>
      </c>
      <c r="M1683" s="7">
        <f t="shared" si="185"/>
        <v>0</v>
      </c>
      <c r="N1683" s="8">
        <f t="shared" si="186"/>
        <v>0</v>
      </c>
      <c r="R1683" s="12">
        <v>1</v>
      </c>
    </row>
    <row r="1684" spans="1:18" ht="63.75" x14ac:dyDescent="0.2">
      <c r="A1684" s="1" t="s">
        <v>3159</v>
      </c>
      <c r="B1684" s="1" t="s">
        <v>51</v>
      </c>
      <c r="C1684" s="2" t="s">
        <v>3160</v>
      </c>
      <c r="D1684" s="3" t="s">
        <v>244</v>
      </c>
      <c r="E1684" s="4">
        <v>103</v>
      </c>
      <c r="F1684" s="4">
        <v>0</v>
      </c>
      <c r="H1684" s="6">
        <v>0</v>
      </c>
      <c r="I1684" s="7">
        <v>6239054</v>
      </c>
      <c r="J1684" s="7">
        <v>6239043</v>
      </c>
      <c r="K1684" s="7">
        <v>2</v>
      </c>
      <c r="L1684" s="7">
        <v>6</v>
      </c>
      <c r="M1684" s="7">
        <f t="shared" si="185"/>
        <v>0</v>
      </c>
      <c r="N1684" s="8">
        <f t="shared" si="186"/>
        <v>0</v>
      </c>
      <c r="R1684" s="12">
        <v>1</v>
      </c>
    </row>
    <row r="1685" spans="1:18" ht="63.75" x14ac:dyDescent="0.2">
      <c r="A1685" s="1" t="s">
        <v>3161</v>
      </c>
      <c r="B1685" s="1" t="s">
        <v>54</v>
      </c>
      <c r="C1685" s="2" t="s">
        <v>3162</v>
      </c>
      <c r="D1685" s="3" t="s">
        <v>244</v>
      </c>
      <c r="E1685" s="4">
        <v>20</v>
      </c>
      <c r="F1685" s="4">
        <v>0</v>
      </c>
      <c r="H1685" s="6">
        <v>0</v>
      </c>
      <c r="I1685" s="7">
        <v>6239055</v>
      </c>
      <c r="J1685" s="7">
        <v>6239043</v>
      </c>
      <c r="K1685" s="7">
        <v>2</v>
      </c>
      <c r="L1685" s="7">
        <v>6</v>
      </c>
      <c r="M1685" s="7">
        <f t="shared" si="185"/>
        <v>0</v>
      </c>
      <c r="N1685" s="8">
        <f t="shared" si="186"/>
        <v>0</v>
      </c>
      <c r="R1685" s="12">
        <v>1</v>
      </c>
    </row>
    <row r="1686" spans="1:18" ht="63.75" x14ac:dyDescent="0.2">
      <c r="A1686" s="1" t="s">
        <v>3163</v>
      </c>
      <c r="B1686" s="1" t="s">
        <v>57</v>
      </c>
      <c r="C1686" s="2" t="s">
        <v>3164</v>
      </c>
      <c r="D1686" s="3" t="s">
        <v>244</v>
      </c>
      <c r="E1686" s="4">
        <v>29</v>
      </c>
      <c r="F1686" s="4">
        <v>0</v>
      </c>
      <c r="H1686" s="6">
        <v>0</v>
      </c>
      <c r="I1686" s="7">
        <v>6239056</v>
      </c>
      <c r="J1686" s="7">
        <v>6239043</v>
      </c>
      <c r="K1686" s="7">
        <v>2</v>
      </c>
      <c r="L1686" s="7">
        <v>6</v>
      </c>
      <c r="M1686" s="7">
        <f t="shared" si="185"/>
        <v>0</v>
      </c>
      <c r="N1686" s="8">
        <f t="shared" si="186"/>
        <v>0</v>
      </c>
      <c r="R1686" s="12">
        <v>1</v>
      </c>
    </row>
    <row r="1687" spans="1:18" ht="63.75" x14ac:dyDescent="0.2">
      <c r="A1687" s="1" t="s">
        <v>3165</v>
      </c>
      <c r="B1687" s="1" t="s">
        <v>60</v>
      </c>
      <c r="C1687" s="2" t="s">
        <v>3166</v>
      </c>
      <c r="D1687" s="3" t="s">
        <v>244</v>
      </c>
      <c r="E1687" s="4">
        <v>45</v>
      </c>
      <c r="F1687" s="4">
        <v>0</v>
      </c>
      <c r="H1687" s="6">
        <v>0</v>
      </c>
      <c r="I1687" s="7">
        <v>6239057</v>
      </c>
      <c r="J1687" s="7">
        <v>6239043</v>
      </c>
      <c r="K1687" s="7">
        <v>2</v>
      </c>
      <c r="L1687" s="7">
        <v>6</v>
      </c>
      <c r="M1687" s="7">
        <f t="shared" si="185"/>
        <v>0</v>
      </c>
      <c r="N1687" s="8">
        <f t="shared" si="186"/>
        <v>0</v>
      </c>
      <c r="R1687" s="12">
        <v>1</v>
      </c>
    </row>
    <row r="1688" spans="1:18" ht="63.75" x14ac:dyDescent="0.2">
      <c r="A1688" s="1" t="s">
        <v>3167</v>
      </c>
      <c r="B1688" s="1" t="s">
        <v>63</v>
      </c>
      <c r="C1688" s="2" t="s">
        <v>3168</v>
      </c>
      <c r="D1688" s="3" t="s">
        <v>244</v>
      </c>
      <c r="E1688" s="4">
        <v>35</v>
      </c>
      <c r="F1688" s="4">
        <v>0</v>
      </c>
      <c r="H1688" s="6">
        <v>0</v>
      </c>
      <c r="I1688" s="7">
        <v>6239058</v>
      </c>
      <c r="J1688" s="7">
        <v>6239043</v>
      </c>
      <c r="K1688" s="7">
        <v>2</v>
      </c>
      <c r="L1688" s="7">
        <v>6</v>
      </c>
      <c r="M1688" s="7">
        <f t="shared" si="185"/>
        <v>0</v>
      </c>
      <c r="N1688" s="8">
        <f t="shared" si="186"/>
        <v>0</v>
      </c>
      <c r="R1688" s="12">
        <v>1</v>
      </c>
    </row>
    <row r="1689" spans="1:18" ht="38.25" x14ac:dyDescent="0.2">
      <c r="A1689" s="1" t="s">
        <v>3169</v>
      </c>
      <c r="B1689" s="1" t="s">
        <v>66</v>
      </c>
      <c r="C1689" s="2" t="s">
        <v>3170</v>
      </c>
      <c r="D1689" s="3" t="s">
        <v>244</v>
      </c>
      <c r="E1689" s="4">
        <v>58</v>
      </c>
      <c r="F1689" s="4">
        <v>0</v>
      </c>
      <c r="H1689" s="6">
        <v>0</v>
      </c>
      <c r="I1689" s="7">
        <v>6239059</v>
      </c>
      <c r="J1689" s="7">
        <v>6239043</v>
      </c>
      <c r="K1689" s="7">
        <v>2</v>
      </c>
      <c r="L1689" s="7">
        <v>6</v>
      </c>
      <c r="M1689" s="7">
        <f t="shared" si="185"/>
        <v>0</v>
      </c>
      <c r="N1689" s="8">
        <f t="shared" si="186"/>
        <v>0</v>
      </c>
      <c r="R1689" s="12">
        <v>1</v>
      </c>
    </row>
    <row r="1690" spans="1:18" ht="51" x14ac:dyDescent="0.2">
      <c r="A1690" s="1" t="s">
        <v>3171</v>
      </c>
      <c r="B1690" s="1" t="s">
        <v>69</v>
      </c>
      <c r="C1690" s="2" t="s">
        <v>3172</v>
      </c>
      <c r="D1690" s="3" t="s">
        <v>244</v>
      </c>
      <c r="E1690" s="4">
        <v>30</v>
      </c>
      <c r="F1690" s="4">
        <v>0</v>
      </c>
      <c r="H1690" s="6">
        <v>0</v>
      </c>
      <c r="I1690" s="7">
        <v>6239060</v>
      </c>
      <c r="J1690" s="7">
        <v>6239043</v>
      </c>
      <c r="K1690" s="7">
        <v>2</v>
      </c>
      <c r="L1690" s="7">
        <v>6</v>
      </c>
      <c r="M1690" s="7">
        <f t="shared" si="185"/>
        <v>0</v>
      </c>
      <c r="N1690" s="8">
        <f t="shared" si="186"/>
        <v>0</v>
      </c>
      <c r="R1690" s="12">
        <v>1</v>
      </c>
    </row>
    <row r="1691" spans="1:18" ht="51" x14ac:dyDescent="0.2">
      <c r="A1691" s="1" t="s">
        <v>3173</v>
      </c>
      <c r="B1691" s="1" t="s">
        <v>72</v>
      </c>
      <c r="C1691" s="2" t="s">
        <v>3174</v>
      </c>
      <c r="D1691" s="3" t="s">
        <v>244</v>
      </c>
      <c r="E1691" s="4">
        <v>30</v>
      </c>
      <c r="F1691" s="4">
        <v>0</v>
      </c>
      <c r="H1691" s="6">
        <v>0</v>
      </c>
      <c r="I1691" s="7">
        <v>6239061</v>
      </c>
      <c r="J1691" s="7">
        <v>6239043</v>
      </c>
      <c r="K1691" s="7">
        <v>2</v>
      </c>
      <c r="L1691" s="7">
        <v>6</v>
      </c>
      <c r="M1691" s="7">
        <f t="shared" si="185"/>
        <v>0</v>
      </c>
      <c r="N1691" s="8">
        <f t="shared" si="186"/>
        <v>0</v>
      </c>
      <c r="R1691" s="12">
        <v>1</v>
      </c>
    </row>
    <row r="1692" spans="1:18" x14ac:dyDescent="0.2">
      <c r="A1692" s="1" t="s">
        <v>3175</v>
      </c>
      <c r="B1692" s="1" t="s">
        <v>75</v>
      </c>
      <c r="C1692" s="2" t="s">
        <v>3176</v>
      </c>
      <c r="D1692" s="3" t="s">
        <v>247</v>
      </c>
      <c r="E1692" s="4">
        <v>88</v>
      </c>
      <c r="F1692" s="4">
        <v>0</v>
      </c>
      <c r="H1692" s="6">
        <v>0</v>
      </c>
      <c r="I1692" s="7">
        <v>6239062</v>
      </c>
      <c r="J1692" s="7">
        <v>6239043</v>
      </c>
      <c r="K1692" s="7">
        <v>2</v>
      </c>
      <c r="L1692" s="7">
        <v>6</v>
      </c>
      <c r="M1692" s="7">
        <f t="shared" si="185"/>
        <v>0</v>
      </c>
      <c r="N1692" s="8">
        <f t="shared" si="186"/>
        <v>0</v>
      </c>
      <c r="R1692" s="12">
        <v>1</v>
      </c>
    </row>
    <row r="1693" spans="1:18" x14ac:dyDescent="0.2">
      <c r="A1693" s="1" t="s">
        <v>3177</v>
      </c>
      <c r="B1693" s="1" t="s">
        <v>78</v>
      </c>
      <c r="C1693" s="2" t="s">
        <v>537</v>
      </c>
      <c r="D1693" s="3" t="s">
        <v>244</v>
      </c>
      <c r="E1693" s="4">
        <v>184</v>
      </c>
      <c r="F1693" s="4">
        <v>0</v>
      </c>
      <c r="H1693" s="6">
        <v>0</v>
      </c>
      <c r="I1693" s="7">
        <v>6239063</v>
      </c>
      <c r="J1693" s="7">
        <v>6239043</v>
      </c>
      <c r="K1693" s="7">
        <v>2</v>
      </c>
      <c r="L1693" s="7">
        <v>6</v>
      </c>
      <c r="M1693" s="7">
        <f t="shared" si="185"/>
        <v>0</v>
      </c>
      <c r="N1693" s="8">
        <f t="shared" si="186"/>
        <v>0</v>
      </c>
      <c r="R1693" s="12">
        <v>1</v>
      </c>
    </row>
    <row r="1694" spans="1:18" x14ac:dyDescent="0.2">
      <c r="A1694" s="1" t="s">
        <v>3178</v>
      </c>
      <c r="B1694" s="1" t="s">
        <v>81</v>
      </c>
      <c r="C1694" s="2" t="s">
        <v>539</v>
      </c>
      <c r="D1694" s="3" t="s">
        <v>36</v>
      </c>
      <c r="E1694" s="4">
        <v>0</v>
      </c>
      <c r="F1694" s="4">
        <v>0</v>
      </c>
      <c r="H1694" s="6">
        <v>0</v>
      </c>
      <c r="I1694" s="7">
        <v>6239064</v>
      </c>
      <c r="J1694" s="7">
        <v>6239043</v>
      </c>
      <c r="K1694" s="7">
        <v>2</v>
      </c>
      <c r="L1694" s="7">
        <v>6</v>
      </c>
      <c r="M1694" s="7">
        <f t="shared" si="185"/>
        <v>0</v>
      </c>
      <c r="N1694" s="8">
        <f t="shared" si="186"/>
        <v>0</v>
      </c>
      <c r="R1694" s="12">
        <v>1</v>
      </c>
    </row>
    <row r="1695" spans="1:18" ht="25.5" x14ac:dyDescent="0.2">
      <c r="A1695" s="1" t="s">
        <v>3179</v>
      </c>
      <c r="C1695" s="2" t="s">
        <v>3180</v>
      </c>
      <c r="D1695" s="3" t="s">
        <v>237</v>
      </c>
      <c r="E1695" s="4">
        <v>36</v>
      </c>
      <c r="F1695" s="4">
        <v>0</v>
      </c>
      <c r="H1695" s="6">
        <v>0</v>
      </c>
      <c r="I1695" s="7">
        <v>6239065</v>
      </c>
      <c r="J1695" s="7">
        <v>6239043</v>
      </c>
      <c r="K1695" s="7">
        <v>2</v>
      </c>
      <c r="L1695" s="7">
        <v>6</v>
      </c>
      <c r="M1695" s="7">
        <f t="shared" si="185"/>
        <v>0</v>
      </c>
      <c r="N1695" s="8">
        <f t="shared" si="186"/>
        <v>0</v>
      </c>
      <c r="R1695" s="12">
        <v>1</v>
      </c>
    </row>
    <row r="1696" spans="1:18" ht="25.5" x14ac:dyDescent="0.2">
      <c r="A1696" s="1" t="s">
        <v>3181</v>
      </c>
      <c r="C1696" s="2" t="s">
        <v>543</v>
      </c>
      <c r="D1696" s="3" t="s">
        <v>237</v>
      </c>
      <c r="E1696" s="4">
        <v>10</v>
      </c>
      <c r="F1696" s="4">
        <v>0</v>
      </c>
      <c r="H1696" s="6">
        <v>0</v>
      </c>
      <c r="I1696" s="7">
        <v>6239066</v>
      </c>
      <c r="J1696" s="7">
        <v>6239043</v>
      </c>
      <c r="K1696" s="7">
        <v>2</v>
      </c>
      <c r="L1696" s="7">
        <v>6</v>
      </c>
      <c r="M1696" s="7">
        <f t="shared" si="185"/>
        <v>0</v>
      </c>
      <c r="N1696" s="8">
        <f t="shared" si="186"/>
        <v>0</v>
      </c>
      <c r="R1696" s="12">
        <v>1</v>
      </c>
    </row>
    <row r="1697" spans="1:18" ht="25.5" x14ac:dyDescent="0.2">
      <c r="A1697" s="1" t="s">
        <v>3182</v>
      </c>
      <c r="C1697" s="2" t="s">
        <v>3183</v>
      </c>
      <c r="D1697" s="3" t="s">
        <v>237</v>
      </c>
      <c r="E1697" s="4">
        <v>44</v>
      </c>
      <c r="F1697" s="4">
        <v>0</v>
      </c>
      <c r="H1697" s="6">
        <v>0</v>
      </c>
      <c r="I1697" s="7">
        <v>6239067</v>
      </c>
      <c r="J1697" s="7">
        <v>6239043</v>
      </c>
      <c r="K1697" s="7">
        <v>2</v>
      </c>
      <c r="L1697" s="7">
        <v>6</v>
      </c>
      <c r="M1697" s="7">
        <f t="shared" si="185"/>
        <v>0</v>
      </c>
      <c r="N1697" s="8">
        <f t="shared" si="186"/>
        <v>0</v>
      </c>
      <c r="R1697" s="12">
        <v>1</v>
      </c>
    </row>
    <row r="1698" spans="1:18" ht="25.5" x14ac:dyDescent="0.2">
      <c r="A1698" s="1" t="s">
        <v>3184</v>
      </c>
      <c r="C1698" s="2" t="s">
        <v>3185</v>
      </c>
      <c r="D1698" s="3" t="s">
        <v>237</v>
      </c>
      <c r="E1698" s="4">
        <v>2</v>
      </c>
      <c r="F1698" s="4">
        <v>0</v>
      </c>
      <c r="H1698" s="6">
        <v>0</v>
      </c>
      <c r="I1698" s="7">
        <v>6239068</v>
      </c>
      <c r="J1698" s="7">
        <v>6239043</v>
      </c>
      <c r="K1698" s="7">
        <v>2</v>
      </c>
      <c r="L1698" s="7">
        <v>6</v>
      </c>
      <c r="M1698" s="7">
        <f t="shared" si="185"/>
        <v>0</v>
      </c>
      <c r="N1698" s="8">
        <f t="shared" si="186"/>
        <v>0</v>
      </c>
      <c r="R1698" s="12">
        <v>1</v>
      </c>
    </row>
    <row r="1699" spans="1:18" ht="25.5" x14ac:dyDescent="0.2">
      <c r="A1699" s="1" t="s">
        <v>3186</v>
      </c>
      <c r="B1699" s="1" t="s">
        <v>84</v>
      </c>
      <c r="C1699" s="2" t="s">
        <v>3187</v>
      </c>
      <c r="D1699" s="3" t="s">
        <v>237</v>
      </c>
      <c r="E1699" s="4">
        <v>8</v>
      </c>
      <c r="F1699" s="4">
        <v>0</v>
      </c>
      <c r="H1699" s="6">
        <v>0</v>
      </c>
      <c r="I1699" s="7">
        <v>6239069</v>
      </c>
      <c r="J1699" s="7">
        <v>6239043</v>
      </c>
      <c r="K1699" s="7">
        <v>2</v>
      </c>
      <c r="L1699" s="7">
        <v>6</v>
      </c>
      <c r="M1699" s="7">
        <f t="shared" si="185"/>
        <v>0</v>
      </c>
      <c r="N1699" s="8">
        <f t="shared" si="186"/>
        <v>0</v>
      </c>
      <c r="R1699" s="12">
        <v>1</v>
      </c>
    </row>
    <row r="1700" spans="1:18" ht="38.25" x14ac:dyDescent="0.2">
      <c r="A1700" s="1" t="s">
        <v>3188</v>
      </c>
      <c r="B1700" s="1" t="s">
        <v>87</v>
      </c>
      <c r="C1700" s="2" t="s">
        <v>3189</v>
      </c>
      <c r="D1700" s="3" t="s">
        <v>244</v>
      </c>
      <c r="E1700" s="4">
        <v>970</v>
      </c>
      <c r="F1700" s="4">
        <v>0</v>
      </c>
      <c r="H1700" s="6">
        <v>0</v>
      </c>
      <c r="I1700" s="7">
        <v>6239070</v>
      </c>
      <c r="J1700" s="7">
        <v>6239043</v>
      </c>
      <c r="K1700" s="7">
        <v>2</v>
      </c>
      <c r="L1700" s="7">
        <v>6</v>
      </c>
      <c r="M1700" s="7">
        <f t="shared" si="185"/>
        <v>0</v>
      </c>
      <c r="N1700" s="8">
        <f t="shared" si="186"/>
        <v>0</v>
      </c>
      <c r="R1700" s="12">
        <v>1</v>
      </c>
    </row>
    <row r="1701" spans="1:18" ht="38.25" x14ac:dyDescent="0.2">
      <c r="A1701" s="1" t="s">
        <v>3190</v>
      </c>
      <c r="B1701" s="1" t="s">
        <v>90</v>
      </c>
      <c r="C1701" s="2" t="s">
        <v>3191</v>
      </c>
      <c r="D1701" s="3" t="s">
        <v>244</v>
      </c>
      <c r="E1701" s="4">
        <v>17</v>
      </c>
      <c r="F1701" s="4">
        <v>0</v>
      </c>
      <c r="H1701" s="6">
        <v>0</v>
      </c>
      <c r="I1701" s="7">
        <v>6239071</v>
      </c>
      <c r="J1701" s="7">
        <v>6239043</v>
      </c>
      <c r="K1701" s="7">
        <v>2</v>
      </c>
      <c r="L1701" s="7">
        <v>6</v>
      </c>
      <c r="M1701" s="7">
        <f t="shared" si="185"/>
        <v>0</v>
      </c>
      <c r="N1701" s="8">
        <f t="shared" si="186"/>
        <v>0</v>
      </c>
      <c r="R1701" s="12">
        <v>1</v>
      </c>
    </row>
    <row r="1702" spans="1:18" ht="165.75" x14ac:dyDescent="0.2">
      <c r="A1702" s="1" t="s">
        <v>3192</v>
      </c>
      <c r="B1702" s="1" t="s">
        <v>93</v>
      </c>
      <c r="C1702" s="2" t="s">
        <v>3193</v>
      </c>
      <c r="D1702" s="3" t="s">
        <v>244</v>
      </c>
      <c r="E1702" s="4">
        <v>1097</v>
      </c>
      <c r="F1702" s="4">
        <v>0</v>
      </c>
      <c r="H1702" s="6">
        <v>0</v>
      </c>
      <c r="I1702" s="7">
        <v>6239072</v>
      </c>
      <c r="J1702" s="7">
        <v>6239043</v>
      </c>
      <c r="K1702" s="7">
        <v>2</v>
      </c>
      <c r="L1702" s="7">
        <v>6</v>
      </c>
      <c r="M1702" s="7">
        <f t="shared" si="185"/>
        <v>0</v>
      </c>
      <c r="N1702" s="8">
        <f t="shared" si="186"/>
        <v>0</v>
      </c>
      <c r="R1702" s="12">
        <v>1</v>
      </c>
    </row>
    <row r="1703" spans="1:18" ht="102" x14ac:dyDescent="0.2">
      <c r="A1703" s="1" t="s">
        <v>3194</v>
      </c>
      <c r="B1703" s="1" t="s">
        <v>96</v>
      </c>
      <c r="C1703" s="2" t="s">
        <v>3195</v>
      </c>
      <c r="D1703" s="3" t="s">
        <v>244</v>
      </c>
      <c r="E1703" s="4">
        <v>61</v>
      </c>
      <c r="F1703" s="4">
        <v>0</v>
      </c>
      <c r="H1703" s="6">
        <v>0</v>
      </c>
      <c r="I1703" s="7">
        <v>6239073</v>
      </c>
      <c r="J1703" s="7">
        <v>6239043</v>
      </c>
      <c r="K1703" s="7">
        <v>2</v>
      </c>
      <c r="L1703" s="7">
        <v>6</v>
      </c>
      <c r="M1703" s="7">
        <f t="shared" si="185"/>
        <v>0</v>
      </c>
      <c r="N1703" s="8">
        <f t="shared" si="186"/>
        <v>0</v>
      </c>
      <c r="R1703" s="12">
        <v>1</v>
      </c>
    </row>
    <row r="1704" spans="1:18" ht="25.5" x14ac:dyDescent="0.2">
      <c r="A1704" s="1" t="s">
        <v>3196</v>
      </c>
      <c r="B1704" s="1" t="s">
        <v>99</v>
      </c>
      <c r="C1704" s="2" t="s">
        <v>3197</v>
      </c>
      <c r="D1704" s="3" t="s">
        <v>247</v>
      </c>
      <c r="E1704" s="4">
        <v>448</v>
      </c>
      <c r="F1704" s="4">
        <v>0</v>
      </c>
      <c r="H1704" s="6">
        <v>0</v>
      </c>
      <c r="I1704" s="7">
        <v>6239074</v>
      </c>
      <c r="J1704" s="7">
        <v>6239043</v>
      </c>
      <c r="K1704" s="7">
        <v>2</v>
      </c>
      <c r="L1704" s="7">
        <v>6</v>
      </c>
      <c r="M1704" s="7">
        <f t="shared" si="185"/>
        <v>0</v>
      </c>
      <c r="N1704" s="8">
        <f t="shared" si="186"/>
        <v>0</v>
      </c>
      <c r="R1704" s="12">
        <v>1</v>
      </c>
    </row>
    <row r="1705" spans="1:18" ht="38.25" x14ac:dyDescent="0.2">
      <c r="A1705" s="1" t="s">
        <v>3198</v>
      </c>
      <c r="B1705" s="1" t="s">
        <v>102</v>
      </c>
      <c r="C1705" s="2" t="s">
        <v>3199</v>
      </c>
      <c r="D1705" s="3" t="s">
        <v>36</v>
      </c>
      <c r="E1705" s="4">
        <v>0</v>
      </c>
      <c r="F1705" s="4">
        <v>0</v>
      </c>
      <c r="H1705" s="6">
        <v>0</v>
      </c>
      <c r="I1705" s="7">
        <v>6239075</v>
      </c>
      <c r="J1705" s="7">
        <v>6239043</v>
      </c>
      <c r="K1705" s="7">
        <v>2</v>
      </c>
      <c r="L1705" s="7">
        <v>6</v>
      </c>
      <c r="M1705" s="7">
        <f t="shared" si="185"/>
        <v>0</v>
      </c>
      <c r="N1705" s="8">
        <f t="shared" si="186"/>
        <v>0</v>
      </c>
      <c r="R1705" s="12">
        <v>1</v>
      </c>
    </row>
    <row r="1706" spans="1:18" ht="51" x14ac:dyDescent="0.2">
      <c r="A1706" s="1" t="s">
        <v>3200</v>
      </c>
      <c r="C1706" s="2" t="s">
        <v>3201</v>
      </c>
      <c r="D1706" s="3" t="s">
        <v>247</v>
      </c>
      <c r="E1706" s="4">
        <v>41</v>
      </c>
      <c r="F1706" s="4">
        <v>0</v>
      </c>
      <c r="H1706" s="6">
        <v>0</v>
      </c>
      <c r="I1706" s="7">
        <v>6239076</v>
      </c>
      <c r="J1706" s="7">
        <v>6239043</v>
      </c>
      <c r="K1706" s="7">
        <v>2</v>
      </c>
      <c r="L1706" s="7">
        <v>6</v>
      </c>
      <c r="M1706" s="7">
        <f t="shared" si="185"/>
        <v>0</v>
      </c>
      <c r="N1706" s="8">
        <f t="shared" si="186"/>
        <v>0</v>
      </c>
      <c r="R1706" s="12">
        <v>1</v>
      </c>
    </row>
    <row r="1707" spans="1:18" ht="51" x14ac:dyDescent="0.2">
      <c r="A1707" s="1" t="s">
        <v>3202</v>
      </c>
      <c r="C1707" s="2" t="s">
        <v>3203</v>
      </c>
      <c r="D1707" s="3" t="s">
        <v>247</v>
      </c>
      <c r="E1707" s="4">
        <v>18</v>
      </c>
      <c r="F1707" s="4">
        <v>0</v>
      </c>
      <c r="H1707" s="6">
        <v>0</v>
      </c>
      <c r="I1707" s="7">
        <v>6239077</v>
      </c>
      <c r="J1707" s="7">
        <v>6239043</v>
      </c>
      <c r="K1707" s="7">
        <v>2</v>
      </c>
      <c r="L1707" s="7">
        <v>6</v>
      </c>
      <c r="M1707" s="7">
        <f t="shared" si="185"/>
        <v>0</v>
      </c>
      <c r="N1707" s="8">
        <f t="shared" si="186"/>
        <v>0</v>
      </c>
      <c r="R1707" s="12">
        <v>1</v>
      </c>
    </row>
    <row r="1708" spans="1:18" ht="51" x14ac:dyDescent="0.2">
      <c r="A1708" s="1" t="s">
        <v>3204</v>
      </c>
      <c r="C1708" s="2" t="s">
        <v>3205</v>
      </c>
      <c r="D1708" s="3" t="s">
        <v>247</v>
      </c>
      <c r="E1708" s="4">
        <v>100</v>
      </c>
      <c r="F1708" s="4">
        <v>0</v>
      </c>
      <c r="H1708" s="6">
        <v>0</v>
      </c>
      <c r="I1708" s="7">
        <v>6239078</v>
      </c>
      <c r="J1708" s="7">
        <v>6239043</v>
      </c>
      <c r="K1708" s="7">
        <v>2</v>
      </c>
      <c r="L1708" s="7">
        <v>6</v>
      </c>
      <c r="M1708" s="7">
        <f t="shared" si="185"/>
        <v>0</v>
      </c>
      <c r="N1708" s="8">
        <f t="shared" si="186"/>
        <v>0</v>
      </c>
      <c r="R1708" s="12">
        <v>1</v>
      </c>
    </row>
    <row r="1709" spans="1:18" ht="51" x14ac:dyDescent="0.2">
      <c r="A1709" s="1" t="s">
        <v>3206</v>
      </c>
      <c r="C1709" s="2" t="s">
        <v>3207</v>
      </c>
      <c r="D1709" s="3" t="s">
        <v>247</v>
      </c>
      <c r="E1709" s="4">
        <v>76</v>
      </c>
      <c r="F1709" s="4">
        <v>0</v>
      </c>
      <c r="H1709" s="6">
        <v>0</v>
      </c>
      <c r="I1709" s="7">
        <v>6239079</v>
      </c>
      <c r="J1709" s="7">
        <v>6239043</v>
      </c>
      <c r="K1709" s="7">
        <v>2</v>
      </c>
      <c r="L1709" s="7">
        <v>6</v>
      </c>
      <c r="M1709" s="7">
        <f t="shared" si="185"/>
        <v>0</v>
      </c>
      <c r="N1709" s="8">
        <f t="shared" si="186"/>
        <v>0</v>
      </c>
      <c r="R1709" s="12">
        <v>1</v>
      </c>
    </row>
    <row r="1710" spans="1:18" ht="51" x14ac:dyDescent="0.2">
      <c r="A1710" s="1" t="s">
        <v>3208</v>
      </c>
      <c r="C1710" s="2" t="s">
        <v>3209</v>
      </c>
      <c r="D1710" s="3" t="s">
        <v>247</v>
      </c>
      <c r="E1710" s="4">
        <v>7</v>
      </c>
      <c r="F1710" s="4">
        <v>0</v>
      </c>
      <c r="H1710" s="6">
        <v>0</v>
      </c>
      <c r="I1710" s="7">
        <v>6239080</v>
      </c>
      <c r="J1710" s="7">
        <v>6239043</v>
      </c>
      <c r="K1710" s="7">
        <v>2</v>
      </c>
      <c r="L1710" s="7">
        <v>6</v>
      </c>
      <c r="M1710" s="7">
        <f t="shared" si="185"/>
        <v>0</v>
      </c>
      <c r="N1710" s="8">
        <f t="shared" si="186"/>
        <v>0</v>
      </c>
      <c r="R1710" s="12">
        <v>1</v>
      </c>
    </row>
    <row r="1711" spans="1:18" ht="51" x14ac:dyDescent="0.2">
      <c r="A1711" s="1" t="s">
        <v>3210</v>
      </c>
      <c r="C1711" s="2" t="s">
        <v>3211</v>
      </c>
      <c r="D1711" s="3" t="s">
        <v>247</v>
      </c>
      <c r="E1711" s="4">
        <v>72</v>
      </c>
      <c r="F1711" s="4">
        <v>0</v>
      </c>
      <c r="H1711" s="6">
        <v>0</v>
      </c>
      <c r="I1711" s="7">
        <v>6239081</v>
      </c>
      <c r="J1711" s="7">
        <v>6239043</v>
      </c>
      <c r="K1711" s="7">
        <v>2</v>
      </c>
      <c r="L1711" s="7">
        <v>6</v>
      </c>
      <c r="M1711" s="7">
        <f t="shared" si="185"/>
        <v>0</v>
      </c>
      <c r="N1711" s="8">
        <f t="shared" si="186"/>
        <v>0</v>
      </c>
      <c r="R1711" s="12">
        <v>1</v>
      </c>
    </row>
    <row r="1712" spans="1:18" ht="38.25" x14ac:dyDescent="0.2">
      <c r="A1712" s="1" t="s">
        <v>3212</v>
      </c>
      <c r="B1712" s="1" t="s">
        <v>105</v>
      </c>
      <c r="C1712" s="2" t="s">
        <v>3213</v>
      </c>
      <c r="D1712" s="3" t="s">
        <v>234</v>
      </c>
      <c r="E1712" s="4">
        <v>1</v>
      </c>
      <c r="F1712" s="4">
        <v>0</v>
      </c>
      <c r="H1712" s="6">
        <v>0</v>
      </c>
      <c r="I1712" s="7">
        <v>6239082</v>
      </c>
      <c r="J1712" s="7">
        <v>6239043</v>
      </c>
      <c r="K1712" s="7">
        <v>2</v>
      </c>
      <c r="L1712" s="7">
        <v>6</v>
      </c>
      <c r="M1712" s="7">
        <f t="shared" si="185"/>
        <v>0</v>
      </c>
      <c r="N1712" s="8">
        <f t="shared" si="186"/>
        <v>0</v>
      </c>
      <c r="R1712" s="12">
        <v>1</v>
      </c>
    </row>
    <row r="1713" spans="1:18" ht="25.5" x14ac:dyDescent="0.2">
      <c r="A1713" s="1" t="s">
        <v>3214</v>
      </c>
      <c r="B1713" s="1" t="s">
        <v>108</v>
      </c>
      <c r="C1713" s="2" t="s">
        <v>3215</v>
      </c>
      <c r="D1713" s="3" t="s">
        <v>237</v>
      </c>
      <c r="E1713" s="4">
        <v>16</v>
      </c>
      <c r="F1713" s="4">
        <v>0</v>
      </c>
      <c r="H1713" s="6">
        <v>0</v>
      </c>
      <c r="I1713" s="7">
        <v>6239083</v>
      </c>
      <c r="J1713" s="7">
        <v>6239043</v>
      </c>
      <c r="K1713" s="7">
        <v>2</v>
      </c>
      <c r="L1713" s="7">
        <v>6</v>
      </c>
      <c r="M1713" s="7">
        <f t="shared" si="185"/>
        <v>0</v>
      </c>
      <c r="N1713" s="8">
        <f t="shared" si="186"/>
        <v>0</v>
      </c>
      <c r="R1713" s="12">
        <v>1</v>
      </c>
    </row>
    <row r="1714" spans="1:18" ht="25.5" x14ac:dyDescent="0.2">
      <c r="A1714" s="1" t="s">
        <v>3216</v>
      </c>
      <c r="B1714" s="1" t="s">
        <v>111</v>
      </c>
      <c r="C1714" s="2" t="s">
        <v>3217</v>
      </c>
      <c r="D1714" s="3" t="s">
        <v>237</v>
      </c>
      <c r="E1714" s="4">
        <v>17</v>
      </c>
      <c r="F1714" s="4">
        <v>0</v>
      </c>
      <c r="H1714" s="6">
        <v>0</v>
      </c>
      <c r="I1714" s="7">
        <v>6239084</v>
      </c>
      <c r="J1714" s="7">
        <v>6239043</v>
      </c>
      <c r="K1714" s="7">
        <v>2</v>
      </c>
      <c r="L1714" s="7">
        <v>6</v>
      </c>
      <c r="M1714" s="7">
        <f t="shared" si="185"/>
        <v>0</v>
      </c>
      <c r="N1714" s="8">
        <f t="shared" si="186"/>
        <v>0</v>
      </c>
      <c r="R1714" s="12">
        <v>1</v>
      </c>
    </row>
    <row r="1715" spans="1:18" x14ac:dyDescent="0.2">
      <c r="A1715" s="1" t="s">
        <v>3218</v>
      </c>
      <c r="B1715" s="1" t="s">
        <v>732</v>
      </c>
      <c r="C1715" s="2" t="s">
        <v>553</v>
      </c>
      <c r="E1715" s="4">
        <v>0</v>
      </c>
      <c r="F1715" s="4">
        <v>0</v>
      </c>
      <c r="H1715" s="6">
        <v>0</v>
      </c>
      <c r="I1715" s="7">
        <v>6239085</v>
      </c>
      <c r="J1715" s="7">
        <v>6238797</v>
      </c>
      <c r="K1715" s="7">
        <v>1</v>
      </c>
      <c r="L1715" s="7">
        <v>5</v>
      </c>
      <c r="M1715" s="7">
        <f>M1716+M1717+M1718+M1719+M1720+M1721+M1722+M1723+M1724+M1725+M1726+M1727+M1728+M1729+M1730+M1731+M1732+M1733+M1734+M1735+M1736+M1737+M1738+M1739+M1740+M1741+M1742+M1743+M1744+M1745+M1746+M1747+M1748+M1749+M1750+M1751+M1752+M1753</f>
        <v>0</v>
      </c>
      <c r="N1715" s="8">
        <f>N1716+N1717+N1718+N1719+N1720+N1721+N1722+N1723+N1724+N1725+N1726+N1727+N1728+N1729+N1730+N1731+N1732+N1733+N1734+N1735+N1736+N1737+N1738+N1739+N1740+N1741+N1742+N1743+N1744+N1745+N1746+N1747+N1748+N1749+N1750+N1751+N1752+N1753</f>
        <v>0</v>
      </c>
      <c r="R1715" s="12">
        <v>1</v>
      </c>
    </row>
    <row r="1716" spans="1:18" x14ac:dyDescent="0.2">
      <c r="A1716" s="1" t="s">
        <v>3219</v>
      </c>
      <c r="C1716" s="2" t="s">
        <v>285</v>
      </c>
      <c r="D1716" s="3" t="s">
        <v>36</v>
      </c>
      <c r="E1716" s="4">
        <v>0</v>
      </c>
      <c r="F1716" s="4">
        <v>0</v>
      </c>
      <c r="H1716" s="6">
        <v>0</v>
      </c>
      <c r="I1716" s="7">
        <v>6239086</v>
      </c>
      <c r="J1716" s="7">
        <v>6239085</v>
      </c>
      <c r="K1716" s="7">
        <v>2</v>
      </c>
      <c r="L1716" s="7">
        <v>6</v>
      </c>
      <c r="M1716" s="7">
        <f t="shared" ref="M1716:M1753" si="187">ROUND(ROUND(H1716,2)*ROUND(E1716,2), 2)</f>
        <v>0</v>
      </c>
      <c r="N1716" s="8">
        <f t="shared" ref="N1716:N1753" si="188">H1716*E1716*(1+F1716/100)</f>
        <v>0</v>
      </c>
      <c r="R1716" s="12">
        <v>1</v>
      </c>
    </row>
    <row r="1717" spans="1:18" x14ac:dyDescent="0.2">
      <c r="A1717" s="1" t="s">
        <v>3220</v>
      </c>
      <c r="C1717" s="2" t="s">
        <v>3221</v>
      </c>
      <c r="D1717" s="3" t="s">
        <v>36</v>
      </c>
      <c r="E1717" s="4">
        <v>0</v>
      </c>
      <c r="F1717" s="4">
        <v>0</v>
      </c>
      <c r="H1717" s="6">
        <v>0</v>
      </c>
      <c r="I1717" s="7">
        <v>6239087</v>
      </c>
      <c r="J1717" s="7">
        <v>6239085</v>
      </c>
      <c r="K1717" s="7">
        <v>2</v>
      </c>
      <c r="L1717" s="7">
        <v>6</v>
      </c>
      <c r="M1717" s="7">
        <f t="shared" si="187"/>
        <v>0</v>
      </c>
      <c r="N1717" s="8">
        <f t="shared" si="188"/>
        <v>0</v>
      </c>
      <c r="R1717" s="12">
        <v>1</v>
      </c>
    </row>
    <row r="1718" spans="1:18" x14ac:dyDescent="0.2">
      <c r="A1718" s="1" t="s">
        <v>3222</v>
      </c>
      <c r="C1718" s="2" t="s">
        <v>3223</v>
      </c>
      <c r="D1718" s="3" t="s">
        <v>36</v>
      </c>
      <c r="E1718" s="4">
        <v>0</v>
      </c>
      <c r="F1718" s="4">
        <v>0</v>
      </c>
      <c r="H1718" s="6">
        <v>0</v>
      </c>
      <c r="I1718" s="7">
        <v>6239088</v>
      </c>
      <c r="J1718" s="7">
        <v>6239085</v>
      </c>
      <c r="K1718" s="7">
        <v>2</v>
      </c>
      <c r="L1718" s="7">
        <v>6</v>
      </c>
      <c r="M1718" s="7">
        <f t="shared" si="187"/>
        <v>0</v>
      </c>
      <c r="N1718" s="8">
        <f t="shared" si="188"/>
        <v>0</v>
      </c>
      <c r="R1718" s="12">
        <v>1</v>
      </c>
    </row>
    <row r="1719" spans="1:18" ht="25.5" x14ac:dyDescent="0.2">
      <c r="A1719" s="1" t="s">
        <v>3224</v>
      </c>
      <c r="C1719" s="2" t="s">
        <v>3225</v>
      </c>
      <c r="D1719" s="3" t="s">
        <v>36</v>
      </c>
      <c r="E1719" s="4">
        <v>0</v>
      </c>
      <c r="F1719" s="4">
        <v>0</v>
      </c>
      <c r="H1719" s="6">
        <v>0</v>
      </c>
      <c r="I1719" s="7">
        <v>6239089</v>
      </c>
      <c r="J1719" s="7">
        <v>6239085</v>
      </c>
      <c r="K1719" s="7">
        <v>2</v>
      </c>
      <c r="L1719" s="7">
        <v>6</v>
      </c>
      <c r="M1719" s="7">
        <f t="shared" si="187"/>
        <v>0</v>
      </c>
      <c r="N1719" s="8">
        <f t="shared" si="188"/>
        <v>0</v>
      </c>
      <c r="R1719" s="12">
        <v>1</v>
      </c>
    </row>
    <row r="1720" spans="1:18" x14ac:dyDescent="0.2">
      <c r="A1720" s="1" t="s">
        <v>3226</v>
      </c>
      <c r="C1720" s="2" t="s">
        <v>3227</v>
      </c>
      <c r="D1720" s="3" t="s">
        <v>36</v>
      </c>
      <c r="E1720" s="4">
        <v>0</v>
      </c>
      <c r="F1720" s="4">
        <v>0</v>
      </c>
      <c r="H1720" s="6">
        <v>0</v>
      </c>
      <c r="I1720" s="7">
        <v>6239090</v>
      </c>
      <c r="J1720" s="7">
        <v>6239085</v>
      </c>
      <c r="K1720" s="7">
        <v>2</v>
      </c>
      <c r="L1720" s="7">
        <v>6</v>
      </c>
      <c r="M1720" s="7">
        <f t="shared" si="187"/>
        <v>0</v>
      </c>
      <c r="N1720" s="8">
        <f t="shared" si="188"/>
        <v>0</v>
      </c>
      <c r="R1720" s="12">
        <v>1</v>
      </c>
    </row>
    <row r="1721" spans="1:18" ht="25.5" x14ac:dyDescent="0.2">
      <c r="A1721" s="1" t="s">
        <v>3228</v>
      </c>
      <c r="C1721" s="2" t="s">
        <v>1301</v>
      </c>
      <c r="D1721" s="3" t="s">
        <v>36</v>
      </c>
      <c r="E1721" s="4">
        <v>0</v>
      </c>
      <c r="F1721" s="4">
        <v>0</v>
      </c>
      <c r="H1721" s="6">
        <v>0</v>
      </c>
      <c r="I1721" s="7">
        <v>6239091</v>
      </c>
      <c r="J1721" s="7">
        <v>6239085</v>
      </c>
      <c r="K1721" s="7">
        <v>2</v>
      </c>
      <c r="L1721" s="7">
        <v>6</v>
      </c>
      <c r="M1721" s="7">
        <f t="shared" si="187"/>
        <v>0</v>
      </c>
      <c r="N1721" s="8">
        <f t="shared" si="188"/>
        <v>0</v>
      </c>
      <c r="R1721" s="12">
        <v>1</v>
      </c>
    </row>
    <row r="1722" spans="1:18" ht="25.5" x14ac:dyDescent="0.2">
      <c r="A1722" s="1" t="s">
        <v>3229</v>
      </c>
      <c r="C1722" s="2" t="s">
        <v>3230</v>
      </c>
      <c r="D1722" s="3" t="s">
        <v>36</v>
      </c>
      <c r="E1722" s="4">
        <v>0</v>
      </c>
      <c r="F1722" s="4">
        <v>0</v>
      </c>
      <c r="H1722" s="6">
        <v>0</v>
      </c>
      <c r="I1722" s="7">
        <v>6239092</v>
      </c>
      <c r="J1722" s="7">
        <v>6239085</v>
      </c>
      <c r="K1722" s="7">
        <v>2</v>
      </c>
      <c r="L1722" s="7">
        <v>6</v>
      </c>
      <c r="M1722" s="7">
        <f t="shared" si="187"/>
        <v>0</v>
      </c>
      <c r="N1722" s="8">
        <f t="shared" si="188"/>
        <v>0</v>
      </c>
      <c r="R1722" s="12">
        <v>1</v>
      </c>
    </row>
    <row r="1723" spans="1:18" x14ac:dyDescent="0.2">
      <c r="A1723" s="1" t="s">
        <v>3231</v>
      </c>
      <c r="C1723" s="2" t="s">
        <v>3232</v>
      </c>
      <c r="D1723" s="3" t="s">
        <v>36</v>
      </c>
      <c r="E1723" s="4">
        <v>0</v>
      </c>
      <c r="F1723" s="4">
        <v>0</v>
      </c>
      <c r="H1723" s="6">
        <v>0</v>
      </c>
      <c r="I1723" s="7">
        <v>6239093</v>
      </c>
      <c r="J1723" s="7">
        <v>6239085</v>
      </c>
      <c r="K1723" s="7">
        <v>2</v>
      </c>
      <c r="L1723" s="7">
        <v>6</v>
      </c>
      <c r="M1723" s="7">
        <f t="shared" si="187"/>
        <v>0</v>
      </c>
      <c r="N1723" s="8">
        <f t="shared" si="188"/>
        <v>0</v>
      </c>
      <c r="R1723" s="12">
        <v>1</v>
      </c>
    </row>
    <row r="1724" spans="1:18" ht="51" x14ac:dyDescent="0.2">
      <c r="A1724" s="1" t="s">
        <v>3233</v>
      </c>
      <c r="B1724" s="1" t="s">
        <v>31</v>
      </c>
      <c r="C1724" s="2" t="s">
        <v>3234</v>
      </c>
      <c r="D1724" s="3" t="s">
        <v>244</v>
      </c>
      <c r="E1724" s="4">
        <v>285</v>
      </c>
      <c r="F1724" s="4">
        <v>0</v>
      </c>
      <c r="H1724" s="6">
        <v>0</v>
      </c>
      <c r="I1724" s="7">
        <v>6239094</v>
      </c>
      <c r="J1724" s="7">
        <v>6239085</v>
      </c>
      <c r="K1724" s="7">
        <v>2</v>
      </c>
      <c r="L1724" s="7">
        <v>6</v>
      </c>
      <c r="M1724" s="7">
        <f t="shared" si="187"/>
        <v>0</v>
      </c>
      <c r="N1724" s="8">
        <f t="shared" si="188"/>
        <v>0</v>
      </c>
      <c r="R1724" s="12">
        <v>1</v>
      </c>
    </row>
    <row r="1725" spans="1:18" ht="51" x14ac:dyDescent="0.2">
      <c r="A1725" s="1" t="s">
        <v>3235</v>
      </c>
      <c r="B1725" s="1" t="s">
        <v>42</v>
      </c>
      <c r="C1725" s="2" t="s">
        <v>3236</v>
      </c>
      <c r="D1725" s="3" t="s">
        <v>244</v>
      </c>
      <c r="E1725" s="4">
        <v>65</v>
      </c>
      <c r="F1725" s="4">
        <v>0</v>
      </c>
      <c r="H1725" s="6">
        <v>0</v>
      </c>
      <c r="I1725" s="7">
        <v>6239095</v>
      </c>
      <c r="J1725" s="7">
        <v>6239085</v>
      </c>
      <c r="K1725" s="7">
        <v>2</v>
      </c>
      <c r="L1725" s="7">
        <v>6</v>
      </c>
      <c r="M1725" s="7">
        <f t="shared" si="187"/>
        <v>0</v>
      </c>
      <c r="N1725" s="8">
        <f t="shared" si="188"/>
        <v>0</v>
      </c>
      <c r="R1725" s="12">
        <v>1</v>
      </c>
    </row>
    <row r="1726" spans="1:18" ht="51" x14ac:dyDescent="0.2">
      <c r="A1726" s="1" t="s">
        <v>3237</v>
      </c>
      <c r="B1726" s="1" t="s">
        <v>45</v>
      </c>
      <c r="C1726" s="2" t="s">
        <v>3238</v>
      </c>
      <c r="D1726" s="3" t="s">
        <v>244</v>
      </c>
      <c r="E1726" s="4">
        <v>8.5</v>
      </c>
      <c r="F1726" s="4">
        <v>0</v>
      </c>
      <c r="H1726" s="6">
        <v>0</v>
      </c>
      <c r="I1726" s="7">
        <v>6239096</v>
      </c>
      <c r="J1726" s="7">
        <v>6239085</v>
      </c>
      <c r="K1726" s="7">
        <v>2</v>
      </c>
      <c r="L1726" s="7">
        <v>6</v>
      </c>
      <c r="M1726" s="7">
        <f t="shared" si="187"/>
        <v>0</v>
      </c>
      <c r="N1726" s="8">
        <f t="shared" si="188"/>
        <v>0</v>
      </c>
      <c r="R1726" s="12">
        <v>1</v>
      </c>
    </row>
    <row r="1727" spans="1:18" ht="25.5" x14ac:dyDescent="0.2">
      <c r="A1727" s="1" t="s">
        <v>3239</v>
      </c>
      <c r="B1727" s="1" t="s">
        <v>48</v>
      </c>
      <c r="C1727" s="2" t="s">
        <v>3240</v>
      </c>
      <c r="D1727" s="3" t="s">
        <v>247</v>
      </c>
      <c r="E1727" s="4">
        <v>316</v>
      </c>
      <c r="F1727" s="4">
        <v>0</v>
      </c>
      <c r="H1727" s="6">
        <v>0</v>
      </c>
      <c r="I1727" s="7">
        <v>6239097</v>
      </c>
      <c r="J1727" s="7">
        <v>6239085</v>
      </c>
      <c r="K1727" s="7">
        <v>2</v>
      </c>
      <c r="L1727" s="7">
        <v>6</v>
      </c>
      <c r="M1727" s="7">
        <f t="shared" si="187"/>
        <v>0</v>
      </c>
      <c r="N1727" s="8">
        <f t="shared" si="188"/>
        <v>0</v>
      </c>
      <c r="R1727" s="12">
        <v>1</v>
      </c>
    </row>
    <row r="1728" spans="1:18" ht="25.5" x14ac:dyDescent="0.2">
      <c r="A1728" s="1" t="s">
        <v>3241</v>
      </c>
      <c r="B1728" s="1" t="s">
        <v>51</v>
      </c>
      <c r="C1728" s="2" t="s">
        <v>3242</v>
      </c>
      <c r="D1728" s="3" t="s">
        <v>247</v>
      </c>
      <c r="E1728" s="4">
        <v>390</v>
      </c>
      <c r="F1728" s="4">
        <v>0</v>
      </c>
      <c r="H1728" s="6">
        <v>0</v>
      </c>
      <c r="I1728" s="7">
        <v>6239098</v>
      </c>
      <c r="J1728" s="7">
        <v>6239085</v>
      </c>
      <c r="K1728" s="7">
        <v>2</v>
      </c>
      <c r="L1728" s="7">
        <v>6</v>
      </c>
      <c r="M1728" s="7">
        <f t="shared" si="187"/>
        <v>0</v>
      </c>
      <c r="N1728" s="8">
        <f t="shared" si="188"/>
        <v>0</v>
      </c>
      <c r="R1728" s="12">
        <v>1</v>
      </c>
    </row>
    <row r="1729" spans="1:18" ht="38.25" x14ac:dyDescent="0.2">
      <c r="A1729" s="1" t="s">
        <v>3243</v>
      </c>
      <c r="B1729" s="1" t="s">
        <v>54</v>
      </c>
      <c r="C1729" s="2" t="s">
        <v>3244</v>
      </c>
      <c r="D1729" s="3" t="s">
        <v>244</v>
      </c>
      <c r="E1729" s="4">
        <v>91</v>
      </c>
      <c r="F1729" s="4">
        <v>0</v>
      </c>
      <c r="H1729" s="6">
        <v>0</v>
      </c>
      <c r="I1729" s="7">
        <v>6239099</v>
      </c>
      <c r="J1729" s="7">
        <v>6239085</v>
      </c>
      <c r="K1729" s="7">
        <v>2</v>
      </c>
      <c r="L1729" s="7">
        <v>6</v>
      </c>
      <c r="M1729" s="7">
        <f t="shared" si="187"/>
        <v>0</v>
      </c>
      <c r="N1729" s="8">
        <f t="shared" si="188"/>
        <v>0</v>
      </c>
      <c r="R1729" s="12">
        <v>1</v>
      </c>
    </row>
    <row r="1730" spans="1:18" x14ac:dyDescent="0.2">
      <c r="A1730" s="1" t="s">
        <v>3245</v>
      </c>
      <c r="B1730" s="1" t="s">
        <v>57</v>
      </c>
      <c r="C1730" s="2" t="s">
        <v>3246</v>
      </c>
      <c r="D1730" s="3" t="s">
        <v>247</v>
      </c>
      <c r="E1730" s="4">
        <v>24</v>
      </c>
      <c r="F1730" s="4">
        <v>0</v>
      </c>
      <c r="H1730" s="6">
        <v>0</v>
      </c>
      <c r="I1730" s="7">
        <v>6239100</v>
      </c>
      <c r="J1730" s="7">
        <v>6239085</v>
      </c>
      <c r="K1730" s="7">
        <v>2</v>
      </c>
      <c r="L1730" s="7">
        <v>6</v>
      </c>
      <c r="M1730" s="7">
        <f t="shared" si="187"/>
        <v>0</v>
      </c>
      <c r="N1730" s="8">
        <f t="shared" si="188"/>
        <v>0</v>
      </c>
      <c r="R1730" s="12">
        <v>1</v>
      </c>
    </row>
    <row r="1731" spans="1:18" x14ac:dyDescent="0.2">
      <c r="A1731" s="1" t="s">
        <v>3247</v>
      </c>
      <c r="B1731" s="1" t="s">
        <v>60</v>
      </c>
      <c r="C1731" s="2" t="s">
        <v>3248</v>
      </c>
      <c r="D1731" s="3" t="s">
        <v>247</v>
      </c>
      <c r="E1731" s="4">
        <v>12</v>
      </c>
      <c r="F1731" s="4">
        <v>0</v>
      </c>
      <c r="H1731" s="6">
        <v>0</v>
      </c>
      <c r="I1731" s="7">
        <v>6239101</v>
      </c>
      <c r="J1731" s="7">
        <v>6239085</v>
      </c>
      <c r="K1731" s="7">
        <v>2</v>
      </c>
      <c r="L1731" s="7">
        <v>6</v>
      </c>
      <c r="M1731" s="7">
        <f t="shared" si="187"/>
        <v>0</v>
      </c>
      <c r="N1731" s="8">
        <f t="shared" si="188"/>
        <v>0</v>
      </c>
      <c r="R1731" s="12">
        <v>1</v>
      </c>
    </row>
    <row r="1732" spans="1:18" ht="114.75" x14ac:dyDescent="0.2">
      <c r="A1732" s="1" t="s">
        <v>3249</v>
      </c>
      <c r="B1732" s="1" t="s">
        <v>63</v>
      </c>
      <c r="C1732" s="2" t="s">
        <v>3250</v>
      </c>
      <c r="D1732" s="3" t="s">
        <v>244</v>
      </c>
      <c r="E1732" s="4">
        <v>70</v>
      </c>
      <c r="F1732" s="4">
        <v>0</v>
      </c>
      <c r="H1732" s="6">
        <v>0</v>
      </c>
      <c r="I1732" s="7">
        <v>6239102</v>
      </c>
      <c r="J1732" s="7">
        <v>6239085</v>
      </c>
      <c r="K1732" s="7">
        <v>2</v>
      </c>
      <c r="L1732" s="7">
        <v>6</v>
      </c>
      <c r="M1732" s="7">
        <f t="shared" si="187"/>
        <v>0</v>
      </c>
      <c r="N1732" s="8">
        <f t="shared" si="188"/>
        <v>0</v>
      </c>
      <c r="R1732" s="12">
        <v>1</v>
      </c>
    </row>
    <row r="1733" spans="1:18" ht="114.75" x14ac:dyDescent="0.2">
      <c r="A1733" s="1" t="s">
        <v>3251</v>
      </c>
      <c r="B1733" s="1" t="s">
        <v>66</v>
      </c>
      <c r="C1733" s="2" t="s">
        <v>3252</v>
      </c>
      <c r="D1733" s="3" t="s">
        <v>244</v>
      </c>
      <c r="E1733" s="4">
        <v>118</v>
      </c>
      <c r="F1733" s="4">
        <v>0</v>
      </c>
      <c r="H1733" s="6">
        <v>0</v>
      </c>
      <c r="I1733" s="7">
        <v>6239103</v>
      </c>
      <c r="J1733" s="7">
        <v>6239085</v>
      </c>
      <c r="K1733" s="7">
        <v>2</v>
      </c>
      <c r="L1733" s="7">
        <v>6</v>
      </c>
      <c r="M1733" s="7">
        <f t="shared" si="187"/>
        <v>0</v>
      </c>
      <c r="N1733" s="8">
        <f t="shared" si="188"/>
        <v>0</v>
      </c>
      <c r="R1733" s="12">
        <v>1</v>
      </c>
    </row>
    <row r="1734" spans="1:18" ht="25.5" x14ac:dyDescent="0.2">
      <c r="A1734" s="1" t="s">
        <v>3253</v>
      </c>
      <c r="B1734" s="1" t="s">
        <v>69</v>
      </c>
      <c r="C1734" s="2" t="s">
        <v>3254</v>
      </c>
      <c r="D1734" s="3" t="s">
        <v>247</v>
      </c>
      <c r="E1734" s="4">
        <v>380</v>
      </c>
      <c r="F1734" s="4">
        <v>0</v>
      </c>
      <c r="H1734" s="6">
        <v>0</v>
      </c>
      <c r="I1734" s="7">
        <v>6239104</v>
      </c>
      <c r="J1734" s="7">
        <v>6239085</v>
      </c>
      <c r="K1734" s="7">
        <v>2</v>
      </c>
      <c r="L1734" s="7">
        <v>6</v>
      </c>
      <c r="M1734" s="7">
        <f t="shared" si="187"/>
        <v>0</v>
      </c>
      <c r="N1734" s="8">
        <f t="shared" si="188"/>
        <v>0</v>
      </c>
      <c r="R1734" s="12">
        <v>1</v>
      </c>
    </row>
    <row r="1735" spans="1:18" ht="25.5" x14ac:dyDescent="0.2">
      <c r="A1735" s="1" t="s">
        <v>3255</v>
      </c>
      <c r="B1735" s="1" t="s">
        <v>72</v>
      </c>
      <c r="C1735" s="2" t="s">
        <v>3256</v>
      </c>
      <c r="D1735" s="3" t="s">
        <v>247</v>
      </c>
      <c r="E1735" s="4">
        <v>291</v>
      </c>
      <c r="F1735" s="4">
        <v>0</v>
      </c>
      <c r="H1735" s="6">
        <v>0</v>
      </c>
      <c r="I1735" s="7">
        <v>6239105</v>
      </c>
      <c r="J1735" s="7">
        <v>6239085</v>
      </c>
      <c r="K1735" s="7">
        <v>2</v>
      </c>
      <c r="L1735" s="7">
        <v>6</v>
      </c>
      <c r="M1735" s="7">
        <f t="shared" si="187"/>
        <v>0</v>
      </c>
      <c r="N1735" s="8">
        <f t="shared" si="188"/>
        <v>0</v>
      </c>
      <c r="R1735" s="12">
        <v>1</v>
      </c>
    </row>
    <row r="1736" spans="1:18" ht="25.5" x14ac:dyDescent="0.2">
      <c r="A1736" s="1" t="s">
        <v>3257</v>
      </c>
      <c r="B1736" s="1" t="s">
        <v>75</v>
      </c>
      <c r="C1736" s="2" t="s">
        <v>3258</v>
      </c>
      <c r="D1736" s="3" t="s">
        <v>247</v>
      </c>
      <c r="E1736" s="4">
        <v>90</v>
      </c>
      <c r="F1736" s="4">
        <v>0</v>
      </c>
      <c r="H1736" s="6">
        <v>0</v>
      </c>
      <c r="I1736" s="7">
        <v>6239106</v>
      </c>
      <c r="J1736" s="7">
        <v>6239085</v>
      </c>
      <c r="K1736" s="7">
        <v>2</v>
      </c>
      <c r="L1736" s="7">
        <v>6</v>
      </c>
      <c r="M1736" s="7">
        <f t="shared" si="187"/>
        <v>0</v>
      </c>
      <c r="N1736" s="8">
        <f t="shared" si="188"/>
        <v>0</v>
      </c>
      <c r="R1736" s="12">
        <v>1</v>
      </c>
    </row>
    <row r="1737" spans="1:18" ht="51" x14ac:dyDescent="0.2">
      <c r="A1737" s="1" t="s">
        <v>3259</v>
      </c>
      <c r="B1737" s="1" t="s">
        <v>78</v>
      </c>
      <c r="C1737" s="2" t="s">
        <v>3260</v>
      </c>
      <c r="D1737" s="3" t="s">
        <v>36</v>
      </c>
      <c r="E1737" s="4">
        <v>0</v>
      </c>
      <c r="F1737" s="4">
        <v>0</v>
      </c>
      <c r="H1737" s="6">
        <v>0</v>
      </c>
      <c r="I1737" s="7">
        <v>6239107</v>
      </c>
      <c r="J1737" s="7">
        <v>6239085</v>
      </c>
      <c r="K1737" s="7">
        <v>2</v>
      </c>
      <c r="L1737" s="7">
        <v>6</v>
      </c>
      <c r="M1737" s="7">
        <f t="shared" si="187"/>
        <v>0</v>
      </c>
      <c r="N1737" s="8">
        <f t="shared" si="188"/>
        <v>0</v>
      </c>
      <c r="R1737" s="12">
        <v>1</v>
      </c>
    </row>
    <row r="1738" spans="1:18" ht="63.75" x14ac:dyDescent="0.2">
      <c r="A1738" s="1" t="s">
        <v>3261</v>
      </c>
      <c r="C1738" s="2" t="s">
        <v>3262</v>
      </c>
      <c r="D1738" s="3" t="s">
        <v>247</v>
      </c>
      <c r="E1738" s="4">
        <v>14</v>
      </c>
      <c r="F1738" s="4">
        <v>0</v>
      </c>
      <c r="H1738" s="6">
        <v>0</v>
      </c>
      <c r="I1738" s="7">
        <v>6239108</v>
      </c>
      <c r="J1738" s="7">
        <v>6239085</v>
      </c>
      <c r="K1738" s="7">
        <v>2</v>
      </c>
      <c r="L1738" s="7">
        <v>6</v>
      </c>
      <c r="M1738" s="7">
        <f t="shared" si="187"/>
        <v>0</v>
      </c>
      <c r="N1738" s="8">
        <f t="shared" si="188"/>
        <v>0</v>
      </c>
      <c r="R1738" s="12">
        <v>1</v>
      </c>
    </row>
    <row r="1739" spans="1:18" ht="63.75" x14ac:dyDescent="0.2">
      <c r="A1739" s="1" t="s">
        <v>3263</v>
      </c>
      <c r="C1739" s="2" t="s">
        <v>3264</v>
      </c>
      <c r="D1739" s="3" t="s">
        <v>247</v>
      </c>
      <c r="E1739" s="4">
        <v>14</v>
      </c>
      <c r="F1739" s="4">
        <v>0</v>
      </c>
      <c r="H1739" s="6">
        <v>0</v>
      </c>
      <c r="I1739" s="7">
        <v>6239109</v>
      </c>
      <c r="J1739" s="7">
        <v>6239085</v>
      </c>
      <c r="K1739" s="7">
        <v>2</v>
      </c>
      <c r="L1739" s="7">
        <v>6</v>
      </c>
      <c r="M1739" s="7">
        <f t="shared" si="187"/>
        <v>0</v>
      </c>
      <c r="N1739" s="8">
        <f t="shared" si="188"/>
        <v>0</v>
      </c>
      <c r="R1739" s="12">
        <v>1</v>
      </c>
    </row>
    <row r="1740" spans="1:18" ht="63.75" x14ac:dyDescent="0.2">
      <c r="A1740" s="1" t="s">
        <v>3265</v>
      </c>
      <c r="C1740" s="2" t="s">
        <v>3266</v>
      </c>
      <c r="D1740" s="3" t="s">
        <v>247</v>
      </c>
      <c r="E1740" s="4">
        <v>13</v>
      </c>
      <c r="F1740" s="4">
        <v>0</v>
      </c>
      <c r="H1740" s="6">
        <v>0</v>
      </c>
      <c r="I1740" s="7">
        <v>6239110</v>
      </c>
      <c r="J1740" s="7">
        <v>6239085</v>
      </c>
      <c r="K1740" s="7">
        <v>2</v>
      </c>
      <c r="L1740" s="7">
        <v>6</v>
      </c>
      <c r="M1740" s="7">
        <f t="shared" si="187"/>
        <v>0</v>
      </c>
      <c r="N1740" s="8">
        <f t="shared" si="188"/>
        <v>0</v>
      </c>
      <c r="R1740" s="12">
        <v>1</v>
      </c>
    </row>
    <row r="1741" spans="1:18" ht="38.25" x14ac:dyDescent="0.2">
      <c r="A1741" s="1" t="s">
        <v>3267</v>
      </c>
      <c r="B1741" s="1" t="s">
        <v>81</v>
      </c>
      <c r="C1741" s="2" t="s">
        <v>3268</v>
      </c>
      <c r="D1741" s="3" t="s">
        <v>244</v>
      </c>
      <c r="E1741" s="4">
        <v>450</v>
      </c>
      <c r="F1741" s="4">
        <v>0</v>
      </c>
      <c r="H1741" s="6">
        <v>0</v>
      </c>
      <c r="I1741" s="7">
        <v>6239111</v>
      </c>
      <c r="J1741" s="7">
        <v>6239085</v>
      </c>
      <c r="K1741" s="7">
        <v>2</v>
      </c>
      <c r="L1741" s="7">
        <v>6</v>
      </c>
      <c r="M1741" s="7">
        <f t="shared" si="187"/>
        <v>0</v>
      </c>
      <c r="N1741" s="8">
        <f t="shared" si="188"/>
        <v>0</v>
      </c>
      <c r="R1741" s="12">
        <v>1</v>
      </c>
    </row>
    <row r="1742" spans="1:18" ht="63.75" x14ac:dyDescent="0.2">
      <c r="A1742" s="1" t="s">
        <v>3269</v>
      </c>
      <c r="B1742" s="1" t="s">
        <v>84</v>
      </c>
      <c r="C1742" s="2" t="s">
        <v>3270</v>
      </c>
      <c r="D1742" s="3" t="s">
        <v>237</v>
      </c>
      <c r="E1742" s="4">
        <v>374</v>
      </c>
      <c r="F1742" s="4">
        <v>0</v>
      </c>
      <c r="H1742" s="6">
        <v>0</v>
      </c>
      <c r="I1742" s="7">
        <v>6239112</v>
      </c>
      <c r="J1742" s="7">
        <v>6239085</v>
      </c>
      <c r="K1742" s="7">
        <v>2</v>
      </c>
      <c r="L1742" s="7">
        <v>6</v>
      </c>
      <c r="M1742" s="7">
        <f t="shared" si="187"/>
        <v>0</v>
      </c>
      <c r="N1742" s="8">
        <f t="shared" si="188"/>
        <v>0</v>
      </c>
      <c r="R1742" s="12">
        <v>1</v>
      </c>
    </row>
    <row r="1743" spans="1:18" x14ac:dyDescent="0.2">
      <c r="A1743" s="1" t="s">
        <v>3271</v>
      </c>
      <c r="B1743" s="1" t="s">
        <v>87</v>
      </c>
      <c r="C1743" s="2" t="s">
        <v>584</v>
      </c>
      <c r="D1743" s="3" t="s">
        <v>237</v>
      </c>
      <c r="E1743" s="4">
        <v>21</v>
      </c>
      <c r="F1743" s="4">
        <v>0</v>
      </c>
      <c r="H1743" s="6">
        <v>0</v>
      </c>
      <c r="I1743" s="7">
        <v>6239113</v>
      </c>
      <c r="J1743" s="7">
        <v>6239085</v>
      </c>
      <c r="K1743" s="7">
        <v>2</v>
      </c>
      <c r="L1743" s="7">
        <v>6</v>
      </c>
      <c r="M1743" s="7">
        <f t="shared" si="187"/>
        <v>0</v>
      </c>
      <c r="N1743" s="8">
        <f t="shared" si="188"/>
        <v>0</v>
      </c>
      <c r="R1743" s="12">
        <v>1</v>
      </c>
    </row>
    <row r="1744" spans="1:18" ht="25.5" x14ac:dyDescent="0.2">
      <c r="A1744" s="1" t="s">
        <v>3272</v>
      </c>
      <c r="B1744" s="1" t="s">
        <v>90</v>
      </c>
      <c r="C1744" s="2" t="s">
        <v>3273</v>
      </c>
      <c r="D1744" s="3" t="s">
        <v>247</v>
      </c>
      <c r="E1744" s="4">
        <v>74</v>
      </c>
      <c r="F1744" s="4">
        <v>0</v>
      </c>
      <c r="H1744" s="6">
        <v>0</v>
      </c>
      <c r="I1744" s="7">
        <v>6239114</v>
      </c>
      <c r="J1744" s="7">
        <v>6239085</v>
      </c>
      <c r="K1744" s="7">
        <v>2</v>
      </c>
      <c r="L1744" s="7">
        <v>6</v>
      </c>
      <c r="M1744" s="7">
        <f t="shared" si="187"/>
        <v>0</v>
      </c>
      <c r="N1744" s="8">
        <f t="shared" si="188"/>
        <v>0</v>
      </c>
      <c r="R1744" s="12">
        <v>1</v>
      </c>
    </row>
    <row r="1745" spans="1:18" ht="25.5" x14ac:dyDescent="0.2">
      <c r="A1745" s="1" t="s">
        <v>3274</v>
      </c>
      <c r="B1745" s="1" t="s">
        <v>93</v>
      </c>
      <c r="C1745" s="2" t="s">
        <v>3275</v>
      </c>
      <c r="D1745" s="3" t="s">
        <v>247</v>
      </c>
      <c r="E1745" s="4">
        <v>52</v>
      </c>
      <c r="F1745" s="4">
        <v>0</v>
      </c>
      <c r="H1745" s="6">
        <v>0</v>
      </c>
      <c r="I1745" s="7">
        <v>6239115</v>
      </c>
      <c r="J1745" s="7">
        <v>6239085</v>
      </c>
      <c r="K1745" s="7">
        <v>2</v>
      </c>
      <c r="L1745" s="7">
        <v>6</v>
      </c>
      <c r="M1745" s="7">
        <f t="shared" si="187"/>
        <v>0</v>
      </c>
      <c r="N1745" s="8">
        <f t="shared" si="188"/>
        <v>0</v>
      </c>
      <c r="R1745" s="12">
        <v>1</v>
      </c>
    </row>
    <row r="1746" spans="1:18" x14ac:dyDescent="0.2">
      <c r="A1746" s="1" t="s">
        <v>3276</v>
      </c>
      <c r="B1746" s="1" t="s">
        <v>96</v>
      </c>
      <c r="C1746" s="2" t="s">
        <v>590</v>
      </c>
      <c r="D1746" s="3" t="s">
        <v>247</v>
      </c>
      <c r="E1746" s="4">
        <v>76</v>
      </c>
      <c r="F1746" s="4">
        <v>0</v>
      </c>
      <c r="H1746" s="6">
        <v>0</v>
      </c>
      <c r="I1746" s="7">
        <v>6239116</v>
      </c>
      <c r="J1746" s="7">
        <v>6239085</v>
      </c>
      <c r="K1746" s="7">
        <v>2</v>
      </c>
      <c r="L1746" s="7">
        <v>6</v>
      </c>
      <c r="M1746" s="7">
        <f t="shared" si="187"/>
        <v>0</v>
      </c>
      <c r="N1746" s="8">
        <f t="shared" si="188"/>
        <v>0</v>
      </c>
      <c r="R1746" s="12">
        <v>1</v>
      </c>
    </row>
    <row r="1747" spans="1:18" ht="25.5" x14ac:dyDescent="0.2">
      <c r="A1747" s="1" t="s">
        <v>3277</v>
      </c>
      <c r="B1747" s="1" t="s">
        <v>99</v>
      </c>
      <c r="C1747" s="2" t="s">
        <v>592</v>
      </c>
      <c r="D1747" s="3" t="s">
        <v>36</v>
      </c>
      <c r="E1747" s="4">
        <v>0</v>
      </c>
      <c r="F1747" s="4">
        <v>0</v>
      </c>
      <c r="H1747" s="6">
        <v>0</v>
      </c>
      <c r="I1747" s="7">
        <v>6239117</v>
      </c>
      <c r="J1747" s="7">
        <v>6239085</v>
      </c>
      <c r="K1747" s="7">
        <v>2</v>
      </c>
      <c r="L1747" s="7">
        <v>6</v>
      </c>
      <c r="M1747" s="7">
        <f t="shared" si="187"/>
        <v>0</v>
      </c>
      <c r="N1747" s="8">
        <f t="shared" si="188"/>
        <v>0</v>
      </c>
      <c r="R1747" s="12">
        <v>1</v>
      </c>
    </row>
    <row r="1748" spans="1:18" ht="51" x14ac:dyDescent="0.2">
      <c r="A1748" s="1" t="s">
        <v>3278</v>
      </c>
      <c r="C1748" s="2" t="s">
        <v>3279</v>
      </c>
      <c r="D1748" s="3" t="s">
        <v>237</v>
      </c>
      <c r="E1748" s="4">
        <v>12</v>
      </c>
      <c r="F1748" s="4">
        <v>0</v>
      </c>
      <c r="H1748" s="6">
        <v>0</v>
      </c>
      <c r="I1748" s="7">
        <v>6239118</v>
      </c>
      <c r="J1748" s="7">
        <v>6239085</v>
      </c>
      <c r="K1748" s="7">
        <v>2</v>
      </c>
      <c r="L1748" s="7">
        <v>6</v>
      </c>
      <c r="M1748" s="7">
        <f t="shared" si="187"/>
        <v>0</v>
      </c>
      <c r="N1748" s="8">
        <f t="shared" si="188"/>
        <v>0</v>
      </c>
      <c r="R1748" s="12">
        <v>1</v>
      </c>
    </row>
    <row r="1749" spans="1:18" ht="51" x14ac:dyDescent="0.2">
      <c r="A1749" s="1" t="s">
        <v>3280</v>
      </c>
      <c r="C1749" s="2" t="s">
        <v>3281</v>
      </c>
      <c r="D1749" s="3" t="s">
        <v>237</v>
      </c>
      <c r="E1749" s="4">
        <v>4</v>
      </c>
      <c r="F1749" s="4">
        <v>0</v>
      </c>
      <c r="H1749" s="6">
        <v>0</v>
      </c>
      <c r="I1749" s="7">
        <v>6239119</v>
      </c>
      <c r="J1749" s="7">
        <v>6239085</v>
      </c>
      <c r="K1749" s="7">
        <v>2</v>
      </c>
      <c r="L1749" s="7">
        <v>6</v>
      </c>
      <c r="M1749" s="7">
        <f t="shared" si="187"/>
        <v>0</v>
      </c>
      <c r="N1749" s="8">
        <f t="shared" si="188"/>
        <v>0</v>
      </c>
      <c r="R1749" s="12">
        <v>1</v>
      </c>
    </row>
    <row r="1750" spans="1:18" ht="51" x14ac:dyDescent="0.2">
      <c r="A1750" s="1" t="s">
        <v>3282</v>
      </c>
      <c r="C1750" s="2" t="s">
        <v>3283</v>
      </c>
      <c r="D1750" s="3" t="s">
        <v>237</v>
      </c>
      <c r="E1750" s="4">
        <v>4</v>
      </c>
      <c r="F1750" s="4">
        <v>0</v>
      </c>
      <c r="H1750" s="6">
        <v>0</v>
      </c>
      <c r="I1750" s="7">
        <v>6239120</v>
      </c>
      <c r="J1750" s="7">
        <v>6239085</v>
      </c>
      <c r="K1750" s="7">
        <v>2</v>
      </c>
      <c r="L1750" s="7">
        <v>6</v>
      </c>
      <c r="M1750" s="7">
        <f t="shared" si="187"/>
        <v>0</v>
      </c>
      <c r="N1750" s="8">
        <f t="shared" si="188"/>
        <v>0</v>
      </c>
      <c r="R1750" s="12">
        <v>1</v>
      </c>
    </row>
    <row r="1751" spans="1:18" ht="51" x14ac:dyDescent="0.2">
      <c r="A1751" s="1" t="s">
        <v>3284</v>
      </c>
      <c r="C1751" s="2" t="s">
        <v>3285</v>
      </c>
      <c r="D1751" s="3" t="s">
        <v>237</v>
      </c>
      <c r="E1751" s="4">
        <v>2</v>
      </c>
      <c r="F1751" s="4">
        <v>0</v>
      </c>
      <c r="H1751" s="6">
        <v>0</v>
      </c>
      <c r="I1751" s="7">
        <v>6239121</v>
      </c>
      <c r="J1751" s="7">
        <v>6239085</v>
      </c>
      <c r="K1751" s="7">
        <v>2</v>
      </c>
      <c r="L1751" s="7">
        <v>6</v>
      </c>
      <c r="M1751" s="7">
        <f t="shared" si="187"/>
        <v>0</v>
      </c>
      <c r="N1751" s="8">
        <f t="shared" si="188"/>
        <v>0</v>
      </c>
      <c r="R1751" s="12">
        <v>1</v>
      </c>
    </row>
    <row r="1752" spans="1:18" ht="51" x14ac:dyDescent="0.2">
      <c r="A1752" s="1" t="s">
        <v>3286</v>
      </c>
      <c r="C1752" s="2" t="s">
        <v>3287</v>
      </c>
      <c r="D1752" s="3" t="s">
        <v>237</v>
      </c>
      <c r="E1752" s="4">
        <v>2</v>
      </c>
      <c r="F1752" s="4">
        <v>0</v>
      </c>
      <c r="H1752" s="6">
        <v>0</v>
      </c>
      <c r="I1752" s="7">
        <v>6239122</v>
      </c>
      <c r="J1752" s="7">
        <v>6239085</v>
      </c>
      <c r="K1752" s="7">
        <v>2</v>
      </c>
      <c r="L1752" s="7">
        <v>6</v>
      </c>
      <c r="M1752" s="7">
        <f t="shared" si="187"/>
        <v>0</v>
      </c>
      <c r="N1752" s="8">
        <f t="shared" si="188"/>
        <v>0</v>
      </c>
      <c r="R1752" s="12">
        <v>1</v>
      </c>
    </row>
    <row r="1753" spans="1:18" ht="51" x14ac:dyDescent="0.2">
      <c r="A1753" s="1" t="s">
        <v>3288</v>
      </c>
      <c r="C1753" s="2" t="s">
        <v>3289</v>
      </c>
      <c r="D1753" s="3" t="s">
        <v>237</v>
      </c>
      <c r="E1753" s="4">
        <v>2</v>
      </c>
      <c r="F1753" s="4">
        <v>0</v>
      </c>
      <c r="H1753" s="6">
        <v>0</v>
      </c>
      <c r="I1753" s="7">
        <v>6239123</v>
      </c>
      <c r="J1753" s="7">
        <v>6239085</v>
      </c>
      <c r="K1753" s="7">
        <v>2</v>
      </c>
      <c r="L1753" s="7">
        <v>6</v>
      </c>
      <c r="M1753" s="7">
        <f t="shared" si="187"/>
        <v>0</v>
      </c>
      <c r="N1753" s="8">
        <f t="shared" si="188"/>
        <v>0</v>
      </c>
      <c r="R1753" s="12">
        <v>1</v>
      </c>
    </row>
    <row r="1754" spans="1:18" x14ac:dyDescent="0.2">
      <c r="A1754" s="1" t="s">
        <v>3290</v>
      </c>
      <c r="B1754" s="1" t="s">
        <v>763</v>
      </c>
      <c r="C1754" s="2" t="s">
        <v>1132</v>
      </c>
      <c r="E1754" s="4">
        <v>0</v>
      </c>
      <c r="F1754" s="4">
        <v>0</v>
      </c>
      <c r="H1754" s="6">
        <v>0</v>
      </c>
      <c r="I1754" s="7">
        <v>6239124</v>
      </c>
      <c r="J1754" s="7">
        <v>6238797</v>
      </c>
      <c r="K1754" s="7">
        <v>1</v>
      </c>
      <c r="L1754" s="7">
        <v>5</v>
      </c>
      <c r="M1754" s="7">
        <f>M1755+M1765+M1767+M1778+M1781+M1788+M1798+M1803+M1810+M1817+M1822+M1828</f>
        <v>0</v>
      </c>
      <c r="N1754" s="8">
        <f>N1755+N1765+N1767+N1778+N1781+N1788+N1798+N1803+N1810+N1817+N1822+N1828</f>
        <v>0</v>
      </c>
      <c r="R1754" s="12">
        <v>1</v>
      </c>
    </row>
    <row r="1755" spans="1:18" x14ac:dyDescent="0.2">
      <c r="A1755" s="1" t="s">
        <v>3291</v>
      </c>
      <c r="C1755" s="2" t="s">
        <v>285</v>
      </c>
      <c r="E1755" s="4">
        <v>0</v>
      </c>
      <c r="F1755" s="4">
        <v>0</v>
      </c>
      <c r="H1755" s="6">
        <v>0</v>
      </c>
      <c r="I1755" s="7">
        <v>6239125</v>
      </c>
      <c r="J1755" s="7">
        <v>6239124</v>
      </c>
      <c r="K1755" s="7">
        <v>1</v>
      </c>
      <c r="L1755" s="7">
        <v>6</v>
      </c>
      <c r="M1755" s="7">
        <f>M1756+M1757+M1758+M1759+M1760+M1761+M1762+M1763+M1764</f>
        <v>0</v>
      </c>
      <c r="N1755" s="8">
        <f>N1756+N1757+N1758+N1759+N1760+N1761+N1762+N1763+N1764</f>
        <v>0</v>
      </c>
      <c r="R1755" s="12">
        <v>1</v>
      </c>
    </row>
    <row r="1756" spans="1:18" ht="25.5" x14ac:dyDescent="0.2">
      <c r="A1756" s="1" t="s">
        <v>3292</v>
      </c>
      <c r="C1756" s="2" t="s">
        <v>3293</v>
      </c>
      <c r="D1756" s="3" t="s">
        <v>36</v>
      </c>
      <c r="E1756" s="4">
        <v>0</v>
      </c>
      <c r="F1756" s="4">
        <v>0</v>
      </c>
      <c r="H1756" s="6">
        <v>0</v>
      </c>
      <c r="I1756" s="7">
        <v>6239126</v>
      </c>
      <c r="J1756" s="7">
        <v>6239125</v>
      </c>
      <c r="K1756" s="7">
        <v>2</v>
      </c>
      <c r="L1756" s="7">
        <v>7</v>
      </c>
      <c r="M1756" s="7">
        <f t="shared" ref="M1756:M1764" si="189">ROUND(ROUND(H1756,2)*ROUND(E1756,2), 2)</f>
        <v>0</v>
      </c>
      <c r="N1756" s="8">
        <f t="shared" ref="N1756:N1764" si="190">H1756*E1756*(1+F1756/100)</f>
        <v>0</v>
      </c>
      <c r="R1756" s="12">
        <v>1</v>
      </c>
    </row>
    <row r="1757" spans="1:18" x14ac:dyDescent="0.2">
      <c r="A1757" s="1" t="s">
        <v>3294</v>
      </c>
      <c r="C1757" s="2" t="s">
        <v>1135</v>
      </c>
      <c r="D1757" s="3" t="s">
        <v>36</v>
      </c>
      <c r="E1757" s="4">
        <v>0</v>
      </c>
      <c r="F1757" s="4">
        <v>0</v>
      </c>
      <c r="H1757" s="6">
        <v>0</v>
      </c>
      <c r="I1757" s="7">
        <v>6239127</v>
      </c>
      <c r="J1757" s="7">
        <v>6239125</v>
      </c>
      <c r="K1757" s="7">
        <v>2</v>
      </c>
      <c r="L1757" s="7">
        <v>7</v>
      </c>
      <c r="M1757" s="7">
        <f t="shared" si="189"/>
        <v>0</v>
      </c>
      <c r="N1757" s="8">
        <f t="shared" si="190"/>
        <v>0</v>
      </c>
      <c r="R1757" s="12">
        <v>1</v>
      </c>
    </row>
    <row r="1758" spans="1:18" ht="25.5" x14ac:dyDescent="0.2">
      <c r="A1758" s="1" t="s">
        <v>3295</v>
      </c>
      <c r="C1758" s="2" t="s">
        <v>1137</v>
      </c>
      <c r="D1758" s="3" t="s">
        <v>36</v>
      </c>
      <c r="E1758" s="4">
        <v>0</v>
      </c>
      <c r="F1758" s="4">
        <v>0</v>
      </c>
      <c r="H1758" s="6">
        <v>0</v>
      </c>
      <c r="I1758" s="7">
        <v>6239128</v>
      </c>
      <c r="J1758" s="7">
        <v>6239125</v>
      </c>
      <c r="K1758" s="7">
        <v>2</v>
      </c>
      <c r="L1758" s="7">
        <v>7</v>
      </c>
      <c r="M1758" s="7">
        <f t="shared" si="189"/>
        <v>0</v>
      </c>
      <c r="N1758" s="8">
        <f t="shared" si="190"/>
        <v>0</v>
      </c>
      <c r="R1758" s="12">
        <v>1</v>
      </c>
    </row>
    <row r="1759" spans="1:18" x14ac:dyDescent="0.2">
      <c r="A1759" s="1" t="s">
        <v>3296</v>
      </c>
      <c r="C1759" s="2" t="s">
        <v>1139</v>
      </c>
      <c r="D1759" s="3" t="s">
        <v>36</v>
      </c>
      <c r="E1759" s="4">
        <v>0</v>
      </c>
      <c r="F1759" s="4">
        <v>0</v>
      </c>
      <c r="H1759" s="6">
        <v>0</v>
      </c>
      <c r="I1759" s="7">
        <v>6239129</v>
      </c>
      <c r="J1759" s="7">
        <v>6239125</v>
      </c>
      <c r="K1759" s="7">
        <v>2</v>
      </c>
      <c r="L1759" s="7">
        <v>7</v>
      </c>
      <c r="M1759" s="7">
        <f t="shared" si="189"/>
        <v>0</v>
      </c>
      <c r="N1759" s="8">
        <f t="shared" si="190"/>
        <v>0</v>
      </c>
      <c r="R1759" s="12">
        <v>1</v>
      </c>
    </row>
    <row r="1760" spans="1:18" ht="25.5" x14ac:dyDescent="0.2">
      <c r="A1760" s="1" t="s">
        <v>3297</v>
      </c>
      <c r="C1760" s="2" t="s">
        <v>966</v>
      </c>
      <c r="D1760" s="3" t="s">
        <v>36</v>
      </c>
      <c r="E1760" s="4">
        <v>0</v>
      </c>
      <c r="F1760" s="4">
        <v>0</v>
      </c>
      <c r="H1760" s="6">
        <v>0</v>
      </c>
      <c r="I1760" s="7">
        <v>6239130</v>
      </c>
      <c r="J1760" s="7">
        <v>6239125</v>
      </c>
      <c r="K1760" s="7">
        <v>2</v>
      </c>
      <c r="L1760" s="7">
        <v>7</v>
      </c>
      <c r="M1760" s="7">
        <f t="shared" si="189"/>
        <v>0</v>
      </c>
      <c r="N1760" s="8">
        <f t="shared" si="190"/>
        <v>0</v>
      </c>
      <c r="R1760" s="12">
        <v>1</v>
      </c>
    </row>
    <row r="1761" spans="1:18" x14ac:dyDescent="0.2">
      <c r="A1761" s="1" t="s">
        <v>3298</v>
      </c>
      <c r="C1761" s="2" t="s">
        <v>1142</v>
      </c>
      <c r="D1761" s="3" t="s">
        <v>36</v>
      </c>
      <c r="E1761" s="4">
        <v>0</v>
      </c>
      <c r="F1761" s="4">
        <v>0</v>
      </c>
      <c r="H1761" s="6">
        <v>0</v>
      </c>
      <c r="I1761" s="7">
        <v>6239131</v>
      </c>
      <c r="J1761" s="7">
        <v>6239125</v>
      </c>
      <c r="K1761" s="7">
        <v>2</v>
      </c>
      <c r="L1761" s="7">
        <v>7</v>
      </c>
      <c r="M1761" s="7">
        <f t="shared" si="189"/>
        <v>0</v>
      </c>
      <c r="N1761" s="8">
        <f t="shared" si="190"/>
        <v>0</v>
      </c>
      <c r="R1761" s="12">
        <v>1</v>
      </c>
    </row>
    <row r="1762" spans="1:18" x14ac:dyDescent="0.2">
      <c r="A1762" s="1" t="s">
        <v>3299</v>
      </c>
      <c r="C1762" s="2" t="s">
        <v>1144</v>
      </c>
      <c r="D1762" s="3" t="s">
        <v>36</v>
      </c>
      <c r="E1762" s="4">
        <v>0</v>
      </c>
      <c r="F1762" s="4">
        <v>0</v>
      </c>
      <c r="H1762" s="6">
        <v>0</v>
      </c>
      <c r="I1762" s="7">
        <v>6239132</v>
      </c>
      <c r="J1762" s="7">
        <v>6239125</v>
      </c>
      <c r="K1762" s="7">
        <v>2</v>
      </c>
      <c r="L1762" s="7">
        <v>7</v>
      </c>
      <c r="M1762" s="7">
        <f t="shared" si="189"/>
        <v>0</v>
      </c>
      <c r="N1762" s="8">
        <f t="shared" si="190"/>
        <v>0</v>
      </c>
      <c r="R1762" s="12">
        <v>1</v>
      </c>
    </row>
    <row r="1763" spans="1:18" ht="25.5" x14ac:dyDescent="0.2">
      <c r="A1763" s="1" t="s">
        <v>3300</v>
      </c>
      <c r="C1763" s="2" t="s">
        <v>3301</v>
      </c>
      <c r="D1763" s="3" t="s">
        <v>36</v>
      </c>
      <c r="E1763" s="4">
        <v>0</v>
      </c>
      <c r="F1763" s="4">
        <v>0</v>
      </c>
      <c r="H1763" s="6">
        <v>0</v>
      </c>
      <c r="I1763" s="7">
        <v>6239133</v>
      </c>
      <c r="J1763" s="7">
        <v>6239125</v>
      </c>
      <c r="K1763" s="7">
        <v>2</v>
      </c>
      <c r="L1763" s="7">
        <v>7</v>
      </c>
      <c r="M1763" s="7">
        <f t="shared" si="189"/>
        <v>0</v>
      </c>
      <c r="N1763" s="8">
        <f t="shared" si="190"/>
        <v>0</v>
      </c>
      <c r="R1763" s="12">
        <v>1</v>
      </c>
    </row>
    <row r="1764" spans="1:18" x14ac:dyDescent="0.2">
      <c r="A1764" s="1" t="s">
        <v>3302</v>
      </c>
      <c r="C1764" s="2" t="s">
        <v>1146</v>
      </c>
      <c r="D1764" s="3" t="s">
        <v>36</v>
      </c>
      <c r="E1764" s="4">
        <v>0</v>
      </c>
      <c r="F1764" s="4">
        <v>0</v>
      </c>
      <c r="H1764" s="6">
        <v>0</v>
      </c>
      <c r="I1764" s="7">
        <v>6239134</v>
      </c>
      <c r="J1764" s="7">
        <v>6239125</v>
      </c>
      <c r="K1764" s="7">
        <v>2</v>
      </c>
      <c r="L1764" s="7">
        <v>7</v>
      </c>
      <c r="M1764" s="7">
        <f t="shared" si="189"/>
        <v>0</v>
      </c>
      <c r="N1764" s="8">
        <f t="shared" si="190"/>
        <v>0</v>
      </c>
      <c r="R1764" s="12">
        <v>1</v>
      </c>
    </row>
    <row r="1765" spans="1:18" x14ac:dyDescent="0.2">
      <c r="A1765" s="1" t="s">
        <v>3303</v>
      </c>
      <c r="C1765" s="2" t="s">
        <v>3304</v>
      </c>
      <c r="E1765" s="4">
        <v>0</v>
      </c>
      <c r="F1765" s="4">
        <v>0</v>
      </c>
      <c r="H1765" s="6">
        <v>0</v>
      </c>
      <c r="I1765" s="7">
        <v>6239135</v>
      </c>
      <c r="J1765" s="7">
        <v>6239124</v>
      </c>
      <c r="K1765" s="7">
        <v>1</v>
      </c>
      <c r="L1765" s="7">
        <v>6</v>
      </c>
      <c r="M1765" s="7">
        <f>M1766</f>
        <v>0</v>
      </c>
      <c r="N1765" s="8">
        <f>N1766</f>
        <v>0</v>
      </c>
      <c r="R1765" s="12">
        <v>1</v>
      </c>
    </row>
    <row r="1766" spans="1:18" ht="38.25" x14ac:dyDescent="0.2">
      <c r="A1766" s="1" t="s">
        <v>3305</v>
      </c>
      <c r="B1766" s="1" t="s">
        <v>31</v>
      </c>
      <c r="C1766" s="2" t="s">
        <v>3306</v>
      </c>
      <c r="D1766" s="3" t="s">
        <v>244</v>
      </c>
      <c r="E1766" s="4">
        <v>6</v>
      </c>
      <c r="F1766" s="4">
        <v>0</v>
      </c>
      <c r="H1766" s="6">
        <v>0</v>
      </c>
      <c r="I1766" s="7">
        <v>6239136</v>
      </c>
      <c r="J1766" s="7">
        <v>6239135</v>
      </c>
      <c r="K1766" s="7">
        <v>2</v>
      </c>
      <c r="L1766" s="7">
        <v>7</v>
      </c>
      <c r="M1766" s="7">
        <f>ROUND(ROUND(H1766,2)*ROUND(E1766,2), 2)</f>
        <v>0</v>
      </c>
      <c r="N1766" s="8">
        <f>H1766*E1766*(1+F1766/100)</f>
        <v>0</v>
      </c>
      <c r="R1766" s="12">
        <v>1</v>
      </c>
    </row>
    <row r="1767" spans="1:18" x14ac:dyDescent="0.2">
      <c r="A1767" s="1" t="s">
        <v>3307</v>
      </c>
      <c r="C1767" s="2" t="s">
        <v>3308</v>
      </c>
      <c r="E1767" s="4">
        <v>0</v>
      </c>
      <c r="F1767" s="4">
        <v>0</v>
      </c>
      <c r="H1767" s="6">
        <v>0</v>
      </c>
      <c r="I1767" s="7">
        <v>6239137</v>
      </c>
      <c r="J1767" s="7">
        <v>6239124</v>
      </c>
      <c r="K1767" s="7">
        <v>1</v>
      </c>
      <c r="L1767" s="7">
        <v>6</v>
      </c>
      <c r="M1767" s="7">
        <f>M1768+M1769+M1770+M1771+M1772+M1773+M1774+M1775+M1776+M1777</f>
        <v>0</v>
      </c>
      <c r="N1767" s="8">
        <f>N1768+N1769+N1770+N1771+N1772+N1773+N1774+N1775+N1776+N1777</f>
        <v>0</v>
      </c>
      <c r="R1767" s="12">
        <v>1</v>
      </c>
    </row>
    <row r="1768" spans="1:18" ht="51" x14ac:dyDescent="0.2">
      <c r="A1768" s="1" t="s">
        <v>3309</v>
      </c>
      <c r="B1768" s="1" t="s">
        <v>42</v>
      </c>
      <c r="C1768" s="2" t="s">
        <v>3310</v>
      </c>
      <c r="D1768" s="3" t="s">
        <v>247</v>
      </c>
      <c r="E1768" s="4">
        <v>4.5</v>
      </c>
      <c r="F1768" s="4">
        <v>0</v>
      </c>
      <c r="H1768" s="6">
        <v>0</v>
      </c>
      <c r="I1768" s="7">
        <v>6239138</v>
      </c>
      <c r="J1768" s="7">
        <v>6239137</v>
      </c>
      <c r="K1768" s="7">
        <v>2</v>
      </c>
      <c r="L1768" s="7">
        <v>7</v>
      </c>
      <c r="M1768" s="7">
        <f t="shared" ref="M1768:M1777" si="191">ROUND(ROUND(H1768,2)*ROUND(E1768,2), 2)</f>
        <v>0</v>
      </c>
      <c r="N1768" s="8">
        <f t="shared" ref="N1768:N1777" si="192">H1768*E1768*(1+F1768/100)</f>
        <v>0</v>
      </c>
      <c r="R1768" s="12">
        <v>1</v>
      </c>
    </row>
    <row r="1769" spans="1:18" ht="51" x14ac:dyDescent="0.2">
      <c r="A1769" s="1" t="s">
        <v>3311</v>
      </c>
      <c r="B1769" s="1" t="s">
        <v>45</v>
      </c>
      <c r="C1769" s="2" t="s">
        <v>3312</v>
      </c>
      <c r="D1769" s="3" t="s">
        <v>247</v>
      </c>
      <c r="E1769" s="4">
        <v>9.5</v>
      </c>
      <c r="F1769" s="4">
        <v>0</v>
      </c>
      <c r="H1769" s="6">
        <v>0</v>
      </c>
      <c r="I1769" s="7">
        <v>6239139</v>
      </c>
      <c r="J1769" s="7">
        <v>6239137</v>
      </c>
      <c r="K1769" s="7">
        <v>2</v>
      </c>
      <c r="L1769" s="7">
        <v>7</v>
      </c>
      <c r="M1769" s="7">
        <f t="shared" si="191"/>
        <v>0</v>
      </c>
      <c r="N1769" s="8">
        <f t="shared" si="192"/>
        <v>0</v>
      </c>
      <c r="R1769" s="12">
        <v>1</v>
      </c>
    </row>
    <row r="1770" spans="1:18" ht="51" x14ac:dyDescent="0.2">
      <c r="A1770" s="1" t="s">
        <v>3313</v>
      </c>
      <c r="B1770" s="1" t="s">
        <v>48</v>
      </c>
      <c r="C1770" s="2" t="s">
        <v>3314</v>
      </c>
      <c r="D1770" s="3" t="s">
        <v>247</v>
      </c>
      <c r="E1770" s="4">
        <v>4</v>
      </c>
      <c r="F1770" s="4">
        <v>0</v>
      </c>
      <c r="H1770" s="6">
        <v>0</v>
      </c>
      <c r="I1770" s="7">
        <v>6239140</v>
      </c>
      <c r="J1770" s="7">
        <v>6239137</v>
      </c>
      <c r="K1770" s="7">
        <v>2</v>
      </c>
      <c r="L1770" s="7">
        <v>7</v>
      </c>
      <c r="M1770" s="7">
        <f t="shared" si="191"/>
        <v>0</v>
      </c>
      <c r="N1770" s="8">
        <f t="shared" si="192"/>
        <v>0</v>
      </c>
      <c r="R1770" s="12">
        <v>1</v>
      </c>
    </row>
    <row r="1771" spans="1:18" ht="51" x14ac:dyDescent="0.2">
      <c r="A1771" s="1" t="s">
        <v>3315</v>
      </c>
      <c r="B1771" s="1" t="s">
        <v>51</v>
      </c>
      <c r="C1771" s="2" t="s">
        <v>3316</v>
      </c>
      <c r="D1771" s="3" t="s">
        <v>247</v>
      </c>
      <c r="E1771" s="4">
        <v>20.5</v>
      </c>
      <c r="F1771" s="4">
        <v>0</v>
      </c>
      <c r="H1771" s="6">
        <v>0</v>
      </c>
      <c r="I1771" s="7">
        <v>6239141</v>
      </c>
      <c r="J1771" s="7">
        <v>6239137</v>
      </c>
      <c r="K1771" s="7">
        <v>2</v>
      </c>
      <c r="L1771" s="7">
        <v>7</v>
      </c>
      <c r="M1771" s="7">
        <f t="shared" si="191"/>
        <v>0</v>
      </c>
      <c r="N1771" s="8">
        <f t="shared" si="192"/>
        <v>0</v>
      </c>
      <c r="R1771" s="12">
        <v>1</v>
      </c>
    </row>
    <row r="1772" spans="1:18" ht="63.75" x14ac:dyDescent="0.2">
      <c r="A1772" s="1" t="s">
        <v>3317</v>
      </c>
      <c r="B1772" s="1" t="s">
        <v>54</v>
      </c>
      <c r="C1772" s="2" t="s">
        <v>3318</v>
      </c>
      <c r="D1772" s="3" t="s">
        <v>36</v>
      </c>
      <c r="E1772" s="4">
        <v>0</v>
      </c>
      <c r="F1772" s="4">
        <v>0</v>
      </c>
      <c r="H1772" s="6">
        <v>0</v>
      </c>
      <c r="I1772" s="7">
        <v>6239142</v>
      </c>
      <c r="J1772" s="7">
        <v>6239137</v>
      </c>
      <c r="K1772" s="7">
        <v>2</v>
      </c>
      <c r="L1772" s="7">
        <v>7</v>
      </c>
      <c r="M1772" s="7">
        <f t="shared" si="191"/>
        <v>0</v>
      </c>
      <c r="N1772" s="8">
        <f t="shared" si="192"/>
        <v>0</v>
      </c>
      <c r="R1772" s="12">
        <v>1</v>
      </c>
    </row>
    <row r="1773" spans="1:18" ht="76.5" x14ac:dyDescent="0.2">
      <c r="A1773" s="1" t="s">
        <v>3319</v>
      </c>
      <c r="C1773" s="2" t="s">
        <v>3320</v>
      </c>
      <c r="D1773" s="3" t="s">
        <v>247</v>
      </c>
      <c r="E1773" s="4">
        <v>46</v>
      </c>
      <c r="F1773" s="4">
        <v>0</v>
      </c>
      <c r="H1773" s="6">
        <v>0</v>
      </c>
      <c r="I1773" s="7">
        <v>6239143</v>
      </c>
      <c r="J1773" s="7">
        <v>6239137</v>
      </c>
      <c r="K1773" s="7">
        <v>2</v>
      </c>
      <c r="L1773" s="7">
        <v>7</v>
      </c>
      <c r="M1773" s="7">
        <f t="shared" si="191"/>
        <v>0</v>
      </c>
      <c r="N1773" s="8">
        <f t="shared" si="192"/>
        <v>0</v>
      </c>
      <c r="R1773" s="12">
        <v>1</v>
      </c>
    </row>
    <row r="1774" spans="1:18" ht="76.5" x14ac:dyDescent="0.2">
      <c r="A1774" s="1" t="s">
        <v>3321</v>
      </c>
      <c r="C1774" s="2" t="s">
        <v>3322</v>
      </c>
      <c r="D1774" s="3" t="s">
        <v>247</v>
      </c>
      <c r="E1774" s="4">
        <v>34</v>
      </c>
      <c r="F1774" s="4">
        <v>0</v>
      </c>
      <c r="H1774" s="6">
        <v>0</v>
      </c>
      <c r="I1774" s="7">
        <v>6239144</v>
      </c>
      <c r="J1774" s="7">
        <v>6239137</v>
      </c>
      <c r="K1774" s="7">
        <v>2</v>
      </c>
      <c r="L1774" s="7">
        <v>7</v>
      </c>
      <c r="M1774" s="7">
        <f t="shared" si="191"/>
        <v>0</v>
      </c>
      <c r="N1774" s="8">
        <f t="shared" si="192"/>
        <v>0</v>
      </c>
      <c r="R1774" s="12">
        <v>1</v>
      </c>
    </row>
    <row r="1775" spans="1:18" ht="76.5" x14ac:dyDescent="0.2">
      <c r="A1775" s="1" t="s">
        <v>3323</v>
      </c>
      <c r="C1775" s="2" t="s">
        <v>3324</v>
      </c>
      <c r="D1775" s="3" t="s">
        <v>247</v>
      </c>
      <c r="E1775" s="4">
        <v>51</v>
      </c>
      <c r="F1775" s="4">
        <v>0</v>
      </c>
      <c r="H1775" s="6">
        <v>0</v>
      </c>
      <c r="I1775" s="7">
        <v>6239145</v>
      </c>
      <c r="J1775" s="7">
        <v>6239137</v>
      </c>
      <c r="K1775" s="7">
        <v>2</v>
      </c>
      <c r="L1775" s="7">
        <v>7</v>
      </c>
      <c r="M1775" s="7">
        <f t="shared" si="191"/>
        <v>0</v>
      </c>
      <c r="N1775" s="8">
        <f t="shared" si="192"/>
        <v>0</v>
      </c>
      <c r="R1775" s="12">
        <v>1</v>
      </c>
    </row>
    <row r="1776" spans="1:18" ht="51" x14ac:dyDescent="0.2">
      <c r="A1776" s="1" t="s">
        <v>3325</v>
      </c>
      <c r="B1776" s="1" t="s">
        <v>57</v>
      </c>
      <c r="C1776" s="2" t="s">
        <v>3326</v>
      </c>
      <c r="D1776" s="3" t="s">
        <v>247</v>
      </c>
      <c r="E1776" s="4">
        <v>12.5</v>
      </c>
      <c r="F1776" s="4">
        <v>0</v>
      </c>
      <c r="H1776" s="6">
        <v>0</v>
      </c>
      <c r="I1776" s="7">
        <v>6239146</v>
      </c>
      <c r="J1776" s="7">
        <v>6239137</v>
      </c>
      <c r="K1776" s="7">
        <v>2</v>
      </c>
      <c r="L1776" s="7">
        <v>7</v>
      </c>
      <c r="M1776" s="7">
        <f t="shared" si="191"/>
        <v>0</v>
      </c>
      <c r="N1776" s="8">
        <f t="shared" si="192"/>
        <v>0</v>
      </c>
      <c r="R1776" s="12">
        <v>1</v>
      </c>
    </row>
    <row r="1777" spans="1:18" ht="51" x14ac:dyDescent="0.2">
      <c r="A1777" s="1" t="s">
        <v>3327</v>
      </c>
      <c r="B1777" s="1" t="s">
        <v>60</v>
      </c>
      <c r="C1777" s="2" t="s">
        <v>3328</v>
      </c>
      <c r="D1777" s="3" t="s">
        <v>247</v>
      </c>
      <c r="E1777" s="4">
        <v>23.5</v>
      </c>
      <c r="F1777" s="4">
        <v>0</v>
      </c>
      <c r="H1777" s="6">
        <v>0</v>
      </c>
      <c r="I1777" s="7">
        <v>6239147</v>
      </c>
      <c r="J1777" s="7">
        <v>6239137</v>
      </c>
      <c r="K1777" s="7">
        <v>2</v>
      </c>
      <c r="L1777" s="7">
        <v>7</v>
      </c>
      <c r="M1777" s="7">
        <f t="shared" si="191"/>
        <v>0</v>
      </c>
      <c r="N1777" s="8">
        <f t="shared" si="192"/>
        <v>0</v>
      </c>
      <c r="R1777" s="12">
        <v>1</v>
      </c>
    </row>
    <row r="1778" spans="1:18" x14ac:dyDescent="0.2">
      <c r="A1778" s="1" t="s">
        <v>3329</v>
      </c>
      <c r="C1778" s="2" t="s">
        <v>3330</v>
      </c>
      <c r="E1778" s="4">
        <v>0</v>
      </c>
      <c r="F1778" s="4">
        <v>0</v>
      </c>
      <c r="H1778" s="6">
        <v>0</v>
      </c>
      <c r="I1778" s="7">
        <v>6239148</v>
      </c>
      <c r="J1778" s="7">
        <v>6239124</v>
      </c>
      <c r="K1778" s="7">
        <v>1</v>
      </c>
      <c r="L1778" s="7">
        <v>6</v>
      </c>
      <c r="M1778" s="7">
        <f>M1779+M1780</f>
        <v>0</v>
      </c>
      <c r="N1778" s="8">
        <f>N1779+N1780</f>
        <v>0</v>
      </c>
      <c r="R1778" s="12">
        <v>1</v>
      </c>
    </row>
    <row r="1779" spans="1:18" ht="89.25" x14ac:dyDescent="0.2">
      <c r="A1779" s="1" t="s">
        <v>3331</v>
      </c>
      <c r="B1779" s="1" t="s">
        <v>63</v>
      </c>
      <c r="C1779" s="2" t="s">
        <v>3332</v>
      </c>
      <c r="D1779" s="3" t="s">
        <v>244</v>
      </c>
      <c r="E1779" s="4">
        <v>140</v>
      </c>
      <c r="F1779" s="4">
        <v>0</v>
      </c>
      <c r="H1779" s="6">
        <v>0</v>
      </c>
      <c r="I1779" s="7">
        <v>6239149</v>
      </c>
      <c r="J1779" s="7">
        <v>6239148</v>
      </c>
      <c r="K1779" s="7">
        <v>2</v>
      </c>
      <c r="L1779" s="7">
        <v>7</v>
      </c>
      <c r="M1779" s="7">
        <f t="shared" ref="M1779:M1780" si="193">ROUND(ROUND(H1779,2)*ROUND(E1779,2), 2)</f>
        <v>0</v>
      </c>
      <c r="N1779" s="8">
        <f>H1779*E1779*(1+F1779/100)</f>
        <v>0</v>
      </c>
      <c r="R1779" s="12">
        <v>1</v>
      </c>
    </row>
    <row r="1780" spans="1:18" ht="89.25" x14ac:dyDescent="0.2">
      <c r="A1780" s="1" t="s">
        <v>3333</v>
      </c>
      <c r="B1780" s="1" t="s">
        <v>66</v>
      </c>
      <c r="C1780" s="2" t="s">
        <v>3334</v>
      </c>
      <c r="D1780" s="3" t="s">
        <v>244</v>
      </c>
      <c r="E1780" s="4">
        <v>115</v>
      </c>
      <c r="F1780" s="4">
        <v>0</v>
      </c>
      <c r="H1780" s="6">
        <v>0</v>
      </c>
      <c r="I1780" s="7">
        <v>6239150</v>
      </c>
      <c r="J1780" s="7">
        <v>6239148</v>
      </c>
      <c r="K1780" s="7">
        <v>2</v>
      </c>
      <c r="L1780" s="7">
        <v>7</v>
      </c>
      <c r="M1780" s="7">
        <f t="shared" si="193"/>
        <v>0</v>
      </c>
      <c r="N1780" s="8">
        <f>H1780*E1780*(1+F1780/100)</f>
        <v>0</v>
      </c>
      <c r="R1780" s="12">
        <v>1</v>
      </c>
    </row>
    <row r="1781" spans="1:18" x14ac:dyDescent="0.2">
      <c r="A1781" s="1" t="s">
        <v>3335</v>
      </c>
      <c r="C1781" s="2" t="s">
        <v>3336</v>
      </c>
      <c r="E1781" s="4">
        <v>0</v>
      </c>
      <c r="F1781" s="4">
        <v>0</v>
      </c>
      <c r="H1781" s="6">
        <v>0</v>
      </c>
      <c r="I1781" s="7">
        <v>6239151</v>
      </c>
      <c r="J1781" s="7">
        <v>6239124</v>
      </c>
      <c r="K1781" s="7">
        <v>1</v>
      </c>
      <c r="L1781" s="7">
        <v>6</v>
      </c>
      <c r="M1781" s="7">
        <f>M1782+M1783+M1784+M1785+M1786+M1787</f>
        <v>0</v>
      </c>
      <c r="N1781" s="8">
        <f>N1782+N1783+N1784+N1785+N1786+N1787</f>
        <v>0</v>
      </c>
      <c r="R1781" s="12">
        <v>1</v>
      </c>
    </row>
    <row r="1782" spans="1:18" ht="51" x14ac:dyDescent="0.2">
      <c r="A1782" s="1" t="s">
        <v>3337</v>
      </c>
      <c r="B1782" s="1" t="s">
        <v>69</v>
      </c>
      <c r="C1782" s="2" t="s">
        <v>3338</v>
      </c>
      <c r="D1782" s="3" t="s">
        <v>244</v>
      </c>
      <c r="E1782" s="4">
        <v>7</v>
      </c>
      <c r="F1782" s="4">
        <v>0</v>
      </c>
      <c r="H1782" s="6">
        <v>0</v>
      </c>
      <c r="I1782" s="7">
        <v>6239152</v>
      </c>
      <c r="J1782" s="7">
        <v>6239151</v>
      </c>
      <c r="K1782" s="7">
        <v>2</v>
      </c>
      <c r="L1782" s="7">
        <v>7</v>
      </c>
      <c r="M1782" s="7">
        <f t="shared" ref="M1782:M1787" si="194">ROUND(ROUND(H1782,2)*ROUND(E1782,2), 2)</f>
        <v>0</v>
      </c>
      <c r="N1782" s="8">
        <f t="shared" ref="N1782:N1787" si="195">H1782*E1782*(1+F1782/100)</f>
        <v>0</v>
      </c>
      <c r="R1782" s="12">
        <v>1</v>
      </c>
    </row>
    <row r="1783" spans="1:18" ht="38.25" x14ac:dyDescent="0.2">
      <c r="A1783" s="1" t="s">
        <v>3339</v>
      </c>
      <c r="B1783" s="1" t="s">
        <v>72</v>
      </c>
      <c r="C1783" s="2" t="s">
        <v>3340</v>
      </c>
      <c r="D1783" s="3" t="s">
        <v>36</v>
      </c>
      <c r="E1783" s="4">
        <v>0</v>
      </c>
      <c r="F1783" s="4">
        <v>0</v>
      </c>
      <c r="H1783" s="6">
        <v>0</v>
      </c>
      <c r="I1783" s="7">
        <v>6239153</v>
      </c>
      <c r="J1783" s="7">
        <v>6239151</v>
      </c>
      <c r="K1783" s="7">
        <v>2</v>
      </c>
      <c r="L1783" s="7">
        <v>7</v>
      </c>
      <c r="M1783" s="7">
        <f t="shared" si="194"/>
        <v>0</v>
      </c>
      <c r="N1783" s="8">
        <f t="shared" si="195"/>
        <v>0</v>
      </c>
      <c r="R1783" s="12">
        <v>1</v>
      </c>
    </row>
    <row r="1784" spans="1:18" ht="76.5" x14ac:dyDescent="0.2">
      <c r="A1784" s="1" t="s">
        <v>3341</v>
      </c>
      <c r="C1784" s="2" t="s">
        <v>3342</v>
      </c>
      <c r="D1784" s="3" t="s">
        <v>247</v>
      </c>
      <c r="E1784" s="4">
        <v>32</v>
      </c>
      <c r="F1784" s="4">
        <v>0</v>
      </c>
      <c r="H1784" s="6">
        <v>0</v>
      </c>
      <c r="I1784" s="7">
        <v>6239154</v>
      </c>
      <c r="J1784" s="7">
        <v>6239151</v>
      </c>
      <c r="K1784" s="7">
        <v>2</v>
      </c>
      <c r="L1784" s="7">
        <v>7</v>
      </c>
      <c r="M1784" s="7">
        <f t="shared" si="194"/>
        <v>0</v>
      </c>
      <c r="N1784" s="8">
        <f t="shared" si="195"/>
        <v>0</v>
      </c>
      <c r="R1784" s="12">
        <v>1</v>
      </c>
    </row>
    <row r="1785" spans="1:18" ht="51" x14ac:dyDescent="0.2">
      <c r="A1785" s="1" t="s">
        <v>3343</v>
      </c>
      <c r="C1785" s="2" t="s">
        <v>3344</v>
      </c>
      <c r="D1785" s="3" t="s">
        <v>247</v>
      </c>
      <c r="E1785" s="4">
        <v>32</v>
      </c>
      <c r="F1785" s="4">
        <v>0</v>
      </c>
      <c r="H1785" s="6">
        <v>0</v>
      </c>
      <c r="I1785" s="7">
        <v>6239155</v>
      </c>
      <c r="J1785" s="7">
        <v>6239151</v>
      </c>
      <c r="K1785" s="7">
        <v>2</v>
      </c>
      <c r="L1785" s="7">
        <v>7</v>
      </c>
      <c r="M1785" s="7">
        <f t="shared" si="194"/>
        <v>0</v>
      </c>
      <c r="N1785" s="8">
        <f t="shared" si="195"/>
        <v>0</v>
      </c>
      <c r="R1785" s="12">
        <v>1</v>
      </c>
    </row>
    <row r="1786" spans="1:18" x14ac:dyDescent="0.2">
      <c r="A1786" s="1" t="s">
        <v>3345</v>
      </c>
      <c r="B1786" s="1" t="s">
        <v>75</v>
      </c>
      <c r="C1786" s="2" t="s">
        <v>3346</v>
      </c>
      <c r="D1786" s="3" t="s">
        <v>36</v>
      </c>
      <c r="E1786" s="4">
        <v>0</v>
      </c>
      <c r="F1786" s="4">
        <v>0</v>
      </c>
      <c r="H1786" s="6">
        <v>0</v>
      </c>
      <c r="I1786" s="7">
        <v>6239156</v>
      </c>
      <c r="J1786" s="7">
        <v>6239151</v>
      </c>
      <c r="K1786" s="7">
        <v>2</v>
      </c>
      <c r="L1786" s="7">
        <v>7</v>
      </c>
      <c r="M1786" s="7">
        <f t="shared" si="194"/>
        <v>0</v>
      </c>
      <c r="N1786" s="8">
        <f t="shared" si="195"/>
        <v>0</v>
      </c>
      <c r="R1786" s="12">
        <v>1</v>
      </c>
    </row>
    <row r="1787" spans="1:18" ht="25.5" x14ac:dyDescent="0.2">
      <c r="A1787" s="1" t="s">
        <v>3347</v>
      </c>
      <c r="C1787" s="2" t="s">
        <v>3348</v>
      </c>
      <c r="D1787" s="3" t="s">
        <v>237</v>
      </c>
      <c r="E1787" s="4">
        <v>1</v>
      </c>
      <c r="F1787" s="4">
        <v>0</v>
      </c>
      <c r="H1787" s="6">
        <v>0</v>
      </c>
      <c r="I1787" s="7">
        <v>6239157</v>
      </c>
      <c r="J1787" s="7">
        <v>6239151</v>
      </c>
      <c r="K1787" s="7">
        <v>2</v>
      </c>
      <c r="L1787" s="7">
        <v>7</v>
      </c>
      <c r="M1787" s="7">
        <f t="shared" si="194"/>
        <v>0</v>
      </c>
      <c r="N1787" s="8">
        <f t="shared" si="195"/>
        <v>0</v>
      </c>
      <c r="R1787" s="12">
        <v>1</v>
      </c>
    </row>
    <row r="1788" spans="1:18" x14ac:dyDescent="0.2">
      <c r="A1788" s="1" t="s">
        <v>3349</v>
      </c>
      <c r="C1788" s="2" t="s">
        <v>3350</v>
      </c>
      <c r="E1788" s="4">
        <v>0</v>
      </c>
      <c r="F1788" s="4">
        <v>0</v>
      </c>
      <c r="H1788" s="6">
        <v>0</v>
      </c>
      <c r="I1788" s="7">
        <v>6239158</v>
      </c>
      <c r="J1788" s="7">
        <v>6239124</v>
      </c>
      <c r="K1788" s="7">
        <v>1</v>
      </c>
      <c r="L1788" s="7">
        <v>6</v>
      </c>
      <c r="M1788" s="7">
        <f>M1789+M1790+M1791+M1792+M1793+M1794+M1795+M1796+M1797</f>
        <v>0</v>
      </c>
      <c r="N1788" s="8">
        <f>N1789+N1790+N1791+N1792+N1793+N1794+N1795+N1796+N1797</f>
        <v>0</v>
      </c>
      <c r="R1788" s="12">
        <v>1</v>
      </c>
    </row>
    <row r="1789" spans="1:18" ht="51" x14ac:dyDescent="0.2">
      <c r="A1789" s="1" t="s">
        <v>3351</v>
      </c>
      <c r="B1789" s="1" t="s">
        <v>78</v>
      </c>
      <c r="C1789" s="2" t="s">
        <v>3352</v>
      </c>
      <c r="D1789" s="3" t="s">
        <v>244</v>
      </c>
      <c r="E1789" s="4">
        <v>11</v>
      </c>
      <c r="F1789" s="4">
        <v>0</v>
      </c>
      <c r="H1789" s="6">
        <v>0</v>
      </c>
      <c r="I1789" s="7">
        <v>6239159</v>
      </c>
      <c r="J1789" s="7">
        <v>6239158</v>
      </c>
      <c r="K1789" s="7">
        <v>2</v>
      </c>
      <c r="L1789" s="7">
        <v>7</v>
      </c>
      <c r="M1789" s="7">
        <f t="shared" ref="M1789:M1797" si="196">ROUND(ROUND(H1789,2)*ROUND(E1789,2), 2)</f>
        <v>0</v>
      </c>
      <c r="N1789" s="8">
        <f t="shared" ref="N1789:N1797" si="197">H1789*E1789*(1+F1789/100)</f>
        <v>0</v>
      </c>
      <c r="R1789" s="12">
        <v>1</v>
      </c>
    </row>
    <row r="1790" spans="1:18" ht="38.25" x14ac:dyDescent="0.2">
      <c r="A1790" s="1" t="s">
        <v>3353</v>
      </c>
      <c r="B1790" s="1" t="s">
        <v>81</v>
      </c>
      <c r="C1790" s="2" t="s">
        <v>3340</v>
      </c>
      <c r="D1790" s="3" t="s">
        <v>36</v>
      </c>
      <c r="E1790" s="4">
        <v>0</v>
      </c>
      <c r="F1790" s="4">
        <v>0</v>
      </c>
      <c r="H1790" s="6">
        <v>0</v>
      </c>
      <c r="I1790" s="7">
        <v>6239160</v>
      </c>
      <c r="J1790" s="7">
        <v>6239158</v>
      </c>
      <c r="K1790" s="7">
        <v>2</v>
      </c>
      <c r="L1790" s="7">
        <v>7</v>
      </c>
      <c r="M1790" s="7">
        <f t="shared" si="196"/>
        <v>0</v>
      </c>
      <c r="N1790" s="8">
        <f t="shared" si="197"/>
        <v>0</v>
      </c>
      <c r="R1790" s="12">
        <v>1</v>
      </c>
    </row>
    <row r="1791" spans="1:18" ht="63.75" x14ac:dyDescent="0.2">
      <c r="A1791" s="1" t="s">
        <v>3354</v>
      </c>
      <c r="C1791" s="2" t="s">
        <v>3355</v>
      </c>
      <c r="D1791" s="3" t="s">
        <v>247</v>
      </c>
      <c r="E1791" s="4">
        <v>16</v>
      </c>
      <c r="F1791" s="4">
        <v>0</v>
      </c>
      <c r="H1791" s="6">
        <v>0</v>
      </c>
      <c r="I1791" s="7">
        <v>6239161</v>
      </c>
      <c r="J1791" s="7">
        <v>6239158</v>
      </c>
      <c r="K1791" s="7">
        <v>2</v>
      </c>
      <c r="L1791" s="7">
        <v>7</v>
      </c>
      <c r="M1791" s="7">
        <f t="shared" si="196"/>
        <v>0</v>
      </c>
      <c r="N1791" s="8">
        <f t="shared" si="197"/>
        <v>0</v>
      </c>
      <c r="R1791" s="12">
        <v>1</v>
      </c>
    </row>
    <row r="1792" spans="1:18" ht="51" x14ac:dyDescent="0.2">
      <c r="A1792" s="1" t="s">
        <v>3356</v>
      </c>
      <c r="C1792" s="2" t="s">
        <v>3357</v>
      </c>
      <c r="D1792" s="3" t="s">
        <v>247</v>
      </c>
      <c r="E1792" s="4">
        <v>16</v>
      </c>
      <c r="F1792" s="4">
        <v>0</v>
      </c>
      <c r="H1792" s="6">
        <v>0</v>
      </c>
      <c r="I1792" s="7">
        <v>6239162</v>
      </c>
      <c r="J1792" s="7">
        <v>6239158</v>
      </c>
      <c r="K1792" s="7">
        <v>2</v>
      </c>
      <c r="L1792" s="7">
        <v>7</v>
      </c>
      <c r="M1792" s="7">
        <f t="shared" si="196"/>
        <v>0</v>
      </c>
      <c r="N1792" s="8">
        <f t="shared" si="197"/>
        <v>0</v>
      </c>
      <c r="R1792" s="12">
        <v>1</v>
      </c>
    </row>
    <row r="1793" spans="1:18" ht="51" x14ac:dyDescent="0.2">
      <c r="A1793" s="1" t="s">
        <v>3358</v>
      </c>
      <c r="C1793" s="2" t="s">
        <v>3359</v>
      </c>
      <c r="D1793" s="3" t="s">
        <v>247</v>
      </c>
      <c r="E1793" s="4">
        <v>8</v>
      </c>
      <c r="F1793" s="4">
        <v>0</v>
      </c>
      <c r="H1793" s="6">
        <v>0</v>
      </c>
      <c r="I1793" s="7">
        <v>6239163</v>
      </c>
      <c r="J1793" s="7">
        <v>6239158</v>
      </c>
      <c r="K1793" s="7">
        <v>2</v>
      </c>
      <c r="L1793" s="7">
        <v>7</v>
      </c>
      <c r="M1793" s="7">
        <f t="shared" si="196"/>
        <v>0</v>
      </c>
      <c r="N1793" s="8">
        <f t="shared" si="197"/>
        <v>0</v>
      </c>
      <c r="R1793" s="12">
        <v>1</v>
      </c>
    </row>
    <row r="1794" spans="1:18" ht="38.25" x14ac:dyDescent="0.2">
      <c r="A1794" s="1" t="s">
        <v>3360</v>
      </c>
      <c r="B1794" s="1" t="s">
        <v>84</v>
      </c>
      <c r="C1794" s="2" t="s">
        <v>3361</v>
      </c>
      <c r="D1794" s="3" t="s">
        <v>247</v>
      </c>
      <c r="E1794" s="4">
        <v>6</v>
      </c>
      <c r="F1794" s="4">
        <v>0</v>
      </c>
      <c r="H1794" s="6">
        <v>0</v>
      </c>
      <c r="I1794" s="7">
        <v>6239164</v>
      </c>
      <c r="J1794" s="7">
        <v>6239158</v>
      </c>
      <c r="K1794" s="7">
        <v>2</v>
      </c>
      <c r="L1794" s="7">
        <v>7</v>
      </c>
      <c r="M1794" s="7">
        <f t="shared" si="196"/>
        <v>0</v>
      </c>
      <c r="N1794" s="8">
        <f t="shared" si="197"/>
        <v>0</v>
      </c>
      <c r="R1794" s="12">
        <v>1</v>
      </c>
    </row>
    <row r="1795" spans="1:18" x14ac:dyDescent="0.2">
      <c r="A1795" s="1" t="s">
        <v>3362</v>
      </c>
      <c r="B1795" s="1" t="s">
        <v>87</v>
      </c>
      <c r="C1795" s="2" t="s">
        <v>3346</v>
      </c>
      <c r="D1795" s="3" t="s">
        <v>36</v>
      </c>
      <c r="E1795" s="4">
        <v>0</v>
      </c>
      <c r="F1795" s="4">
        <v>0</v>
      </c>
      <c r="H1795" s="6">
        <v>0</v>
      </c>
      <c r="I1795" s="7">
        <v>6239165</v>
      </c>
      <c r="J1795" s="7">
        <v>6239158</v>
      </c>
      <c r="K1795" s="7">
        <v>2</v>
      </c>
      <c r="L1795" s="7">
        <v>7</v>
      </c>
      <c r="M1795" s="7">
        <f t="shared" si="196"/>
        <v>0</v>
      </c>
      <c r="N1795" s="8">
        <f t="shared" si="197"/>
        <v>0</v>
      </c>
      <c r="R1795" s="12">
        <v>1</v>
      </c>
    </row>
    <row r="1796" spans="1:18" ht="25.5" x14ac:dyDescent="0.2">
      <c r="A1796" s="1" t="s">
        <v>3363</v>
      </c>
      <c r="C1796" s="2" t="s">
        <v>3364</v>
      </c>
      <c r="D1796" s="3" t="s">
        <v>237</v>
      </c>
      <c r="E1796" s="4">
        <v>1</v>
      </c>
      <c r="F1796" s="4">
        <v>0</v>
      </c>
      <c r="H1796" s="6">
        <v>0</v>
      </c>
      <c r="I1796" s="7">
        <v>6239166</v>
      </c>
      <c r="J1796" s="7">
        <v>6239158</v>
      </c>
      <c r="K1796" s="7">
        <v>2</v>
      </c>
      <c r="L1796" s="7">
        <v>7</v>
      </c>
      <c r="M1796" s="7">
        <f t="shared" si="196"/>
        <v>0</v>
      </c>
      <c r="N1796" s="8">
        <f t="shared" si="197"/>
        <v>0</v>
      </c>
      <c r="R1796" s="12">
        <v>1</v>
      </c>
    </row>
    <row r="1797" spans="1:18" ht="25.5" x14ac:dyDescent="0.2">
      <c r="A1797" s="1" t="s">
        <v>3365</v>
      </c>
      <c r="C1797" s="2" t="s">
        <v>3366</v>
      </c>
      <c r="D1797" s="3" t="s">
        <v>237</v>
      </c>
      <c r="E1797" s="4">
        <v>1</v>
      </c>
      <c r="F1797" s="4">
        <v>0</v>
      </c>
      <c r="H1797" s="6">
        <v>0</v>
      </c>
      <c r="I1797" s="7">
        <v>6239167</v>
      </c>
      <c r="J1797" s="7">
        <v>6239158</v>
      </c>
      <c r="K1797" s="7">
        <v>2</v>
      </c>
      <c r="L1797" s="7">
        <v>7</v>
      </c>
      <c r="M1797" s="7">
        <f t="shared" si="196"/>
        <v>0</v>
      </c>
      <c r="N1797" s="8">
        <f t="shared" si="197"/>
        <v>0</v>
      </c>
      <c r="R1797" s="12">
        <v>1</v>
      </c>
    </row>
    <row r="1798" spans="1:18" x14ac:dyDescent="0.2">
      <c r="A1798" s="1" t="s">
        <v>3367</v>
      </c>
      <c r="C1798" s="2" t="s">
        <v>3368</v>
      </c>
      <c r="E1798" s="4">
        <v>0</v>
      </c>
      <c r="F1798" s="4">
        <v>0</v>
      </c>
      <c r="H1798" s="6">
        <v>0</v>
      </c>
      <c r="I1798" s="7">
        <v>6239168</v>
      </c>
      <c r="J1798" s="7">
        <v>6239124</v>
      </c>
      <c r="K1798" s="7">
        <v>1</v>
      </c>
      <c r="L1798" s="7">
        <v>6</v>
      </c>
      <c r="M1798" s="7">
        <f>M1799+M1800+M1801+M1802</f>
        <v>0</v>
      </c>
      <c r="N1798" s="8">
        <f>N1799+N1800+N1801+N1802</f>
        <v>0</v>
      </c>
      <c r="R1798" s="12">
        <v>1</v>
      </c>
    </row>
    <row r="1799" spans="1:18" ht="51" x14ac:dyDescent="0.2">
      <c r="A1799" s="1" t="s">
        <v>3369</v>
      </c>
      <c r="B1799" s="1" t="s">
        <v>90</v>
      </c>
      <c r="C1799" s="2" t="s">
        <v>3370</v>
      </c>
      <c r="D1799" s="3" t="s">
        <v>244</v>
      </c>
      <c r="E1799" s="4">
        <v>2</v>
      </c>
      <c r="F1799" s="4">
        <v>0</v>
      </c>
      <c r="H1799" s="6">
        <v>0</v>
      </c>
      <c r="I1799" s="7">
        <v>6239169</v>
      </c>
      <c r="J1799" s="7">
        <v>6239168</v>
      </c>
      <c r="K1799" s="7">
        <v>2</v>
      </c>
      <c r="L1799" s="7">
        <v>7</v>
      </c>
      <c r="M1799" s="7">
        <f t="shared" ref="M1799:M1802" si="198">ROUND(ROUND(H1799,2)*ROUND(E1799,2), 2)</f>
        <v>0</v>
      </c>
      <c r="N1799" s="8">
        <f>H1799*E1799*(1+F1799/100)</f>
        <v>0</v>
      </c>
      <c r="R1799" s="12">
        <v>1</v>
      </c>
    </row>
    <row r="1800" spans="1:18" ht="38.25" x14ac:dyDescent="0.2">
      <c r="A1800" s="1" t="s">
        <v>3371</v>
      </c>
      <c r="B1800" s="1" t="s">
        <v>93</v>
      </c>
      <c r="C1800" s="2" t="s">
        <v>3372</v>
      </c>
      <c r="D1800" s="3" t="s">
        <v>36</v>
      </c>
      <c r="E1800" s="4">
        <v>0</v>
      </c>
      <c r="F1800" s="4">
        <v>0</v>
      </c>
      <c r="H1800" s="6">
        <v>0</v>
      </c>
      <c r="I1800" s="7">
        <v>6239170</v>
      </c>
      <c r="J1800" s="7">
        <v>6239168</v>
      </c>
      <c r="K1800" s="7">
        <v>2</v>
      </c>
      <c r="L1800" s="7">
        <v>7</v>
      </c>
      <c r="M1800" s="7">
        <f t="shared" si="198"/>
        <v>0</v>
      </c>
      <c r="N1800" s="8">
        <f>H1800*E1800*(1+F1800/100)</f>
        <v>0</v>
      </c>
      <c r="R1800" s="12">
        <v>1</v>
      </c>
    </row>
    <row r="1801" spans="1:18" ht="63.75" x14ac:dyDescent="0.2">
      <c r="A1801" s="1" t="s">
        <v>3373</v>
      </c>
      <c r="C1801" s="2" t="s">
        <v>3374</v>
      </c>
      <c r="D1801" s="3" t="s">
        <v>247</v>
      </c>
      <c r="E1801" s="4">
        <v>8</v>
      </c>
      <c r="F1801" s="4">
        <v>0</v>
      </c>
      <c r="H1801" s="6">
        <v>0</v>
      </c>
      <c r="I1801" s="7">
        <v>6239171</v>
      </c>
      <c r="J1801" s="7">
        <v>6239168</v>
      </c>
      <c r="K1801" s="7">
        <v>2</v>
      </c>
      <c r="L1801" s="7">
        <v>7</v>
      </c>
      <c r="M1801" s="7">
        <f t="shared" si="198"/>
        <v>0</v>
      </c>
      <c r="N1801" s="8">
        <f>H1801*E1801*(1+F1801/100)</f>
        <v>0</v>
      </c>
      <c r="R1801" s="12">
        <v>1</v>
      </c>
    </row>
    <row r="1802" spans="1:18" ht="51" x14ac:dyDescent="0.2">
      <c r="A1802" s="1" t="s">
        <v>3375</v>
      </c>
      <c r="C1802" s="2" t="s">
        <v>3376</v>
      </c>
      <c r="D1802" s="3" t="s">
        <v>247</v>
      </c>
      <c r="E1802" s="4">
        <v>8</v>
      </c>
      <c r="F1802" s="4">
        <v>0</v>
      </c>
      <c r="H1802" s="6">
        <v>0</v>
      </c>
      <c r="I1802" s="7">
        <v>6239172</v>
      </c>
      <c r="J1802" s="7">
        <v>6239168</v>
      </c>
      <c r="K1802" s="7">
        <v>2</v>
      </c>
      <c r="L1802" s="7">
        <v>7</v>
      </c>
      <c r="M1802" s="7">
        <f t="shared" si="198"/>
        <v>0</v>
      </c>
      <c r="N1802" s="8">
        <f>H1802*E1802*(1+F1802/100)</f>
        <v>0</v>
      </c>
      <c r="R1802" s="12">
        <v>1</v>
      </c>
    </row>
    <row r="1803" spans="1:18" x14ac:dyDescent="0.2">
      <c r="A1803" s="1" t="s">
        <v>3377</v>
      </c>
      <c r="C1803" s="2" t="s">
        <v>3378</v>
      </c>
      <c r="E1803" s="4">
        <v>0</v>
      </c>
      <c r="F1803" s="4">
        <v>0</v>
      </c>
      <c r="H1803" s="6">
        <v>0</v>
      </c>
      <c r="I1803" s="7">
        <v>6239173</v>
      </c>
      <c r="J1803" s="7">
        <v>6239124</v>
      </c>
      <c r="K1803" s="7">
        <v>1</v>
      </c>
      <c r="L1803" s="7">
        <v>6</v>
      </c>
      <c r="M1803" s="7">
        <f>M1804+M1805+M1806+M1807+M1808+M1809</f>
        <v>0</v>
      </c>
      <c r="N1803" s="8">
        <f>N1804+N1805+N1806+N1807+N1808+N1809</f>
        <v>0</v>
      </c>
      <c r="R1803" s="12">
        <v>1</v>
      </c>
    </row>
    <row r="1804" spans="1:18" ht="51" x14ac:dyDescent="0.2">
      <c r="A1804" s="1" t="s">
        <v>3379</v>
      </c>
      <c r="B1804" s="1" t="s">
        <v>96</v>
      </c>
      <c r="C1804" s="2" t="s">
        <v>3380</v>
      </c>
      <c r="D1804" s="3" t="s">
        <v>244</v>
      </c>
      <c r="E1804" s="4">
        <v>15</v>
      </c>
      <c r="F1804" s="4">
        <v>0</v>
      </c>
      <c r="H1804" s="6">
        <v>0</v>
      </c>
      <c r="I1804" s="7">
        <v>6239174</v>
      </c>
      <c r="J1804" s="7">
        <v>6239173</v>
      </c>
      <c r="K1804" s="7">
        <v>2</v>
      </c>
      <c r="L1804" s="7">
        <v>7</v>
      </c>
      <c r="M1804" s="7">
        <f t="shared" ref="M1804:M1809" si="199">ROUND(ROUND(H1804,2)*ROUND(E1804,2), 2)</f>
        <v>0</v>
      </c>
      <c r="N1804" s="8">
        <f t="shared" ref="N1804:N1809" si="200">H1804*E1804*(1+F1804/100)</f>
        <v>0</v>
      </c>
      <c r="R1804" s="12">
        <v>1</v>
      </c>
    </row>
    <row r="1805" spans="1:18" ht="38.25" x14ac:dyDescent="0.2">
      <c r="A1805" s="1" t="s">
        <v>3381</v>
      </c>
      <c r="B1805" s="1" t="s">
        <v>99</v>
      </c>
      <c r="C1805" s="2" t="s">
        <v>3382</v>
      </c>
      <c r="D1805" s="3" t="s">
        <v>36</v>
      </c>
      <c r="E1805" s="4">
        <v>0</v>
      </c>
      <c r="F1805" s="4">
        <v>0</v>
      </c>
      <c r="H1805" s="6">
        <v>0</v>
      </c>
      <c r="I1805" s="7">
        <v>6239175</v>
      </c>
      <c r="J1805" s="7">
        <v>6239173</v>
      </c>
      <c r="K1805" s="7">
        <v>2</v>
      </c>
      <c r="L1805" s="7">
        <v>7</v>
      </c>
      <c r="M1805" s="7">
        <f t="shared" si="199"/>
        <v>0</v>
      </c>
      <c r="N1805" s="8">
        <f t="shared" si="200"/>
        <v>0</v>
      </c>
      <c r="R1805" s="12">
        <v>1</v>
      </c>
    </row>
    <row r="1806" spans="1:18" ht="63.75" x14ac:dyDescent="0.2">
      <c r="A1806" s="1" t="s">
        <v>3383</v>
      </c>
      <c r="C1806" s="2" t="s">
        <v>3384</v>
      </c>
      <c r="D1806" s="3" t="s">
        <v>247</v>
      </c>
      <c r="E1806" s="4">
        <v>24</v>
      </c>
      <c r="F1806" s="4">
        <v>0</v>
      </c>
      <c r="H1806" s="6">
        <v>0</v>
      </c>
      <c r="I1806" s="7">
        <v>6239176</v>
      </c>
      <c r="J1806" s="7">
        <v>6239173</v>
      </c>
      <c r="K1806" s="7">
        <v>2</v>
      </c>
      <c r="L1806" s="7">
        <v>7</v>
      </c>
      <c r="M1806" s="7">
        <f t="shared" si="199"/>
        <v>0</v>
      </c>
      <c r="N1806" s="8">
        <f t="shared" si="200"/>
        <v>0</v>
      </c>
      <c r="R1806" s="12">
        <v>1</v>
      </c>
    </row>
    <row r="1807" spans="1:18" ht="51" x14ac:dyDescent="0.2">
      <c r="A1807" s="1" t="s">
        <v>3385</v>
      </c>
      <c r="C1807" s="2" t="s">
        <v>3386</v>
      </c>
      <c r="D1807" s="3" t="s">
        <v>247</v>
      </c>
      <c r="E1807" s="4">
        <v>24</v>
      </c>
      <c r="F1807" s="4">
        <v>0</v>
      </c>
      <c r="H1807" s="6">
        <v>0</v>
      </c>
      <c r="I1807" s="7">
        <v>6239177</v>
      </c>
      <c r="J1807" s="7">
        <v>6239173</v>
      </c>
      <c r="K1807" s="7">
        <v>2</v>
      </c>
      <c r="L1807" s="7">
        <v>7</v>
      </c>
      <c r="M1807" s="7">
        <f t="shared" si="199"/>
        <v>0</v>
      </c>
      <c r="N1807" s="8">
        <f t="shared" si="200"/>
        <v>0</v>
      </c>
      <c r="R1807" s="12">
        <v>1</v>
      </c>
    </row>
    <row r="1808" spans="1:18" ht="51" x14ac:dyDescent="0.2">
      <c r="A1808" s="1" t="s">
        <v>3387</v>
      </c>
      <c r="C1808" s="2" t="s">
        <v>3388</v>
      </c>
      <c r="D1808" s="3" t="s">
        <v>247</v>
      </c>
      <c r="E1808" s="4">
        <v>15</v>
      </c>
      <c r="F1808" s="4">
        <v>0</v>
      </c>
      <c r="H1808" s="6">
        <v>0</v>
      </c>
      <c r="I1808" s="7">
        <v>6239178</v>
      </c>
      <c r="J1808" s="7">
        <v>6239173</v>
      </c>
      <c r="K1808" s="7">
        <v>2</v>
      </c>
      <c r="L1808" s="7">
        <v>7</v>
      </c>
      <c r="M1808" s="7">
        <f t="shared" si="199"/>
        <v>0</v>
      </c>
      <c r="N1808" s="8">
        <f t="shared" si="200"/>
        <v>0</v>
      </c>
      <c r="R1808" s="12">
        <v>1</v>
      </c>
    </row>
    <row r="1809" spans="1:18" ht="38.25" x14ac:dyDescent="0.2">
      <c r="A1809" s="1" t="s">
        <v>3389</v>
      </c>
      <c r="B1809" s="1" t="s">
        <v>102</v>
      </c>
      <c r="C1809" s="2" t="s">
        <v>3361</v>
      </c>
      <c r="D1809" s="3" t="s">
        <v>247</v>
      </c>
      <c r="E1809" s="4">
        <v>19.5</v>
      </c>
      <c r="F1809" s="4">
        <v>0</v>
      </c>
      <c r="H1809" s="6">
        <v>0</v>
      </c>
      <c r="I1809" s="7">
        <v>6239179</v>
      </c>
      <c r="J1809" s="7">
        <v>6239173</v>
      </c>
      <c r="K1809" s="7">
        <v>2</v>
      </c>
      <c r="L1809" s="7">
        <v>7</v>
      </c>
      <c r="M1809" s="7">
        <f t="shared" si="199"/>
        <v>0</v>
      </c>
      <c r="N1809" s="8">
        <f t="shared" si="200"/>
        <v>0</v>
      </c>
      <c r="R1809" s="12">
        <v>1</v>
      </c>
    </row>
    <row r="1810" spans="1:18" x14ac:dyDescent="0.2">
      <c r="A1810" s="1" t="s">
        <v>3390</v>
      </c>
      <c r="C1810" s="2" t="s">
        <v>3391</v>
      </c>
      <c r="E1810" s="4">
        <v>0</v>
      </c>
      <c r="F1810" s="4">
        <v>0</v>
      </c>
      <c r="H1810" s="6">
        <v>0</v>
      </c>
      <c r="I1810" s="7">
        <v>6239180</v>
      </c>
      <c r="J1810" s="7">
        <v>6239124</v>
      </c>
      <c r="K1810" s="7">
        <v>1</v>
      </c>
      <c r="L1810" s="7">
        <v>6</v>
      </c>
      <c r="M1810" s="7">
        <f>M1811+M1812+M1813+M1814+M1815+M1816</f>
        <v>0</v>
      </c>
      <c r="N1810" s="8">
        <f>N1811+N1812+N1813+N1814+N1815+N1816</f>
        <v>0</v>
      </c>
      <c r="R1810" s="12">
        <v>1</v>
      </c>
    </row>
    <row r="1811" spans="1:18" ht="51" x14ac:dyDescent="0.2">
      <c r="A1811" s="1" t="s">
        <v>3392</v>
      </c>
      <c r="B1811" s="1" t="s">
        <v>105</v>
      </c>
      <c r="C1811" s="2" t="s">
        <v>3393</v>
      </c>
      <c r="D1811" s="3" t="s">
        <v>244</v>
      </c>
      <c r="E1811" s="4">
        <v>122.5</v>
      </c>
      <c r="F1811" s="4">
        <v>0</v>
      </c>
      <c r="H1811" s="6">
        <v>0</v>
      </c>
      <c r="I1811" s="7">
        <v>6239181</v>
      </c>
      <c r="J1811" s="7">
        <v>6239180</v>
      </c>
      <c r="K1811" s="7">
        <v>2</v>
      </c>
      <c r="L1811" s="7">
        <v>7</v>
      </c>
      <c r="M1811" s="7">
        <f t="shared" ref="M1811:M1816" si="201">ROUND(ROUND(H1811,2)*ROUND(E1811,2), 2)</f>
        <v>0</v>
      </c>
      <c r="N1811" s="8">
        <f t="shared" ref="N1811:N1816" si="202">H1811*E1811*(1+F1811/100)</f>
        <v>0</v>
      </c>
      <c r="R1811" s="12">
        <v>1</v>
      </c>
    </row>
    <row r="1812" spans="1:18" ht="38.25" x14ac:dyDescent="0.2">
      <c r="A1812" s="1" t="s">
        <v>3394</v>
      </c>
      <c r="B1812" s="1" t="s">
        <v>108</v>
      </c>
      <c r="C1812" s="2" t="s">
        <v>3395</v>
      </c>
      <c r="D1812" s="3" t="s">
        <v>36</v>
      </c>
      <c r="E1812" s="4">
        <v>0</v>
      </c>
      <c r="F1812" s="4">
        <v>0</v>
      </c>
      <c r="H1812" s="6">
        <v>0</v>
      </c>
      <c r="I1812" s="7">
        <v>6239182</v>
      </c>
      <c r="J1812" s="7">
        <v>6239180</v>
      </c>
      <c r="K1812" s="7">
        <v>2</v>
      </c>
      <c r="L1812" s="7">
        <v>7</v>
      </c>
      <c r="M1812" s="7">
        <f t="shared" si="201"/>
        <v>0</v>
      </c>
      <c r="N1812" s="8">
        <f t="shared" si="202"/>
        <v>0</v>
      </c>
      <c r="R1812" s="12">
        <v>1</v>
      </c>
    </row>
    <row r="1813" spans="1:18" ht="89.25" x14ac:dyDescent="0.2">
      <c r="A1813" s="1" t="s">
        <v>3396</v>
      </c>
      <c r="C1813" s="2" t="s">
        <v>3397</v>
      </c>
      <c r="D1813" s="3" t="s">
        <v>247</v>
      </c>
      <c r="E1813" s="4">
        <v>139</v>
      </c>
      <c r="F1813" s="4">
        <v>0</v>
      </c>
      <c r="H1813" s="6">
        <v>0</v>
      </c>
      <c r="I1813" s="7">
        <v>6239183</v>
      </c>
      <c r="J1813" s="7">
        <v>6239180</v>
      </c>
      <c r="K1813" s="7">
        <v>2</v>
      </c>
      <c r="L1813" s="7">
        <v>7</v>
      </c>
      <c r="M1813" s="7">
        <f t="shared" si="201"/>
        <v>0</v>
      </c>
      <c r="N1813" s="8">
        <f t="shared" si="202"/>
        <v>0</v>
      </c>
      <c r="R1813" s="12">
        <v>1</v>
      </c>
    </row>
    <row r="1814" spans="1:18" ht="63.75" x14ac:dyDescent="0.2">
      <c r="A1814" s="1" t="s">
        <v>3398</v>
      </c>
      <c r="C1814" s="2" t="s">
        <v>3399</v>
      </c>
      <c r="D1814" s="3" t="s">
        <v>247</v>
      </c>
      <c r="E1814" s="4">
        <v>139</v>
      </c>
      <c r="F1814" s="4">
        <v>0</v>
      </c>
      <c r="H1814" s="6">
        <v>0</v>
      </c>
      <c r="I1814" s="7">
        <v>6239184</v>
      </c>
      <c r="J1814" s="7">
        <v>6239180</v>
      </c>
      <c r="K1814" s="7">
        <v>2</v>
      </c>
      <c r="L1814" s="7">
        <v>7</v>
      </c>
      <c r="M1814" s="7">
        <f t="shared" si="201"/>
        <v>0</v>
      </c>
      <c r="N1814" s="8">
        <f t="shared" si="202"/>
        <v>0</v>
      </c>
      <c r="R1814" s="12">
        <v>1</v>
      </c>
    </row>
    <row r="1815" spans="1:18" ht="63.75" x14ac:dyDescent="0.2">
      <c r="A1815" s="1" t="s">
        <v>3400</v>
      </c>
      <c r="C1815" s="2" t="s">
        <v>3401</v>
      </c>
      <c r="D1815" s="3" t="s">
        <v>247</v>
      </c>
      <c r="E1815" s="4">
        <v>50</v>
      </c>
      <c r="F1815" s="4">
        <v>0</v>
      </c>
      <c r="H1815" s="6">
        <v>0</v>
      </c>
      <c r="I1815" s="7">
        <v>6239185</v>
      </c>
      <c r="J1815" s="7">
        <v>6239180</v>
      </c>
      <c r="K1815" s="7">
        <v>2</v>
      </c>
      <c r="L1815" s="7">
        <v>7</v>
      </c>
      <c r="M1815" s="7">
        <f t="shared" si="201"/>
        <v>0</v>
      </c>
      <c r="N1815" s="8">
        <f t="shared" si="202"/>
        <v>0</v>
      </c>
      <c r="R1815" s="12">
        <v>1</v>
      </c>
    </row>
    <row r="1816" spans="1:18" ht="38.25" x14ac:dyDescent="0.2">
      <c r="A1816" s="1" t="s">
        <v>3402</v>
      </c>
      <c r="B1816" s="1" t="s">
        <v>111</v>
      </c>
      <c r="C1816" s="2" t="s">
        <v>3403</v>
      </c>
      <c r="D1816" s="3" t="s">
        <v>247</v>
      </c>
      <c r="E1816" s="4">
        <v>79</v>
      </c>
      <c r="F1816" s="4">
        <v>0</v>
      </c>
      <c r="H1816" s="6">
        <v>0</v>
      </c>
      <c r="I1816" s="7">
        <v>6239186</v>
      </c>
      <c r="J1816" s="7">
        <v>6239180</v>
      </c>
      <c r="K1816" s="7">
        <v>2</v>
      </c>
      <c r="L1816" s="7">
        <v>7</v>
      </c>
      <c r="M1816" s="7">
        <f t="shared" si="201"/>
        <v>0</v>
      </c>
      <c r="N1816" s="8">
        <f t="shared" si="202"/>
        <v>0</v>
      </c>
      <c r="R1816" s="12">
        <v>1</v>
      </c>
    </row>
    <row r="1817" spans="1:18" x14ac:dyDescent="0.2">
      <c r="A1817" s="1" t="s">
        <v>3404</v>
      </c>
      <c r="C1817" s="2" t="s">
        <v>3405</v>
      </c>
      <c r="E1817" s="4">
        <v>0</v>
      </c>
      <c r="F1817" s="4">
        <v>0</v>
      </c>
      <c r="H1817" s="6">
        <v>0</v>
      </c>
      <c r="I1817" s="7">
        <v>6239187</v>
      </c>
      <c r="J1817" s="7">
        <v>6239124</v>
      </c>
      <c r="K1817" s="7">
        <v>1</v>
      </c>
      <c r="L1817" s="7">
        <v>6</v>
      </c>
      <c r="M1817" s="7">
        <f>M1818+M1819+M1820+M1821</f>
        <v>0</v>
      </c>
      <c r="N1817" s="8">
        <f>N1818+N1819+N1820+N1821</f>
        <v>0</v>
      </c>
      <c r="R1817" s="12">
        <v>1</v>
      </c>
    </row>
    <row r="1818" spans="1:18" ht="51" x14ac:dyDescent="0.2">
      <c r="A1818" s="1" t="s">
        <v>3406</v>
      </c>
      <c r="B1818" s="1" t="s">
        <v>114</v>
      </c>
      <c r="C1818" s="2" t="s">
        <v>3407</v>
      </c>
      <c r="D1818" s="3" t="s">
        <v>244</v>
      </c>
      <c r="E1818" s="4">
        <v>6.5</v>
      </c>
      <c r="F1818" s="4">
        <v>0</v>
      </c>
      <c r="H1818" s="6">
        <v>0</v>
      </c>
      <c r="I1818" s="7">
        <v>6239188</v>
      </c>
      <c r="J1818" s="7">
        <v>6239187</v>
      </c>
      <c r="K1818" s="7">
        <v>2</v>
      </c>
      <c r="L1818" s="7">
        <v>7</v>
      </c>
      <c r="M1818" s="7">
        <f t="shared" ref="M1818:M1821" si="203">ROUND(ROUND(H1818,2)*ROUND(E1818,2), 2)</f>
        <v>0</v>
      </c>
      <c r="N1818" s="8">
        <f>H1818*E1818*(1+F1818/100)</f>
        <v>0</v>
      </c>
      <c r="R1818" s="12">
        <v>1</v>
      </c>
    </row>
    <row r="1819" spans="1:18" ht="38.25" x14ac:dyDescent="0.2">
      <c r="A1819" s="1" t="s">
        <v>3408</v>
      </c>
      <c r="B1819" s="1" t="s">
        <v>117</v>
      </c>
      <c r="C1819" s="2" t="s">
        <v>3409</v>
      </c>
      <c r="D1819" s="3" t="s">
        <v>36</v>
      </c>
      <c r="E1819" s="4">
        <v>0</v>
      </c>
      <c r="F1819" s="4">
        <v>0</v>
      </c>
      <c r="H1819" s="6">
        <v>0</v>
      </c>
      <c r="I1819" s="7">
        <v>6239189</v>
      </c>
      <c r="J1819" s="7">
        <v>6239187</v>
      </c>
      <c r="K1819" s="7">
        <v>2</v>
      </c>
      <c r="L1819" s="7">
        <v>7</v>
      </c>
      <c r="M1819" s="7">
        <f t="shared" si="203"/>
        <v>0</v>
      </c>
      <c r="N1819" s="8">
        <f>H1819*E1819*(1+F1819/100)</f>
        <v>0</v>
      </c>
      <c r="R1819" s="12">
        <v>1</v>
      </c>
    </row>
    <row r="1820" spans="1:18" ht="89.25" x14ac:dyDescent="0.2">
      <c r="A1820" s="1" t="s">
        <v>3410</v>
      </c>
      <c r="C1820" s="2" t="s">
        <v>3411</v>
      </c>
      <c r="D1820" s="3" t="s">
        <v>247</v>
      </c>
      <c r="E1820" s="4">
        <v>7</v>
      </c>
      <c r="F1820" s="4">
        <v>0</v>
      </c>
      <c r="H1820" s="6">
        <v>0</v>
      </c>
      <c r="I1820" s="7">
        <v>6239190</v>
      </c>
      <c r="J1820" s="7">
        <v>6239187</v>
      </c>
      <c r="K1820" s="7">
        <v>2</v>
      </c>
      <c r="L1820" s="7">
        <v>7</v>
      </c>
      <c r="M1820" s="7">
        <f t="shared" si="203"/>
        <v>0</v>
      </c>
      <c r="N1820" s="8">
        <f>H1820*E1820*(1+F1820/100)</f>
        <v>0</v>
      </c>
      <c r="R1820" s="12">
        <v>1</v>
      </c>
    </row>
    <row r="1821" spans="1:18" ht="38.25" x14ac:dyDescent="0.2">
      <c r="A1821" s="1" t="s">
        <v>3412</v>
      </c>
      <c r="B1821" s="1" t="s">
        <v>120</v>
      </c>
      <c r="C1821" s="2" t="s">
        <v>3403</v>
      </c>
      <c r="D1821" s="3" t="s">
        <v>247</v>
      </c>
      <c r="E1821" s="4">
        <v>8.5</v>
      </c>
      <c r="F1821" s="4">
        <v>0</v>
      </c>
      <c r="H1821" s="6">
        <v>0</v>
      </c>
      <c r="I1821" s="7">
        <v>6239191</v>
      </c>
      <c r="J1821" s="7">
        <v>6239187</v>
      </c>
      <c r="K1821" s="7">
        <v>2</v>
      </c>
      <c r="L1821" s="7">
        <v>7</v>
      </c>
      <c r="M1821" s="7">
        <f t="shared" si="203"/>
        <v>0</v>
      </c>
      <c r="N1821" s="8">
        <f>H1821*E1821*(1+F1821/100)</f>
        <v>0</v>
      </c>
      <c r="R1821" s="12">
        <v>1</v>
      </c>
    </row>
    <row r="1822" spans="1:18" x14ac:dyDescent="0.2">
      <c r="A1822" s="1" t="s">
        <v>3413</v>
      </c>
      <c r="C1822" s="2" t="s">
        <v>3414</v>
      </c>
      <c r="E1822" s="4">
        <v>0</v>
      </c>
      <c r="F1822" s="4">
        <v>0</v>
      </c>
      <c r="H1822" s="6">
        <v>0</v>
      </c>
      <c r="I1822" s="7">
        <v>6239192</v>
      </c>
      <c r="J1822" s="7">
        <v>6239124</v>
      </c>
      <c r="K1822" s="7">
        <v>1</v>
      </c>
      <c r="L1822" s="7">
        <v>6</v>
      </c>
      <c r="M1822" s="7">
        <f>M1823+M1824+M1825+M1826+M1827</f>
        <v>0</v>
      </c>
      <c r="N1822" s="8">
        <f>N1823+N1824+N1825+N1826+N1827</f>
        <v>0</v>
      </c>
      <c r="R1822" s="12">
        <v>1</v>
      </c>
    </row>
    <row r="1823" spans="1:18" ht="63.75" x14ac:dyDescent="0.2">
      <c r="A1823" s="1" t="s">
        <v>3415</v>
      </c>
      <c r="B1823" s="1" t="s">
        <v>123</v>
      </c>
      <c r="C1823" s="2" t="s">
        <v>3416</v>
      </c>
      <c r="D1823" s="3" t="s">
        <v>244</v>
      </c>
      <c r="E1823" s="4">
        <v>8</v>
      </c>
      <c r="F1823" s="4">
        <v>0</v>
      </c>
      <c r="H1823" s="6">
        <v>0</v>
      </c>
      <c r="I1823" s="7">
        <v>6239193</v>
      </c>
      <c r="J1823" s="7">
        <v>6239192</v>
      </c>
      <c r="K1823" s="7">
        <v>2</v>
      </c>
      <c r="L1823" s="7">
        <v>7</v>
      </c>
      <c r="M1823" s="7">
        <f t="shared" ref="M1823:M1827" si="204">ROUND(ROUND(H1823,2)*ROUND(E1823,2), 2)</f>
        <v>0</v>
      </c>
      <c r="N1823" s="8">
        <f>H1823*E1823*(1+F1823/100)</f>
        <v>0</v>
      </c>
      <c r="R1823" s="12">
        <v>1</v>
      </c>
    </row>
    <row r="1824" spans="1:18" ht="51" x14ac:dyDescent="0.2">
      <c r="A1824" s="1" t="s">
        <v>3417</v>
      </c>
      <c r="B1824" s="1" t="s">
        <v>125</v>
      </c>
      <c r="C1824" s="2" t="s">
        <v>3418</v>
      </c>
      <c r="D1824" s="3" t="s">
        <v>36</v>
      </c>
      <c r="E1824" s="4">
        <v>0</v>
      </c>
      <c r="F1824" s="4">
        <v>0</v>
      </c>
      <c r="H1824" s="6">
        <v>0</v>
      </c>
      <c r="I1824" s="7">
        <v>6239194</v>
      </c>
      <c r="J1824" s="7">
        <v>6239192</v>
      </c>
      <c r="K1824" s="7">
        <v>2</v>
      </c>
      <c r="L1824" s="7">
        <v>7</v>
      </c>
      <c r="M1824" s="7">
        <f t="shared" si="204"/>
        <v>0</v>
      </c>
      <c r="N1824" s="8">
        <f>H1824*E1824*(1+F1824/100)</f>
        <v>0</v>
      </c>
      <c r="R1824" s="12">
        <v>1</v>
      </c>
    </row>
    <row r="1825" spans="1:18" ht="102" x14ac:dyDescent="0.2">
      <c r="A1825" s="1" t="s">
        <v>3419</v>
      </c>
      <c r="C1825" s="2" t="s">
        <v>3420</v>
      </c>
      <c r="D1825" s="3" t="s">
        <v>247</v>
      </c>
      <c r="E1825" s="4">
        <v>43</v>
      </c>
      <c r="F1825" s="4">
        <v>0</v>
      </c>
      <c r="H1825" s="6">
        <v>0</v>
      </c>
      <c r="I1825" s="7">
        <v>6239195</v>
      </c>
      <c r="J1825" s="7">
        <v>6239192</v>
      </c>
      <c r="K1825" s="7">
        <v>2</v>
      </c>
      <c r="L1825" s="7">
        <v>7</v>
      </c>
      <c r="M1825" s="7">
        <f t="shared" si="204"/>
        <v>0</v>
      </c>
      <c r="N1825" s="8">
        <f>H1825*E1825*(1+F1825/100)</f>
        <v>0</v>
      </c>
      <c r="R1825" s="12">
        <v>1</v>
      </c>
    </row>
    <row r="1826" spans="1:18" ht="38.25" x14ac:dyDescent="0.2">
      <c r="A1826" s="1" t="s">
        <v>3421</v>
      </c>
      <c r="B1826" s="1" t="s">
        <v>128</v>
      </c>
      <c r="C1826" s="2" t="s">
        <v>3403</v>
      </c>
      <c r="D1826" s="3" t="s">
        <v>247</v>
      </c>
      <c r="E1826" s="4">
        <v>13</v>
      </c>
      <c r="F1826" s="4">
        <v>0</v>
      </c>
      <c r="H1826" s="6">
        <v>0</v>
      </c>
      <c r="I1826" s="7">
        <v>6239196</v>
      </c>
      <c r="J1826" s="7">
        <v>6239192</v>
      </c>
      <c r="K1826" s="7">
        <v>2</v>
      </c>
      <c r="L1826" s="7">
        <v>7</v>
      </c>
      <c r="M1826" s="7">
        <f t="shared" si="204"/>
        <v>0</v>
      </c>
      <c r="N1826" s="8">
        <f>H1826*E1826*(1+F1826/100)</f>
        <v>0</v>
      </c>
      <c r="R1826" s="12">
        <v>1</v>
      </c>
    </row>
    <row r="1827" spans="1:18" ht="51" x14ac:dyDescent="0.2">
      <c r="A1827" s="1" t="s">
        <v>3422</v>
      </c>
      <c r="B1827" s="1" t="s">
        <v>131</v>
      </c>
      <c r="C1827" s="2" t="s">
        <v>3423</v>
      </c>
      <c r="D1827" s="3" t="s">
        <v>247</v>
      </c>
      <c r="E1827" s="4">
        <v>5</v>
      </c>
      <c r="F1827" s="4">
        <v>0</v>
      </c>
      <c r="H1827" s="6">
        <v>0</v>
      </c>
      <c r="I1827" s="7">
        <v>6239197</v>
      </c>
      <c r="J1827" s="7">
        <v>6239192</v>
      </c>
      <c r="K1827" s="7">
        <v>2</v>
      </c>
      <c r="L1827" s="7">
        <v>7</v>
      </c>
      <c r="M1827" s="7">
        <f t="shared" si="204"/>
        <v>0</v>
      </c>
      <c r="N1827" s="8">
        <f>H1827*E1827*(1+F1827/100)</f>
        <v>0</v>
      </c>
      <c r="R1827" s="12">
        <v>1</v>
      </c>
    </row>
    <row r="1828" spans="1:18" x14ac:dyDescent="0.2">
      <c r="A1828" s="1" t="s">
        <v>3424</v>
      </c>
      <c r="C1828" s="2" t="s">
        <v>3425</v>
      </c>
      <c r="E1828" s="4">
        <v>0</v>
      </c>
      <c r="F1828" s="4">
        <v>0</v>
      </c>
      <c r="H1828" s="6">
        <v>0</v>
      </c>
      <c r="I1828" s="7">
        <v>6239198</v>
      </c>
      <c r="J1828" s="7">
        <v>6239124</v>
      </c>
      <c r="K1828" s="7">
        <v>1</v>
      </c>
      <c r="L1828" s="7">
        <v>6</v>
      </c>
      <c r="M1828" s="7">
        <f>M1829+M1830+M1831+M1832+M1833</f>
        <v>0</v>
      </c>
      <c r="N1828" s="8">
        <f>N1829+N1830+N1831+N1832+N1833</f>
        <v>0</v>
      </c>
      <c r="R1828" s="12">
        <v>1</v>
      </c>
    </row>
    <row r="1829" spans="1:18" ht="51" x14ac:dyDescent="0.2">
      <c r="A1829" s="1" t="s">
        <v>3426</v>
      </c>
      <c r="B1829" s="1" t="s">
        <v>134</v>
      </c>
      <c r="C1829" s="2" t="s">
        <v>3427</v>
      </c>
      <c r="D1829" s="3" t="s">
        <v>244</v>
      </c>
      <c r="E1829" s="4">
        <v>72</v>
      </c>
      <c r="F1829" s="4">
        <v>0</v>
      </c>
      <c r="H1829" s="6">
        <v>0</v>
      </c>
      <c r="I1829" s="7">
        <v>6239199</v>
      </c>
      <c r="J1829" s="7">
        <v>6239198</v>
      </c>
      <c r="K1829" s="7">
        <v>2</v>
      </c>
      <c r="L1829" s="7">
        <v>7</v>
      </c>
      <c r="M1829" s="7">
        <f t="shared" ref="M1829:M1833" si="205">ROUND(ROUND(H1829,2)*ROUND(E1829,2), 2)</f>
        <v>0</v>
      </c>
      <c r="N1829" s="8">
        <f>H1829*E1829*(1+F1829/100)</f>
        <v>0</v>
      </c>
      <c r="R1829" s="12">
        <v>1</v>
      </c>
    </row>
    <row r="1830" spans="1:18" ht="51" x14ac:dyDescent="0.2">
      <c r="A1830" s="1" t="s">
        <v>3428</v>
      </c>
      <c r="B1830" s="1" t="s">
        <v>137</v>
      </c>
      <c r="C1830" s="2" t="s">
        <v>3429</v>
      </c>
      <c r="D1830" s="3" t="s">
        <v>244</v>
      </c>
      <c r="E1830" s="4">
        <v>3.5</v>
      </c>
      <c r="F1830" s="4">
        <v>0</v>
      </c>
      <c r="H1830" s="6">
        <v>0</v>
      </c>
      <c r="I1830" s="7">
        <v>6239200</v>
      </c>
      <c r="J1830" s="7">
        <v>6239198</v>
      </c>
      <c r="K1830" s="7">
        <v>2</v>
      </c>
      <c r="L1830" s="7">
        <v>7</v>
      </c>
      <c r="M1830" s="7">
        <f t="shared" si="205"/>
        <v>0</v>
      </c>
      <c r="N1830" s="8">
        <f>H1830*E1830*(1+F1830/100)</f>
        <v>0</v>
      </c>
      <c r="R1830" s="12">
        <v>1</v>
      </c>
    </row>
    <row r="1831" spans="1:18" ht="38.25" x14ac:dyDescent="0.2">
      <c r="A1831" s="1" t="s">
        <v>3430</v>
      </c>
      <c r="B1831" s="1" t="s">
        <v>140</v>
      </c>
      <c r="C1831" s="2" t="s">
        <v>3403</v>
      </c>
      <c r="D1831" s="3" t="s">
        <v>247</v>
      </c>
      <c r="E1831" s="4">
        <v>42.5</v>
      </c>
      <c r="F1831" s="4">
        <v>0</v>
      </c>
      <c r="H1831" s="6">
        <v>0</v>
      </c>
      <c r="I1831" s="7">
        <v>6239201</v>
      </c>
      <c r="J1831" s="7">
        <v>6239198</v>
      </c>
      <c r="K1831" s="7">
        <v>2</v>
      </c>
      <c r="L1831" s="7">
        <v>7</v>
      </c>
      <c r="M1831" s="7">
        <f t="shared" si="205"/>
        <v>0</v>
      </c>
      <c r="N1831" s="8">
        <f>H1831*E1831*(1+F1831/100)</f>
        <v>0</v>
      </c>
      <c r="R1831" s="12">
        <v>1</v>
      </c>
    </row>
    <row r="1832" spans="1:18" ht="25.5" x14ac:dyDescent="0.2">
      <c r="A1832" s="1" t="s">
        <v>3431</v>
      </c>
      <c r="B1832" s="1" t="s">
        <v>143</v>
      </c>
      <c r="C1832" s="2" t="s">
        <v>3432</v>
      </c>
      <c r="D1832" s="3" t="s">
        <v>247</v>
      </c>
      <c r="E1832" s="4">
        <v>46</v>
      </c>
      <c r="F1832" s="4">
        <v>0</v>
      </c>
      <c r="H1832" s="6">
        <v>0</v>
      </c>
      <c r="I1832" s="7">
        <v>6239202</v>
      </c>
      <c r="J1832" s="7">
        <v>6239198</v>
      </c>
      <c r="K1832" s="7">
        <v>2</v>
      </c>
      <c r="L1832" s="7">
        <v>7</v>
      </c>
      <c r="M1832" s="7">
        <f t="shared" si="205"/>
        <v>0</v>
      </c>
      <c r="N1832" s="8">
        <f>H1832*E1832*(1+F1832/100)</f>
        <v>0</v>
      </c>
      <c r="R1832" s="12">
        <v>1</v>
      </c>
    </row>
    <row r="1833" spans="1:18" ht="25.5" x14ac:dyDescent="0.2">
      <c r="A1833" s="1" t="s">
        <v>3433</v>
      </c>
      <c r="B1833" s="1" t="s">
        <v>146</v>
      </c>
      <c r="C1833" s="2" t="s">
        <v>3434</v>
      </c>
      <c r="D1833" s="3" t="s">
        <v>244</v>
      </c>
      <c r="E1833" s="4">
        <v>181.5</v>
      </c>
      <c r="F1833" s="4">
        <v>0</v>
      </c>
      <c r="H1833" s="6">
        <v>0</v>
      </c>
      <c r="I1833" s="7">
        <v>6239203</v>
      </c>
      <c r="J1833" s="7">
        <v>6239198</v>
      </c>
      <c r="K1833" s="7">
        <v>2</v>
      </c>
      <c r="L1833" s="7">
        <v>7</v>
      </c>
      <c r="M1833" s="7">
        <f t="shared" si="205"/>
        <v>0</v>
      </c>
      <c r="N1833" s="8">
        <f>H1833*E1833*(1+F1833/100)</f>
        <v>0</v>
      </c>
      <c r="R1833" s="12">
        <v>1</v>
      </c>
    </row>
    <row r="1834" spans="1:18" x14ac:dyDescent="0.2">
      <c r="A1834" s="1" t="s">
        <v>3435</v>
      </c>
      <c r="B1834" s="1" t="s">
        <v>3436</v>
      </c>
      <c r="C1834" s="2" t="s">
        <v>598</v>
      </c>
      <c r="E1834" s="4">
        <v>0</v>
      </c>
      <c r="F1834" s="4">
        <v>0</v>
      </c>
      <c r="H1834" s="6">
        <v>0</v>
      </c>
      <c r="I1834" s="7">
        <v>6239204</v>
      </c>
      <c r="J1834" s="7">
        <v>6238797</v>
      </c>
      <c r="K1834" s="7">
        <v>1</v>
      </c>
      <c r="L1834" s="7">
        <v>5</v>
      </c>
      <c r="M1834" s="7">
        <f>M1835+M1836+M1837+M1838+M1839+M1840</f>
        <v>0</v>
      </c>
      <c r="N1834" s="8">
        <f>N1835+N1836+N1837+N1838+N1839+N1840</f>
        <v>0</v>
      </c>
      <c r="R1834" s="12">
        <v>1</v>
      </c>
    </row>
    <row r="1835" spans="1:18" x14ac:dyDescent="0.2">
      <c r="A1835" s="1" t="s">
        <v>3437</v>
      </c>
      <c r="C1835" s="2" t="s">
        <v>285</v>
      </c>
      <c r="D1835" s="3" t="s">
        <v>36</v>
      </c>
      <c r="E1835" s="4">
        <v>0</v>
      </c>
      <c r="F1835" s="4">
        <v>0</v>
      </c>
      <c r="H1835" s="6">
        <v>0</v>
      </c>
      <c r="I1835" s="7">
        <v>6239205</v>
      </c>
      <c r="J1835" s="7">
        <v>6239204</v>
      </c>
      <c r="K1835" s="7">
        <v>2</v>
      </c>
      <c r="L1835" s="7">
        <v>6</v>
      </c>
      <c r="M1835" s="7">
        <f t="shared" ref="M1835:M1840" si="206">ROUND(ROUND(H1835,2)*ROUND(E1835,2), 2)</f>
        <v>0</v>
      </c>
      <c r="N1835" s="8">
        <f t="shared" ref="N1835:N1840" si="207">H1835*E1835*(1+F1835/100)</f>
        <v>0</v>
      </c>
      <c r="R1835" s="12">
        <v>1</v>
      </c>
    </row>
    <row r="1836" spans="1:18" x14ac:dyDescent="0.2">
      <c r="A1836" s="1" t="s">
        <v>3438</v>
      </c>
      <c r="C1836" s="2" t="s">
        <v>3439</v>
      </c>
      <c r="D1836" s="3" t="s">
        <v>36</v>
      </c>
      <c r="E1836" s="4">
        <v>0</v>
      </c>
      <c r="F1836" s="4">
        <v>0</v>
      </c>
      <c r="H1836" s="6">
        <v>0</v>
      </c>
      <c r="I1836" s="7">
        <v>6239206</v>
      </c>
      <c r="J1836" s="7">
        <v>6239204</v>
      </c>
      <c r="K1836" s="7">
        <v>2</v>
      </c>
      <c r="L1836" s="7">
        <v>6</v>
      </c>
      <c r="M1836" s="7">
        <f t="shared" si="206"/>
        <v>0</v>
      </c>
      <c r="N1836" s="8">
        <f t="shared" si="207"/>
        <v>0</v>
      </c>
      <c r="R1836" s="12">
        <v>1</v>
      </c>
    </row>
    <row r="1837" spans="1:18" ht="25.5" x14ac:dyDescent="0.2">
      <c r="A1837" s="1" t="s">
        <v>3440</v>
      </c>
      <c r="C1837" s="2" t="s">
        <v>966</v>
      </c>
      <c r="D1837" s="3" t="s">
        <v>36</v>
      </c>
      <c r="E1837" s="4">
        <v>0</v>
      </c>
      <c r="F1837" s="4">
        <v>0</v>
      </c>
      <c r="H1837" s="6">
        <v>0</v>
      </c>
      <c r="I1837" s="7">
        <v>6239207</v>
      </c>
      <c r="J1837" s="7">
        <v>6239204</v>
      </c>
      <c r="K1837" s="7">
        <v>2</v>
      </c>
      <c r="L1837" s="7">
        <v>6</v>
      </c>
      <c r="M1837" s="7">
        <f t="shared" si="206"/>
        <v>0</v>
      </c>
      <c r="N1837" s="8">
        <f t="shared" si="207"/>
        <v>0</v>
      </c>
      <c r="R1837" s="12">
        <v>1</v>
      </c>
    </row>
    <row r="1838" spans="1:18" ht="89.25" x14ac:dyDescent="0.2">
      <c r="A1838" s="1" t="s">
        <v>3441</v>
      </c>
      <c r="B1838" s="1" t="s">
        <v>31</v>
      </c>
      <c r="C1838" s="2" t="s">
        <v>3442</v>
      </c>
      <c r="D1838" s="3" t="s">
        <v>244</v>
      </c>
      <c r="E1838" s="4">
        <v>610</v>
      </c>
      <c r="F1838" s="4">
        <v>0</v>
      </c>
      <c r="H1838" s="6">
        <v>0</v>
      </c>
      <c r="I1838" s="7">
        <v>6239208</v>
      </c>
      <c r="J1838" s="7">
        <v>6239204</v>
      </c>
      <c r="K1838" s="7">
        <v>2</v>
      </c>
      <c r="L1838" s="7">
        <v>6</v>
      </c>
      <c r="M1838" s="7">
        <f t="shared" si="206"/>
        <v>0</v>
      </c>
      <c r="N1838" s="8">
        <f t="shared" si="207"/>
        <v>0</v>
      </c>
      <c r="R1838" s="12">
        <v>1</v>
      </c>
    </row>
    <row r="1839" spans="1:18" ht="51" x14ac:dyDescent="0.2">
      <c r="A1839" s="1" t="s">
        <v>3443</v>
      </c>
      <c r="B1839" s="1" t="s">
        <v>42</v>
      </c>
      <c r="C1839" s="2" t="s">
        <v>3444</v>
      </c>
      <c r="D1839" s="3" t="s">
        <v>244</v>
      </c>
      <c r="E1839" s="4">
        <v>242</v>
      </c>
      <c r="F1839" s="4">
        <v>0</v>
      </c>
      <c r="H1839" s="6">
        <v>0</v>
      </c>
      <c r="I1839" s="7">
        <v>6239209</v>
      </c>
      <c r="J1839" s="7">
        <v>6239204</v>
      </c>
      <c r="K1839" s="7">
        <v>2</v>
      </c>
      <c r="L1839" s="7">
        <v>6</v>
      </c>
      <c r="M1839" s="7">
        <f t="shared" si="206"/>
        <v>0</v>
      </c>
      <c r="N1839" s="8">
        <f t="shared" si="207"/>
        <v>0</v>
      </c>
      <c r="R1839" s="12">
        <v>1</v>
      </c>
    </row>
    <row r="1840" spans="1:18" ht="51" x14ac:dyDescent="0.2">
      <c r="A1840" s="1" t="s">
        <v>3445</v>
      </c>
      <c r="B1840" s="1" t="s">
        <v>45</v>
      </c>
      <c r="C1840" s="2" t="s">
        <v>3446</v>
      </c>
      <c r="D1840" s="3" t="s">
        <v>244</v>
      </c>
      <c r="E1840" s="4">
        <v>36</v>
      </c>
      <c r="F1840" s="4">
        <v>0</v>
      </c>
      <c r="H1840" s="6">
        <v>0</v>
      </c>
      <c r="I1840" s="7">
        <v>6239210</v>
      </c>
      <c r="J1840" s="7">
        <v>6239204</v>
      </c>
      <c r="K1840" s="7">
        <v>2</v>
      </c>
      <c r="L1840" s="7">
        <v>6</v>
      </c>
      <c r="M1840" s="7">
        <f t="shared" si="206"/>
        <v>0</v>
      </c>
      <c r="N1840" s="8">
        <f t="shared" si="207"/>
        <v>0</v>
      </c>
      <c r="R1840" s="12">
        <v>1</v>
      </c>
    </row>
    <row r="1841" spans="1:18" x14ac:dyDescent="0.2">
      <c r="A1841" s="1" t="s">
        <v>3447</v>
      </c>
      <c r="B1841" s="1" t="s">
        <v>3448</v>
      </c>
      <c r="C1841" s="2" t="s">
        <v>3449</v>
      </c>
      <c r="E1841" s="4">
        <v>0</v>
      </c>
      <c r="F1841" s="4">
        <v>0</v>
      </c>
      <c r="H1841" s="6">
        <v>0</v>
      </c>
      <c r="I1841" s="7">
        <v>6239211</v>
      </c>
      <c r="J1841" s="7">
        <v>6238797</v>
      </c>
      <c r="K1841" s="7">
        <v>1</v>
      </c>
      <c r="L1841" s="7">
        <v>5</v>
      </c>
      <c r="M1841" s="7">
        <f>M1842+M1843+M1844+M1845+M1846</f>
        <v>0</v>
      </c>
      <c r="N1841" s="8">
        <f>N1842+N1843+N1844+N1845+N1846</f>
        <v>0</v>
      </c>
      <c r="R1841" s="12">
        <v>1</v>
      </c>
    </row>
    <row r="1842" spans="1:18" x14ac:dyDescent="0.2">
      <c r="A1842" s="1" t="s">
        <v>3450</v>
      </c>
      <c r="C1842" s="2" t="s">
        <v>285</v>
      </c>
      <c r="D1842" s="3" t="s">
        <v>36</v>
      </c>
      <c r="E1842" s="4">
        <v>0</v>
      </c>
      <c r="F1842" s="4">
        <v>0</v>
      </c>
      <c r="H1842" s="6">
        <v>0</v>
      </c>
      <c r="I1842" s="7">
        <v>6239212</v>
      </c>
      <c r="J1842" s="7">
        <v>6239211</v>
      </c>
      <c r="K1842" s="7">
        <v>2</v>
      </c>
      <c r="L1842" s="7">
        <v>6</v>
      </c>
      <c r="M1842" s="7">
        <f t="shared" ref="M1842:M1846" si="208">ROUND(ROUND(H1842,2)*ROUND(E1842,2), 2)</f>
        <v>0</v>
      </c>
      <c r="N1842" s="8">
        <f>H1842*E1842*(1+F1842/100)</f>
        <v>0</v>
      </c>
      <c r="R1842" s="12">
        <v>1</v>
      </c>
    </row>
    <row r="1843" spans="1:18" x14ac:dyDescent="0.2">
      <c r="A1843" s="1" t="s">
        <v>3451</v>
      </c>
      <c r="C1843" s="2" t="s">
        <v>3439</v>
      </c>
      <c r="D1843" s="3" t="s">
        <v>36</v>
      </c>
      <c r="E1843" s="4">
        <v>0</v>
      </c>
      <c r="F1843" s="4">
        <v>0</v>
      </c>
      <c r="H1843" s="6">
        <v>0</v>
      </c>
      <c r="I1843" s="7">
        <v>6239213</v>
      </c>
      <c r="J1843" s="7">
        <v>6239211</v>
      </c>
      <c r="K1843" s="7">
        <v>2</v>
      </c>
      <c r="L1843" s="7">
        <v>6</v>
      </c>
      <c r="M1843" s="7">
        <f t="shared" si="208"/>
        <v>0</v>
      </c>
      <c r="N1843" s="8">
        <f>H1843*E1843*(1+F1843/100)</f>
        <v>0</v>
      </c>
      <c r="R1843" s="12">
        <v>1</v>
      </c>
    </row>
    <row r="1844" spans="1:18" ht="25.5" x14ac:dyDescent="0.2">
      <c r="A1844" s="1" t="s">
        <v>3452</v>
      </c>
      <c r="C1844" s="2" t="s">
        <v>966</v>
      </c>
      <c r="D1844" s="3" t="s">
        <v>36</v>
      </c>
      <c r="E1844" s="4">
        <v>0</v>
      </c>
      <c r="F1844" s="4">
        <v>0</v>
      </c>
      <c r="H1844" s="6">
        <v>0</v>
      </c>
      <c r="I1844" s="7">
        <v>6239214</v>
      </c>
      <c r="J1844" s="7">
        <v>6239211</v>
      </c>
      <c r="K1844" s="7">
        <v>2</v>
      </c>
      <c r="L1844" s="7">
        <v>6</v>
      </c>
      <c r="M1844" s="7">
        <f t="shared" si="208"/>
        <v>0</v>
      </c>
      <c r="N1844" s="8">
        <f>H1844*E1844*(1+F1844/100)</f>
        <v>0</v>
      </c>
      <c r="R1844" s="12">
        <v>1</v>
      </c>
    </row>
    <row r="1845" spans="1:18" x14ac:dyDescent="0.2">
      <c r="A1845" s="1" t="s">
        <v>3453</v>
      </c>
      <c r="C1845" s="2" t="s">
        <v>3454</v>
      </c>
      <c r="D1845" s="3" t="s">
        <v>36</v>
      </c>
      <c r="E1845" s="4">
        <v>0</v>
      </c>
      <c r="F1845" s="4">
        <v>0</v>
      </c>
      <c r="H1845" s="6">
        <v>0</v>
      </c>
      <c r="I1845" s="7">
        <v>6239215</v>
      </c>
      <c r="J1845" s="7">
        <v>6239211</v>
      </c>
      <c r="K1845" s="7">
        <v>2</v>
      </c>
      <c r="L1845" s="7">
        <v>6</v>
      </c>
      <c r="M1845" s="7">
        <f t="shared" si="208"/>
        <v>0</v>
      </c>
      <c r="N1845" s="8">
        <f>H1845*E1845*(1+F1845/100)</f>
        <v>0</v>
      </c>
      <c r="R1845" s="12">
        <v>1</v>
      </c>
    </row>
    <row r="1846" spans="1:18" ht="63.75" x14ac:dyDescent="0.2">
      <c r="A1846" s="1" t="s">
        <v>3455</v>
      </c>
      <c r="B1846" s="1" t="s">
        <v>31</v>
      </c>
      <c r="C1846" s="2" t="s">
        <v>3456</v>
      </c>
      <c r="D1846" s="3" t="s">
        <v>244</v>
      </c>
      <c r="E1846" s="4">
        <v>777</v>
      </c>
      <c r="F1846" s="4">
        <v>0</v>
      </c>
      <c r="H1846" s="6">
        <v>0</v>
      </c>
      <c r="I1846" s="7">
        <v>6239216</v>
      </c>
      <c r="J1846" s="7">
        <v>6239211</v>
      </c>
      <c r="K1846" s="7">
        <v>2</v>
      </c>
      <c r="L1846" s="7">
        <v>6</v>
      </c>
      <c r="M1846" s="7">
        <f t="shared" si="208"/>
        <v>0</v>
      </c>
      <c r="N1846" s="8">
        <f>H1846*E1846*(1+F1846/100)</f>
        <v>0</v>
      </c>
      <c r="R1846" s="12">
        <v>1</v>
      </c>
    </row>
    <row r="1847" spans="1:18" x14ac:dyDescent="0.2">
      <c r="A1847" s="1" t="s">
        <v>3457</v>
      </c>
      <c r="B1847" s="1" t="s">
        <v>3458</v>
      </c>
      <c r="C1847" s="2" t="s">
        <v>627</v>
      </c>
      <c r="E1847" s="4">
        <v>0</v>
      </c>
      <c r="F1847" s="4">
        <v>0</v>
      </c>
      <c r="H1847" s="6">
        <v>0</v>
      </c>
      <c r="I1847" s="7">
        <v>6239217</v>
      </c>
      <c r="J1847" s="7">
        <v>6238797</v>
      </c>
      <c r="K1847" s="7">
        <v>1</v>
      </c>
      <c r="L1847" s="7">
        <v>5</v>
      </c>
      <c r="M1847" s="7">
        <f>M1848+M1856+M1886+M1898+M1908</f>
        <v>0</v>
      </c>
      <c r="N1847" s="8">
        <f>N1848+N1856+N1886+N1898+N1908</f>
        <v>0</v>
      </c>
      <c r="R1847" s="12">
        <v>1</v>
      </c>
    </row>
    <row r="1848" spans="1:18" x14ac:dyDescent="0.2">
      <c r="A1848" s="1" t="s">
        <v>3459</v>
      </c>
      <c r="C1848" s="2" t="s">
        <v>285</v>
      </c>
      <c r="E1848" s="4">
        <v>0</v>
      </c>
      <c r="F1848" s="4">
        <v>0</v>
      </c>
      <c r="H1848" s="6">
        <v>0</v>
      </c>
      <c r="I1848" s="7">
        <v>6239218</v>
      </c>
      <c r="J1848" s="7">
        <v>6239217</v>
      </c>
      <c r="K1848" s="7">
        <v>1</v>
      </c>
      <c r="L1848" s="7">
        <v>6</v>
      </c>
      <c r="M1848" s="7">
        <f>M1849+M1850+M1851+M1852+M1853+M1854+M1855</f>
        <v>0</v>
      </c>
      <c r="N1848" s="8">
        <f>N1849+N1850+N1851+N1852+N1853+N1854+N1855</f>
        <v>0</v>
      </c>
      <c r="R1848" s="12">
        <v>1</v>
      </c>
    </row>
    <row r="1849" spans="1:18" x14ac:dyDescent="0.2">
      <c r="A1849" s="1" t="s">
        <v>3460</v>
      </c>
      <c r="C1849" s="2" t="s">
        <v>1220</v>
      </c>
      <c r="D1849" s="3" t="s">
        <v>36</v>
      </c>
      <c r="E1849" s="4">
        <v>0</v>
      </c>
      <c r="F1849" s="4">
        <v>0</v>
      </c>
      <c r="H1849" s="6">
        <v>0</v>
      </c>
      <c r="I1849" s="7">
        <v>6239219</v>
      </c>
      <c r="J1849" s="7">
        <v>6239218</v>
      </c>
      <c r="K1849" s="7">
        <v>2</v>
      </c>
      <c r="L1849" s="7">
        <v>7</v>
      </c>
      <c r="M1849" s="7">
        <f t="shared" ref="M1849:M1855" si="209">ROUND(ROUND(H1849,2)*ROUND(E1849,2), 2)</f>
        <v>0</v>
      </c>
      <c r="N1849" s="8">
        <f t="shared" ref="N1849:N1855" si="210">H1849*E1849*(1+F1849/100)</f>
        <v>0</v>
      </c>
      <c r="R1849" s="12">
        <v>1</v>
      </c>
    </row>
    <row r="1850" spans="1:18" ht="25.5" x14ac:dyDescent="0.2">
      <c r="A1850" s="1" t="s">
        <v>3461</v>
      </c>
      <c r="C1850" s="2" t="s">
        <v>1209</v>
      </c>
      <c r="D1850" s="3" t="s">
        <v>36</v>
      </c>
      <c r="E1850" s="4">
        <v>0</v>
      </c>
      <c r="F1850" s="4">
        <v>0</v>
      </c>
      <c r="H1850" s="6">
        <v>0</v>
      </c>
      <c r="I1850" s="7">
        <v>6239220</v>
      </c>
      <c r="J1850" s="7">
        <v>6239218</v>
      </c>
      <c r="K1850" s="7">
        <v>2</v>
      </c>
      <c r="L1850" s="7">
        <v>7</v>
      </c>
      <c r="M1850" s="7">
        <f t="shared" si="209"/>
        <v>0</v>
      </c>
      <c r="N1850" s="8">
        <f t="shared" si="210"/>
        <v>0</v>
      </c>
      <c r="R1850" s="12">
        <v>1</v>
      </c>
    </row>
    <row r="1851" spans="1:18" x14ac:dyDescent="0.2">
      <c r="A1851" s="1" t="s">
        <v>3462</v>
      </c>
      <c r="C1851" s="2" t="s">
        <v>634</v>
      </c>
      <c r="D1851" s="3" t="s">
        <v>36</v>
      </c>
      <c r="E1851" s="4">
        <v>0</v>
      </c>
      <c r="F1851" s="4">
        <v>0</v>
      </c>
      <c r="H1851" s="6">
        <v>0</v>
      </c>
      <c r="I1851" s="7">
        <v>6239221</v>
      </c>
      <c r="J1851" s="7">
        <v>6239218</v>
      </c>
      <c r="K1851" s="7">
        <v>2</v>
      </c>
      <c r="L1851" s="7">
        <v>7</v>
      </c>
      <c r="M1851" s="7">
        <f t="shared" si="209"/>
        <v>0</v>
      </c>
      <c r="N1851" s="8">
        <f t="shared" si="210"/>
        <v>0</v>
      </c>
      <c r="R1851" s="12">
        <v>1</v>
      </c>
    </row>
    <row r="1852" spans="1:18" x14ac:dyDescent="0.2">
      <c r="A1852" s="1" t="s">
        <v>3463</v>
      </c>
      <c r="C1852" s="2" t="s">
        <v>3464</v>
      </c>
      <c r="D1852" s="3" t="s">
        <v>36</v>
      </c>
      <c r="E1852" s="4">
        <v>0</v>
      </c>
      <c r="F1852" s="4">
        <v>0</v>
      </c>
      <c r="H1852" s="6">
        <v>0</v>
      </c>
      <c r="I1852" s="7">
        <v>6239222</v>
      </c>
      <c r="J1852" s="7">
        <v>6239218</v>
      </c>
      <c r="K1852" s="7">
        <v>2</v>
      </c>
      <c r="L1852" s="7">
        <v>7</v>
      </c>
      <c r="M1852" s="7">
        <f t="shared" si="209"/>
        <v>0</v>
      </c>
      <c r="N1852" s="8">
        <f t="shared" si="210"/>
        <v>0</v>
      </c>
      <c r="R1852" s="12">
        <v>1</v>
      </c>
    </row>
    <row r="1853" spans="1:18" ht="25.5" x14ac:dyDescent="0.2">
      <c r="A1853" s="1" t="s">
        <v>3465</v>
      </c>
      <c r="C1853" s="2" t="s">
        <v>966</v>
      </c>
      <c r="D1853" s="3" t="s">
        <v>36</v>
      </c>
      <c r="E1853" s="4">
        <v>0</v>
      </c>
      <c r="F1853" s="4">
        <v>0</v>
      </c>
      <c r="H1853" s="6">
        <v>0</v>
      </c>
      <c r="I1853" s="7">
        <v>6239223</v>
      </c>
      <c r="J1853" s="7">
        <v>6239218</v>
      </c>
      <c r="K1853" s="7">
        <v>2</v>
      </c>
      <c r="L1853" s="7">
        <v>7</v>
      </c>
      <c r="M1853" s="7">
        <f t="shared" si="209"/>
        <v>0</v>
      </c>
      <c r="N1853" s="8">
        <f t="shared" si="210"/>
        <v>0</v>
      </c>
      <c r="R1853" s="12">
        <v>1</v>
      </c>
    </row>
    <row r="1854" spans="1:18" x14ac:dyDescent="0.2">
      <c r="A1854" s="1" t="s">
        <v>3466</v>
      </c>
      <c r="C1854" s="2" t="s">
        <v>3467</v>
      </c>
      <c r="D1854" s="3" t="s">
        <v>36</v>
      </c>
      <c r="E1854" s="4">
        <v>0</v>
      </c>
      <c r="F1854" s="4">
        <v>0</v>
      </c>
      <c r="H1854" s="6">
        <v>0</v>
      </c>
      <c r="I1854" s="7">
        <v>6239224</v>
      </c>
      <c r="J1854" s="7">
        <v>6239218</v>
      </c>
      <c r="K1854" s="7">
        <v>2</v>
      </c>
      <c r="L1854" s="7">
        <v>7</v>
      </c>
      <c r="M1854" s="7">
        <f t="shared" si="209"/>
        <v>0</v>
      </c>
      <c r="N1854" s="8">
        <f t="shared" si="210"/>
        <v>0</v>
      </c>
      <c r="R1854" s="12">
        <v>1</v>
      </c>
    </row>
    <row r="1855" spans="1:18" x14ac:dyDescent="0.2">
      <c r="A1855" s="1" t="s">
        <v>3468</v>
      </c>
      <c r="C1855" s="2" t="s">
        <v>3469</v>
      </c>
      <c r="D1855" s="3" t="s">
        <v>36</v>
      </c>
      <c r="E1855" s="4">
        <v>0</v>
      </c>
      <c r="F1855" s="4">
        <v>0</v>
      </c>
      <c r="H1855" s="6">
        <v>0</v>
      </c>
      <c r="I1855" s="7">
        <v>6239225</v>
      </c>
      <c r="J1855" s="7">
        <v>6239218</v>
      </c>
      <c r="K1855" s="7">
        <v>2</v>
      </c>
      <c r="L1855" s="7">
        <v>7</v>
      </c>
      <c r="M1855" s="7">
        <f t="shared" si="209"/>
        <v>0</v>
      </c>
      <c r="N1855" s="8">
        <f t="shared" si="210"/>
        <v>0</v>
      </c>
      <c r="R1855" s="12">
        <v>1</v>
      </c>
    </row>
    <row r="1856" spans="1:18" x14ac:dyDescent="0.2">
      <c r="A1856" s="1" t="s">
        <v>3470</v>
      </c>
      <c r="C1856" s="2" t="s">
        <v>641</v>
      </c>
      <c r="E1856" s="4">
        <v>0</v>
      </c>
      <c r="F1856" s="4">
        <v>0</v>
      </c>
      <c r="H1856" s="6">
        <v>0</v>
      </c>
      <c r="I1856" s="7">
        <v>6239226</v>
      </c>
      <c r="J1856" s="7">
        <v>6239217</v>
      </c>
      <c r="K1856" s="7">
        <v>1</v>
      </c>
      <c r="L1856" s="7">
        <v>6</v>
      </c>
      <c r="M1856" s="7">
        <f>M1857+M1858+M1859+M1860+M1861+M1862+M1863+M1864+M1865+M1866+M1867+M1868+M1869+M1870+M1871+M1872+M1873+M1874+M1875+M1876+M1877+M1878+M1879+M1880+M1881+M1882+M1883+M1884+M1885</f>
        <v>0</v>
      </c>
      <c r="N1856" s="8">
        <f>N1857+N1858+N1859+N1860+N1861+N1862+N1863+N1864+N1865+N1866+N1867+N1868+N1869+N1870+N1871+N1872+N1873+N1874+N1875+N1876+N1877+N1878+N1879+N1880+N1881+N1882+N1883+N1884+N1885</f>
        <v>0</v>
      </c>
      <c r="R1856" s="12">
        <v>1</v>
      </c>
    </row>
    <row r="1857" spans="1:18" ht="51" x14ac:dyDescent="0.2">
      <c r="A1857" s="1" t="s">
        <v>3471</v>
      </c>
      <c r="B1857" s="1" t="s">
        <v>31</v>
      </c>
      <c r="C1857" s="2" t="s">
        <v>3472</v>
      </c>
      <c r="D1857" s="3" t="s">
        <v>36</v>
      </c>
      <c r="E1857" s="4">
        <v>0</v>
      </c>
      <c r="F1857" s="4">
        <v>0</v>
      </c>
      <c r="H1857" s="6">
        <v>0</v>
      </c>
      <c r="I1857" s="7">
        <v>6239227</v>
      </c>
      <c r="J1857" s="7">
        <v>6239226</v>
      </c>
      <c r="K1857" s="7">
        <v>2</v>
      </c>
      <c r="L1857" s="7">
        <v>7</v>
      </c>
      <c r="M1857" s="7">
        <f t="shared" ref="M1857:M1885" si="211">ROUND(ROUND(H1857,2)*ROUND(E1857,2), 2)</f>
        <v>0</v>
      </c>
      <c r="N1857" s="8">
        <f t="shared" ref="N1857:N1885" si="212">H1857*E1857*(1+F1857/100)</f>
        <v>0</v>
      </c>
      <c r="R1857" s="12">
        <v>1</v>
      </c>
    </row>
    <row r="1858" spans="1:18" ht="63.75" x14ac:dyDescent="0.2">
      <c r="A1858" s="1" t="s">
        <v>3473</v>
      </c>
      <c r="C1858" s="2" t="s">
        <v>3474</v>
      </c>
      <c r="D1858" s="3" t="s">
        <v>237</v>
      </c>
      <c r="E1858" s="4">
        <v>5</v>
      </c>
      <c r="F1858" s="4">
        <v>0</v>
      </c>
      <c r="H1858" s="6">
        <v>0</v>
      </c>
      <c r="I1858" s="7">
        <v>6239228</v>
      </c>
      <c r="J1858" s="7">
        <v>6239226</v>
      </c>
      <c r="K1858" s="7">
        <v>2</v>
      </c>
      <c r="L1858" s="7">
        <v>7</v>
      </c>
      <c r="M1858" s="7">
        <f t="shared" si="211"/>
        <v>0</v>
      </c>
      <c r="N1858" s="8">
        <f t="shared" si="212"/>
        <v>0</v>
      </c>
      <c r="R1858" s="12">
        <v>1</v>
      </c>
    </row>
    <row r="1859" spans="1:18" ht="63.75" x14ac:dyDescent="0.2">
      <c r="A1859" s="1" t="s">
        <v>3475</v>
      </c>
      <c r="C1859" s="2" t="s">
        <v>3476</v>
      </c>
      <c r="D1859" s="3" t="s">
        <v>237</v>
      </c>
      <c r="E1859" s="4">
        <v>1</v>
      </c>
      <c r="F1859" s="4">
        <v>0</v>
      </c>
      <c r="H1859" s="6">
        <v>0</v>
      </c>
      <c r="I1859" s="7">
        <v>6239229</v>
      </c>
      <c r="J1859" s="7">
        <v>6239226</v>
      </c>
      <c r="K1859" s="7">
        <v>2</v>
      </c>
      <c r="L1859" s="7">
        <v>7</v>
      </c>
      <c r="M1859" s="7">
        <f t="shared" si="211"/>
        <v>0</v>
      </c>
      <c r="N1859" s="8">
        <f t="shared" si="212"/>
        <v>0</v>
      </c>
      <c r="R1859" s="12">
        <v>1</v>
      </c>
    </row>
    <row r="1860" spans="1:18" ht="63.75" x14ac:dyDescent="0.2">
      <c r="A1860" s="1" t="s">
        <v>3477</v>
      </c>
      <c r="C1860" s="2" t="s">
        <v>3478</v>
      </c>
      <c r="D1860" s="3" t="s">
        <v>237</v>
      </c>
      <c r="E1860" s="4">
        <v>2</v>
      </c>
      <c r="F1860" s="4">
        <v>0</v>
      </c>
      <c r="H1860" s="6">
        <v>0</v>
      </c>
      <c r="I1860" s="7">
        <v>6239230</v>
      </c>
      <c r="J1860" s="7">
        <v>6239226</v>
      </c>
      <c r="K1860" s="7">
        <v>2</v>
      </c>
      <c r="L1860" s="7">
        <v>7</v>
      </c>
      <c r="M1860" s="7">
        <f t="shared" si="211"/>
        <v>0</v>
      </c>
      <c r="N1860" s="8">
        <f t="shared" si="212"/>
        <v>0</v>
      </c>
      <c r="R1860" s="12">
        <v>1</v>
      </c>
    </row>
    <row r="1861" spans="1:18" ht="63.75" x14ac:dyDescent="0.2">
      <c r="A1861" s="1" t="s">
        <v>3479</v>
      </c>
      <c r="C1861" s="2" t="s">
        <v>3480</v>
      </c>
      <c r="D1861" s="3" t="s">
        <v>237</v>
      </c>
      <c r="E1861" s="4">
        <v>12</v>
      </c>
      <c r="F1861" s="4">
        <v>0</v>
      </c>
      <c r="H1861" s="6">
        <v>0</v>
      </c>
      <c r="I1861" s="7">
        <v>6239231</v>
      </c>
      <c r="J1861" s="7">
        <v>6239226</v>
      </c>
      <c r="K1861" s="7">
        <v>2</v>
      </c>
      <c r="L1861" s="7">
        <v>7</v>
      </c>
      <c r="M1861" s="7">
        <f t="shared" si="211"/>
        <v>0</v>
      </c>
      <c r="N1861" s="8">
        <f t="shared" si="212"/>
        <v>0</v>
      </c>
      <c r="R1861" s="12">
        <v>1</v>
      </c>
    </row>
    <row r="1862" spans="1:18" ht="63.75" x14ac:dyDescent="0.2">
      <c r="A1862" s="1" t="s">
        <v>3481</v>
      </c>
      <c r="C1862" s="2" t="s">
        <v>3478</v>
      </c>
      <c r="D1862" s="3" t="s">
        <v>237</v>
      </c>
      <c r="E1862" s="4">
        <v>6</v>
      </c>
      <c r="F1862" s="4">
        <v>0</v>
      </c>
      <c r="H1862" s="6">
        <v>0</v>
      </c>
      <c r="I1862" s="7">
        <v>6239232</v>
      </c>
      <c r="J1862" s="7">
        <v>6239226</v>
      </c>
      <c r="K1862" s="7">
        <v>2</v>
      </c>
      <c r="L1862" s="7">
        <v>7</v>
      </c>
      <c r="M1862" s="7">
        <f t="shared" si="211"/>
        <v>0</v>
      </c>
      <c r="N1862" s="8">
        <f t="shared" si="212"/>
        <v>0</v>
      </c>
      <c r="R1862" s="12">
        <v>1</v>
      </c>
    </row>
    <row r="1863" spans="1:18" ht="63.75" x14ac:dyDescent="0.2">
      <c r="A1863" s="1" t="s">
        <v>3482</v>
      </c>
      <c r="C1863" s="2" t="s">
        <v>3483</v>
      </c>
      <c r="D1863" s="3" t="s">
        <v>237</v>
      </c>
      <c r="E1863" s="4">
        <v>2</v>
      </c>
      <c r="F1863" s="4">
        <v>0</v>
      </c>
      <c r="H1863" s="6">
        <v>0</v>
      </c>
      <c r="I1863" s="7">
        <v>6239233</v>
      </c>
      <c r="J1863" s="7">
        <v>6239226</v>
      </c>
      <c r="K1863" s="7">
        <v>2</v>
      </c>
      <c r="L1863" s="7">
        <v>7</v>
      </c>
      <c r="M1863" s="7">
        <f t="shared" si="211"/>
        <v>0</v>
      </c>
      <c r="N1863" s="8">
        <f t="shared" si="212"/>
        <v>0</v>
      </c>
      <c r="R1863" s="12">
        <v>1</v>
      </c>
    </row>
    <row r="1864" spans="1:18" ht="63.75" x14ac:dyDescent="0.2">
      <c r="A1864" s="1" t="s">
        <v>3484</v>
      </c>
      <c r="C1864" s="2" t="s">
        <v>3485</v>
      </c>
      <c r="D1864" s="3" t="s">
        <v>237</v>
      </c>
      <c r="E1864" s="4">
        <v>9</v>
      </c>
      <c r="F1864" s="4">
        <v>0</v>
      </c>
      <c r="H1864" s="6">
        <v>0</v>
      </c>
      <c r="I1864" s="7">
        <v>6239234</v>
      </c>
      <c r="J1864" s="7">
        <v>6239226</v>
      </c>
      <c r="K1864" s="7">
        <v>2</v>
      </c>
      <c r="L1864" s="7">
        <v>7</v>
      </c>
      <c r="M1864" s="7">
        <f t="shared" si="211"/>
        <v>0</v>
      </c>
      <c r="N1864" s="8">
        <f t="shared" si="212"/>
        <v>0</v>
      </c>
      <c r="R1864" s="12">
        <v>1</v>
      </c>
    </row>
    <row r="1865" spans="1:18" ht="63.75" x14ac:dyDescent="0.2">
      <c r="A1865" s="1" t="s">
        <v>3486</v>
      </c>
      <c r="C1865" s="2" t="s">
        <v>3487</v>
      </c>
      <c r="D1865" s="3" t="s">
        <v>237</v>
      </c>
      <c r="E1865" s="4">
        <v>4</v>
      </c>
      <c r="F1865" s="4">
        <v>0</v>
      </c>
      <c r="H1865" s="6">
        <v>0</v>
      </c>
      <c r="I1865" s="7">
        <v>6239235</v>
      </c>
      <c r="J1865" s="7">
        <v>6239226</v>
      </c>
      <c r="K1865" s="7">
        <v>2</v>
      </c>
      <c r="L1865" s="7">
        <v>7</v>
      </c>
      <c r="M1865" s="7">
        <f t="shared" si="211"/>
        <v>0</v>
      </c>
      <c r="N1865" s="8">
        <f t="shared" si="212"/>
        <v>0</v>
      </c>
      <c r="R1865" s="12">
        <v>1</v>
      </c>
    </row>
    <row r="1866" spans="1:18" ht="63.75" x14ac:dyDescent="0.2">
      <c r="A1866" s="1" t="s">
        <v>3488</v>
      </c>
      <c r="C1866" s="2" t="s">
        <v>3489</v>
      </c>
      <c r="D1866" s="3" t="s">
        <v>237</v>
      </c>
      <c r="E1866" s="4">
        <v>1</v>
      </c>
      <c r="F1866" s="4">
        <v>0</v>
      </c>
      <c r="H1866" s="6">
        <v>0</v>
      </c>
      <c r="I1866" s="7">
        <v>6239236</v>
      </c>
      <c r="J1866" s="7">
        <v>6239226</v>
      </c>
      <c r="K1866" s="7">
        <v>2</v>
      </c>
      <c r="L1866" s="7">
        <v>7</v>
      </c>
      <c r="M1866" s="7">
        <f t="shared" si="211"/>
        <v>0</v>
      </c>
      <c r="N1866" s="8">
        <f t="shared" si="212"/>
        <v>0</v>
      </c>
      <c r="R1866" s="12">
        <v>1</v>
      </c>
    </row>
    <row r="1867" spans="1:18" ht="51" x14ac:dyDescent="0.2">
      <c r="A1867" s="1" t="s">
        <v>3490</v>
      </c>
      <c r="B1867" s="1" t="s">
        <v>42</v>
      </c>
      <c r="C1867" s="2" t="s">
        <v>3491</v>
      </c>
      <c r="D1867" s="3" t="s">
        <v>36</v>
      </c>
      <c r="E1867" s="4">
        <v>0</v>
      </c>
      <c r="F1867" s="4">
        <v>0</v>
      </c>
      <c r="H1867" s="6">
        <v>0</v>
      </c>
      <c r="I1867" s="7">
        <v>6239237</v>
      </c>
      <c r="J1867" s="7">
        <v>6239226</v>
      </c>
      <c r="K1867" s="7">
        <v>2</v>
      </c>
      <c r="L1867" s="7">
        <v>7</v>
      </c>
      <c r="M1867" s="7">
        <f t="shared" si="211"/>
        <v>0</v>
      </c>
      <c r="N1867" s="8">
        <f t="shared" si="212"/>
        <v>0</v>
      </c>
      <c r="R1867" s="12">
        <v>1</v>
      </c>
    </row>
    <row r="1868" spans="1:18" ht="63.75" x14ac:dyDescent="0.2">
      <c r="A1868" s="1" t="s">
        <v>3492</v>
      </c>
      <c r="C1868" s="2" t="s">
        <v>3493</v>
      </c>
      <c r="D1868" s="3" t="s">
        <v>237</v>
      </c>
      <c r="E1868" s="4">
        <v>1</v>
      </c>
      <c r="F1868" s="4">
        <v>0</v>
      </c>
      <c r="H1868" s="6">
        <v>0</v>
      </c>
      <c r="I1868" s="7">
        <v>6239238</v>
      </c>
      <c r="J1868" s="7">
        <v>6239226</v>
      </c>
      <c r="K1868" s="7">
        <v>2</v>
      </c>
      <c r="L1868" s="7">
        <v>7</v>
      </c>
      <c r="M1868" s="7">
        <f t="shared" si="211"/>
        <v>0</v>
      </c>
      <c r="N1868" s="8">
        <f t="shared" si="212"/>
        <v>0</v>
      </c>
      <c r="R1868" s="12">
        <v>1</v>
      </c>
    </row>
    <row r="1869" spans="1:18" ht="63.75" x14ac:dyDescent="0.2">
      <c r="A1869" s="1" t="s">
        <v>3494</v>
      </c>
      <c r="C1869" s="2" t="s">
        <v>3495</v>
      </c>
      <c r="D1869" s="3" t="s">
        <v>237</v>
      </c>
      <c r="E1869" s="4">
        <v>1</v>
      </c>
      <c r="F1869" s="4">
        <v>0</v>
      </c>
      <c r="H1869" s="6">
        <v>0</v>
      </c>
      <c r="I1869" s="7">
        <v>6239239</v>
      </c>
      <c r="J1869" s="7">
        <v>6239226</v>
      </c>
      <c r="K1869" s="7">
        <v>2</v>
      </c>
      <c r="L1869" s="7">
        <v>7</v>
      </c>
      <c r="M1869" s="7">
        <f t="shared" si="211"/>
        <v>0</v>
      </c>
      <c r="N1869" s="8">
        <f t="shared" si="212"/>
        <v>0</v>
      </c>
      <c r="R1869" s="12">
        <v>1</v>
      </c>
    </row>
    <row r="1870" spans="1:18" ht="63.75" x14ac:dyDescent="0.2">
      <c r="A1870" s="1" t="s">
        <v>3496</v>
      </c>
      <c r="C1870" s="2" t="s">
        <v>3497</v>
      </c>
      <c r="D1870" s="3" t="s">
        <v>237</v>
      </c>
      <c r="E1870" s="4">
        <v>3</v>
      </c>
      <c r="F1870" s="4">
        <v>0</v>
      </c>
      <c r="H1870" s="6">
        <v>0</v>
      </c>
      <c r="I1870" s="7">
        <v>6239240</v>
      </c>
      <c r="J1870" s="7">
        <v>6239226</v>
      </c>
      <c r="K1870" s="7">
        <v>2</v>
      </c>
      <c r="L1870" s="7">
        <v>7</v>
      </c>
      <c r="M1870" s="7">
        <f t="shared" si="211"/>
        <v>0</v>
      </c>
      <c r="N1870" s="8">
        <f t="shared" si="212"/>
        <v>0</v>
      </c>
      <c r="R1870" s="12">
        <v>1</v>
      </c>
    </row>
    <row r="1871" spans="1:18" ht="63.75" x14ac:dyDescent="0.2">
      <c r="A1871" s="1" t="s">
        <v>3498</v>
      </c>
      <c r="C1871" s="2" t="s">
        <v>3499</v>
      </c>
      <c r="D1871" s="3" t="s">
        <v>237</v>
      </c>
      <c r="E1871" s="4">
        <v>2</v>
      </c>
      <c r="F1871" s="4">
        <v>0</v>
      </c>
      <c r="H1871" s="6">
        <v>0</v>
      </c>
      <c r="I1871" s="7">
        <v>6239241</v>
      </c>
      <c r="J1871" s="7">
        <v>6239226</v>
      </c>
      <c r="K1871" s="7">
        <v>2</v>
      </c>
      <c r="L1871" s="7">
        <v>7</v>
      </c>
      <c r="M1871" s="7">
        <f t="shared" si="211"/>
        <v>0</v>
      </c>
      <c r="N1871" s="8">
        <f t="shared" si="212"/>
        <v>0</v>
      </c>
      <c r="R1871" s="12">
        <v>1</v>
      </c>
    </row>
    <row r="1872" spans="1:18" ht="63.75" x14ac:dyDescent="0.2">
      <c r="A1872" s="1" t="s">
        <v>3500</v>
      </c>
      <c r="C1872" s="2" t="s">
        <v>3501</v>
      </c>
      <c r="D1872" s="3" t="s">
        <v>237</v>
      </c>
      <c r="E1872" s="4">
        <v>1</v>
      </c>
      <c r="F1872" s="4">
        <v>0</v>
      </c>
      <c r="H1872" s="6">
        <v>0</v>
      </c>
      <c r="I1872" s="7">
        <v>6239242</v>
      </c>
      <c r="J1872" s="7">
        <v>6239226</v>
      </c>
      <c r="K1872" s="7">
        <v>2</v>
      </c>
      <c r="L1872" s="7">
        <v>7</v>
      </c>
      <c r="M1872" s="7">
        <f t="shared" si="211"/>
        <v>0</v>
      </c>
      <c r="N1872" s="8">
        <f t="shared" si="212"/>
        <v>0</v>
      </c>
      <c r="R1872" s="12">
        <v>1</v>
      </c>
    </row>
    <row r="1873" spans="1:18" ht="63.75" x14ac:dyDescent="0.2">
      <c r="A1873" s="1" t="s">
        <v>3502</v>
      </c>
      <c r="C1873" s="2" t="s">
        <v>3503</v>
      </c>
      <c r="D1873" s="3" t="s">
        <v>237</v>
      </c>
      <c r="E1873" s="4">
        <v>1</v>
      </c>
      <c r="F1873" s="4">
        <v>0</v>
      </c>
      <c r="H1873" s="6">
        <v>0</v>
      </c>
      <c r="I1873" s="7">
        <v>6239243</v>
      </c>
      <c r="J1873" s="7">
        <v>6239226</v>
      </c>
      <c r="K1873" s="7">
        <v>2</v>
      </c>
      <c r="L1873" s="7">
        <v>7</v>
      </c>
      <c r="M1873" s="7">
        <f t="shared" si="211"/>
        <v>0</v>
      </c>
      <c r="N1873" s="8">
        <f t="shared" si="212"/>
        <v>0</v>
      </c>
      <c r="R1873" s="12">
        <v>1</v>
      </c>
    </row>
    <row r="1874" spans="1:18" ht="63.75" x14ac:dyDescent="0.2">
      <c r="A1874" s="1" t="s">
        <v>3504</v>
      </c>
      <c r="C1874" s="2" t="s">
        <v>3505</v>
      </c>
      <c r="D1874" s="3" t="s">
        <v>237</v>
      </c>
      <c r="E1874" s="4">
        <v>5</v>
      </c>
      <c r="F1874" s="4">
        <v>0</v>
      </c>
      <c r="H1874" s="6">
        <v>0</v>
      </c>
      <c r="I1874" s="7">
        <v>6239244</v>
      </c>
      <c r="J1874" s="7">
        <v>6239226</v>
      </c>
      <c r="K1874" s="7">
        <v>2</v>
      </c>
      <c r="L1874" s="7">
        <v>7</v>
      </c>
      <c r="M1874" s="7">
        <f t="shared" si="211"/>
        <v>0</v>
      </c>
      <c r="N1874" s="8">
        <f t="shared" si="212"/>
        <v>0</v>
      </c>
      <c r="R1874" s="12">
        <v>1</v>
      </c>
    </row>
    <row r="1875" spans="1:18" ht="63.75" x14ac:dyDescent="0.2">
      <c r="A1875" s="1" t="s">
        <v>3506</v>
      </c>
      <c r="C1875" s="2" t="s">
        <v>3507</v>
      </c>
      <c r="D1875" s="3" t="s">
        <v>237</v>
      </c>
      <c r="E1875" s="4">
        <v>7</v>
      </c>
      <c r="F1875" s="4">
        <v>0</v>
      </c>
      <c r="H1875" s="6">
        <v>0</v>
      </c>
      <c r="I1875" s="7">
        <v>6239245</v>
      </c>
      <c r="J1875" s="7">
        <v>6239226</v>
      </c>
      <c r="K1875" s="7">
        <v>2</v>
      </c>
      <c r="L1875" s="7">
        <v>7</v>
      </c>
      <c r="M1875" s="7">
        <f t="shared" si="211"/>
        <v>0</v>
      </c>
      <c r="N1875" s="8">
        <f t="shared" si="212"/>
        <v>0</v>
      </c>
      <c r="R1875" s="12">
        <v>1</v>
      </c>
    </row>
    <row r="1876" spans="1:18" ht="63.75" x14ac:dyDescent="0.2">
      <c r="A1876" s="1" t="s">
        <v>3508</v>
      </c>
      <c r="C1876" s="2" t="s">
        <v>3509</v>
      </c>
      <c r="D1876" s="3" t="s">
        <v>237</v>
      </c>
      <c r="E1876" s="4">
        <v>1</v>
      </c>
      <c r="F1876" s="4">
        <v>0</v>
      </c>
      <c r="H1876" s="6">
        <v>0</v>
      </c>
      <c r="I1876" s="7">
        <v>6239246</v>
      </c>
      <c r="J1876" s="7">
        <v>6239226</v>
      </c>
      <c r="K1876" s="7">
        <v>2</v>
      </c>
      <c r="L1876" s="7">
        <v>7</v>
      </c>
      <c r="M1876" s="7">
        <f t="shared" si="211"/>
        <v>0</v>
      </c>
      <c r="N1876" s="8">
        <f t="shared" si="212"/>
        <v>0</v>
      </c>
      <c r="R1876" s="12">
        <v>1</v>
      </c>
    </row>
    <row r="1877" spans="1:18" ht="63.75" x14ac:dyDescent="0.2">
      <c r="A1877" s="1" t="s">
        <v>3510</v>
      </c>
      <c r="C1877" s="2" t="s">
        <v>3511</v>
      </c>
      <c r="D1877" s="3" t="s">
        <v>237</v>
      </c>
      <c r="E1877" s="4">
        <v>1</v>
      </c>
      <c r="F1877" s="4">
        <v>0</v>
      </c>
      <c r="H1877" s="6">
        <v>0</v>
      </c>
      <c r="I1877" s="7">
        <v>6239247</v>
      </c>
      <c r="J1877" s="7">
        <v>6239226</v>
      </c>
      <c r="K1877" s="7">
        <v>2</v>
      </c>
      <c r="L1877" s="7">
        <v>7</v>
      </c>
      <c r="M1877" s="7">
        <f t="shared" si="211"/>
        <v>0</v>
      </c>
      <c r="N1877" s="8">
        <f t="shared" si="212"/>
        <v>0</v>
      </c>
      <c r="R1877" s="12">
        <v>1</v>
      </c>
    </row>
    <row r="1878" spans="1:18" ht="76.5" x14ac:dyDescent="0.2">
      <c r="A1878" s="1" t="s">
        <v>3512</v>
      </c>
      <c r="C1878" s="2" t="s">
        <v>3513</v>
      </c>
      <c r="D1878" s="3" t="s">
        <v>237</v>
      </c>
      <c r="E1878" s="4">
        <v>1</v>
      </c>
      <c r="F1878" s="4">
        <v>0</v>
      </c>
      <c r="H1878" s="6">
        <v>0</v>
      </c>
      <c r="I1878" s="7">
        <v>6239248</v>
      </c>
      <c r="J1878" s="7">
        <v>6239226</v>
      </c>
      <c r="K1878" s="7">
        <v>2</v>
      </c>
      <c r="L1878" s="7">
        <v>7</v>
      </c>
      <c r="M1878" s="7">
        <f t="shared" si="211"/>
        <v>0</v>
      </c>
      <c r="N1878" s="8">
        <f t="shared" si="212"/>
        <v>0</v>
      </c>
      <c r="R1878" s="12">
        <v>1</v>
      </c>
    </row>
    <row r="1879" spans="1:18" ht="76.5" x14ac:dyDescent="0.2">
      <c r="A1879" s="1" t="s">
        <v>3514</v>
      </c>
      <c r="C1879" s="2" t="s">
        <v>3515</v>
      </c>
      <c r="D1879" s="3" t="s">
        <v>237</v>
      </c>
      <c r="E1879" s="4">
        <v>4</v>
      </c>
      <c r="F1879" s="4">
        <v>0</v>
      </c>
      <c r="H1879" s="6">
        <v>0</v>
      </c>
      <c r="I1879" s="7">
        <v>6239249</v>
      </c>
      <c r="J1879" s="7">
        <v>6239226</v>
      </c>
      <c r="K1879" s="7">
        <v>2</v>
      </c>
      <c r="L1879" s="7">
        <v>7</v>
      </c>
      <c r="M1879" s="7">
        <f t="shared" si="211"/>
        <v>0</v>
      </c>
      <c r="N1879" s="8">
        <f t="shared" si="212"/>
        <v>0</v>
      </c>
      <c r="R1879" s="12">
        <v>1</v>
      </c>
    </row>
    <row r="1880" spans="1:18" ht="76.5" x14ac:dyDescent="0.2">
      <c r="A1880" s="1" t="s">
        <v>3516</v>
      </c>
      <c r="C1880" s="2" t="s">
        <v>3517</v>
      </c>
      <c r="D1880" s="3" t="s">
        <v>237</v>
      </c>
      <c r="E1880" s="4">
        <v>8</v>
      </c>
      <c r="F1880" s="4">
        <v>0</v>
      </c>
      <c r="H1880" s="6">
        <v>0</v>
      </c>
      <c r="I1880" s="7">
        <v>6239250</v>
      </c>
      <c r="J1880" s="7">
        <v>6239226</v>
      </c>
      <c r="K1880" s="7">
        <v>2</v>
      </c>
      <c r="L1880" s="7">
        <v>7</v>
      </c>
      <c r="M1880" s="7">
        <f t="shared" si="211"/>
        <v>0</v>
      </c>
      <c r="N1880" s="8">
        <f t="shared" si="212"/>
        <v>0</v>
      </c>
      <c r="R1880" s="12">
        <v>1</v>
      </c>
    </row>
    <row r="1881" spans="1:18" ht="63.75" x14ac:dyDescent="0.2">
      <c r="A1881" s="1" t="s">
        <v>3518</v>
      </c>
      <c r="B1881" s="1" t="s">
        <v>45</v>
      </c>
      <c r="C1881" s="2" t="s">
        <v>3519</v>
      </c>
      <c r="D1881" s="3" t="s">
        <v>36</v>
      </c>
      <c r="E1881" s="4">
        <v>0</v>
      </c>
      <c r="F1881" s="4">
        <v>0</v>
      </c>
      <c r="H1881" s="6">
        <v>0</v>
      </c>
      <c r="I1881" s="7">
        <v>6239251</v>
      </c>
      <c r="J1881" s="7">
        <v>6239226</v>
      </c>
      <c r="K1881" s="7">
        <v>2</v>
      </c>
      <c r="L1881" s="7">
        <v>7</v>
      </c>
      <c r="M1881" s="7">
        <f t="shared" si="211"/>
        <v>0</v>
      </c>
      <c r="N1881" s="8">
        <f t="shared" si="212"/>
        <v>0</v>
      </c>
      <c r="R1881" s="12">
        <v>1</v>
      </c>
    </row>
    <row r="1882" spans="1:18" ht="76.5" x14ac:dyDescent="0.2">
      <c r="A1882" s="1" t="s">
        <v>3520</v>
      </c>
      <c r="C1882" s="2" t="s">
        <v>3521</v>
      </c>
      <c r="D1882" s="3" t="s">
        <v>237</v>
      </c>
      <c r="E1882" s="4">
        <v>1</v>
      </c>
      <c r="F1882" s="4">
        <v>0</v>
      </c>
      <c r="H1882" s="6">
        <v>0</v>
      </c>
      <c r="I1882" s="7">
        <v>6239252</v>
      </c>
      <c r="J1882" s="7">
        <v>6239226</v>
      </c>
      <c r="K1882" s="7">
        <v>2</v>
      </c>
      <c r="L1882" s="7">
        <v>7</v>
      </c>
      <c r="M1882" s="7">
        <f t="shared" si="211"/>
        <v>0</v>
      </c>
      <c r="N1882" s="8">
        <f t="shared" si="212"/>
        <v>0</v>
      </c>
      <c r="R1882" s="12">
        <v>1</v>
      </c>
    </row>
    <row r="1883" spans="1:18" ht="38.25" x14ac:dyDescent="0.2">
      <c r="A1883" s="1" t="s">
        <v>3522</v>
      </c>
      <c r="B1883" s="1" t="s">
        <v>48</v>
      </c>
      <c r="C1883" s="2" t="s">
        <v>3523</v>
      </c>
      <c r="D1883" s="3" t="s">
        <v>36</v>
      </c>
      <c r="E1883" s="4">
        <v>0</v>
      </c>
      <c r="F1883" s="4">
        <v>0</v>
      </c>
      <c r="H1883" s="6">
        <v>0</v>
      </c>
      <c r="I1883" s="7">
        <v>6239253</v>
      </c>
      <c r="J1883" s="7">
        <v>6239226</v>
      </c>
      <c r="K1883" s="7">
        <v>2</v>
      </c>
      <c r="L1883" s="7">
        <v>7</v>
      </c>
      <c r="M1883" s="7">
        <f t="shared" si="211"/>
        <v>0</v>
      </c>
      <c r="N1883" s="8">
        <f t="shared" si="212"/>
        <v>0</v>
      </c>
      <c r="R1883" s="12">
        <v>1</v>
      </c>
    </row>
    <row r="1884" spans="1:18" ht="51" x14ac:dyDescent="0.2">
      <c r="A1884" s="1" t="s">
        <v>3524</v>
      </c>
      <c r="C1884" s="2" t="s">
        <v>3525</v>
      </c>
      <c r="D1884" s="3" t="s">
        <v>237</v>
      </c>
      <c r="E1884" s="4">
        <v>8</v>
      </c>
      <c r="F1884" s="4">
        <v>0</v>
      </c>
      <c r="H1884" s="6">
        <v>0</v>
      </c>
      <c r="I1884" s="7">
        <v>6239254</v>
      </c>
      <c r="J1884" s="7">
        <v>6239226</v>
      </c>
      <c r="K1884" s="7">
        <v>2</v>
      </c>
      <c r="L1884" s="7">
        <v>7</v>
      </c>
      <c r="M1884" s="7">
        <f t="shared" si="211"/>
        <v>0</v>
      </c>
      <c r="N1884" s="8">
        <f t="shared" si="212"/>
        <v>0</v>
      </c>
      <c r="R1884" s="12">
        <v>1</v>
      </c>
    </row>
    <row r="1885" spans="1:18" ht="51" x14ac:dyDescent="0.2">
      <c r="A1885" s="1" t="s">
        <v>3526</v>
      </c>
      <c r="C1885" s="2" t="s">
        <v>3527</v>
      </c>
      <c r="D1885" s="3" t="s">
        <v>237</v>
      </c>
      <c r="E1885" s="4">
        <v>4</v>
      </c>
      <c r="F1885" s="4">
        <v>0</v>
      </c>
      <c r="H1885" s="6">
        <v>0</v>
      </c>
      <c r="I1885" s="7">
        <v>6239255</v>
      </c>
      <c r="J1885" s="7">
        <v>6239226</v>
      </c>
      <c r="K1885" s="7">
        <v>2</v>
      </c>
      <c r="L1885" s="7">
        <v>7</v>
      </c>
      <c r="M1885" s="7">
        <f t="shared" si="211"/>
        <v>0</v>
      </c>
      <c r="N1885" s="8">
        <f t="shared" si="212"/>
        <v>0</v>
      </c>
      <c r="R1885" s="12">
        <v>1</v>
      </c>
    </row>
    <row r="1886" spans="1:18" x14ac:dyDescent="0.2">
      <c r="A1886" s="1" t="s">
        <v>3528</v>
      </c>
      <c r="C1886" s="2" t="s">
        <v>673</v>
      </c>
      <c r="E1886" s="4">
        <v>0</v>
      </c>
      <c r="F1886" s="4">
        <v>0</v>
      </c>
      <c r="H1886" s="6">
        <v>0</v>
      </c>
      <c r="I1886" s="7">
        <v>6239256</v>
      </c>
      <c r="J1886" s="7">
        <v>6239217</v>
      </c>
      <c r="K1886" s="7">
        <v>1</v>
      </c>
      <c r="L1886" s="7">
        <v>6</v>
      </c>
      <c r="M1886" s="7">
        <f>M1887+M1888+M1889+M1890+M1891+M1892+M1893+M1894+M1895+M1896+M1897</f>
        <v>0</v>
      </c>
      <c r="N1886" s="8">
        <f>N1887+N1888+N1889+N1890+N1891+N1892+N1893+N1894+N1895+N1896+N1897</f>
        <v>0</v>
      </c>
      <c r="R1886" s="12">
        <v>1</v>
      </c>
    </row>
    <row r="1887" spans="1:18" ht="63.75" x14ac:dyDescent="0.2">
      <c r="A1887" s="1" t="s">
        <v>3529</v>
      </c>
      <c r="B1887" s="1" t="s">
        <v>51</v>
      </c>
      <c r="C1887" s="2" t="s">
        <v>3530</v>
      </c>
      <c r="D1887" s="3" t="s">
        <v>36</v>
      </c>
      <c r="E1887" s="4">
        <v>0</v>
      </c>
      <c r="F1887" s="4">
        <v>0</v>
      </c>
      <c r="H1887" s="6">
        <v>0</v>
      </c>
      <c r="I1887" s="7">
        <v>6239257</v>
      </c>
      <c r="J1887" s="7">
        <v>6239256</v>
      </c>
      <c r="K1887" s="7">
        <v>2</v>
      </c>
      <c r="L1887" s="7">
        <v>7</v>
      </c>
      <c r="M1887" s="7">
        <f t="shared" ref="M1887:M1897" si="213">ROUND(ROUND(H1887,2)*ROUND(E1887,2), 2)</f>
        <v>0</v>
      </c>
      <c r="N1887" s="8">
        <f t="shared" ref="N1887:N1897" si="214">H1887*E1887*(1+F1887/100)</f>
        <v>0</v>
      </c>
      <c r="R1887" s="12">
        <v>1</v>
      </c>
    </row>
    <row r="1888" spans="1:18" ht="76.5" x14ac:dyDescent="0.2">
      <c r="A1888" s="1" t="s">
        <v>3531</v>
      </c>
      <c r="C1888" s="2" t="s">
        <v>3532</v>
      </c>
      <c r="D1888" s="3" t="s">
        <v>237</v>
      </c>
      <c r="E1888" s="4">
        <v>2</v>
      </c>
      <c r="F1888" s="4">
        <v>0</v>
      </c>
      <c r="H1888" s="6">
        <v>0</v>
      </c>
      <c r="I1888" s="7">
        <v>6239258</v>
      </c>
      <c r="J1888" s="7">
        <v>6239256</v>
      </c>
      <c r="K1888" s="7">
        <v>2</v>
      </c>
      <c r="L1888" s="7">
        <v>7</v>
      </c>
      <c r="M1888" s="7">
        <f t="shared" si="213"/>
        <v>0</v>
      </c>
      <c r="N1888" s="8">
        <f t="shared" si="214"/>
        <v>0</v>
      </c>
      <c r="R1888" s="12">
        <v>1</v>
      </c>
    </row>
    <row r="1889" spans="1:18" ht="76.5" x14ac:dyDescent="0.2">
      <c r="A1889" s="1" t="s">
        <v>3533</v>
      </c>
      <c r="C1889" s="2" t="s">
        <v>3534</v>
      </c>
      <c r="D1889" s="3" t="s">
        <v>237</v>
      </c>
      <c r="E1889" s="4">
        <v>1</v>
      </c>
      <c r="F1889" s="4">
        <v>0</v>
      </c>
      <c r="H1889" s="6">
        <v>0</v>
      </c>
      <c r="I1889" s="7">
        <v>6239259</v>
      </c>
      <c r="J1889" s="7">
        <v>6239256</v>
      </c>
      <c r="K1889" s="7">
        <v>2</v>
      </c>
      <c r="L1889" s="7">
        <v>7</v>
      </c>
      <c r="M1889" s="7">
        <f t="shared" si="213"/>
        <v>0</v>
      </c>
      <c r="N1889" s="8">
        <f t="shared" si="214"/>
        <v>0</v>
      </c>
      <c r="R1889" s="12">
        <v>1</v>
      </c>
    </row>
    <row r="1890" spans="1:18" ht="63.75" x14ac:dyDescent="0.2">
      <c r="A1890" s="1" t="s">
        <v>3535</v>
      </c>
      <c r="B1890" s="1" t="s">
        <v>54</v>
      </c>
      <c r="C1890" s="2" t="s">
        <v>3536</v>
      </c>
      <c r="D1890" s="3" t="s">
        <v>36</v>
      </c>
      <c r="E1890" s="4">
        <v>0</v>
      </c>
      <c r="F1890" s="4">
        <v>0</v>
      </c>
      <c r="H1890" s="6">
        <v>0</v>
      </c>
      <c r="I1890" s="7">
        <v>6239260</v>
      </c>
      <c r="J1890" s="7">
        <v>6239256</v>
      </c>
      <c r="K1890" s="7">
        <v>2</v>
      </c>
      <c r="L1890" s="7">
        <v>7</v>
      </c>
      <c r="M1890" s="7">
        <f t="shared" si="213"/>
        <v>0</v>
      </c>
      <c r="N1890" s="8">
        <f t="shared" si="214"/>
        <v>0</v>
      </c>
      <c r="R1890" s="12">
        <v>1</v>
      </c>
    </row>
    <row r="1891" spans="1:18" ht="76.5" x14ac:dyDescent="0.2">
      <c r="A1891" s="1" t="s">
        <v>3537</v>
      </c>
      <c r="C1891" s="2" t="s">
        <v>3538</v>
      </c>
      <c r="D1891" s="3" t="s">
        <v>237</v>
      </c>
      <c r="E1891" s="4">
        <v>2</v>
      </c>
      <c r="F1891" s="4">
        <v>0</v>
      </c>
      <c r="H1891" s="6">
        <v>0</v>
      </c>
      <c r="I1891" s="7">
        <v>6239261</v>
      </c>
      <c r="J1891" s="7">
        <v>6239256</v>
      </c>
      <c r="K1891" s="7">
        <v>2</v>
      </c>
      <c r="L1891" s="7">
        <v>7</v>
      </c>
      <c r="M1891" s="7">
        <f t="shared" si="213"/>
        <v>0</v>
      </c>
      <c r="N1891" s="8">
        <f t="shared" si="214"/>
        <v>0</v>
      </c>
      <c r="R1891" s="12">
        <v>1</v>
      </c>
    </row>
    <row r="1892" spans="1:18" ht="76.5" x14ac:dyDescent="0.2">
      <c r="A1892" s="1" t="s">
        <v>3539</v>
      </c>
      <c r="C1892" s="2" t="s">
        <v>3540</v>
      </c>
      <c r="D1892" s="3" t="s">
        <v>237</v>
      </c>
      <c r="E1892" s="4">
        <v>6</v>
      </c>
      <c r="F1892" s="4">
        <v>0</v>
      </c>
      <c r="H1892" s="6">
        <v>0</v>
      </c>
      <c r="I1892" s="7">
        <v>6239262</v>
      </c>
      <c r="J1892" s="7">
        <v>6239256</v>
      </c>
      <c r="K1892" s="7">
        <v>2</v>
      </c>
      <c r="L1892" s="7">
        <v>7</v>
      </c>
      <c r="M1892" s="7">
        <f t="shared" si="213"/>
        <v>0</v>
      </c>
      <c r="N1892" s="8">
        <f t="shared" si="214"/>
        <v>0</v>
      </c>
      <c r="R1892" s="12">
        <v>1</v>
      </c>
    </row>
    <row r="1893" spans="1:18" ht="76.5" x14ac:dyDescent="0.2">
      <c r="A1893" s="1" t="s">
        <v>3541</v>
      </c>
      <c r="C1893" s="2" t="s">
        <v>3542</v>
      </c>
      <c r="D1893" s="3" t="s">
        <v>237</v>
      </c>
      <c r="E1893" s="4">
        <v>1</v>
      </c>
      <c r="F1893" s="4">
        <v>0</v>
      </c>
      <c r="H1893" s="6">
        <v>0</v>
      </c>
      <c r="I1893" s="7">
        <v>6239263</v>
      </c>
      <c r="J1893" s="7">
        <v>6239256</v>
      </c>
      <c r="K1893" s="7">
        <v>2</v>
      </c>
      <c r="L1893" s="7">
        <v>7</v>
      </c>
      <c r="M1893" s="7">
        <f t="shared" si="213"/>
        <v>0</v>
      </c>
      <c r="N1893" s="8">
        <f t="shared" si="214"/>
        <v>0</v>
      </c>
      <c r="R1893" s="12">
        <v>1</v>
      </c>
    </row>
    <row r="1894" spans="1:18" ht="76.5" x14ac:dyDescent="0.2">
      <c r="A1894" s="1" t="s">
        <v>3543</v>
      </c>
      <c r="B1894" s="1" t="s">
        <v>57</v>
      </c>
      <c r="C1894" s="2" t="s">
        <v>3544</v>
      </c>
      <c r="D1894" s="3" t="s">
        <v>36</v>
      </c>
      <c r="E1894" s="4">
        <v>0</v>
      </c>
      <c r="F1894" s="4">
        <v>0</v>
      </c>
      <c r="H1894" s="6">
        <v>0</v>
      </c>
      <c r="I1894" s="7">
        <v>6239264</v>
      </c>
      <c r="J1894" s="7">
        <v>6239256</v>
      </c>
      <c r="K1894" s="7">
        <v>2</v>
      </c>
      <c r="L1894" s="7">
        <v>7</v>
      </c>
      <c r="M1894" s="7">
        <f t="shared" si="213"/>
        <v>0</v>
      </c>
      <c r="N1894" s="8">
        <f t="shared" si="214"/>
        <v>0</v>
      </c>
      <c r="R1894" s="12">
        <v>1</v>
      </c>
    </row>
    <row r="1895" spans="1:18" ht="89.25" x14ac:dyDescent="0.2">
      <c r="A1895" s="1" t="s">
        <v>3545</v>
      </c>
      <c r="C1895" s="2" t="s">
        <v>3546</v>
      </c>
      <c r="D1895" s="3" t="s">
        <v>237</v>
      </c>
      <c r="E1895" s="4">
        <v>3</v>
      </c>
      <c r="F1895" s="4">
        <v>0</v>
      </c>
      <c r="H1895" s="6">
        <v>0</v>
      </c>
      <c r="I1895" s="7">
        <v>6239265</v>
      </c>
      <c r="J1895" s="7">
        <v>6239256</v>
      </c>
      <c r="K1895" s="7">
        <v>2</v>
      </c>
      <c r="L1895" s="7">
        <v>7</v>
      </c>
      <c r="M1895" s="7">
        <f t="shared" si="213"/>
        <v>0</v>
      </c>
      <c r="N1895" s="8">
        <f t="shared" si="214"/>
        <v>0</v>
      </c>
      <c r="R1895" s="12">
        <v>1</v>
      </c>
    </row>
    <row r="1896" spans="1:18" ht="63.75" x14ac:dyDescent="0.2">
      <c r="A1896" s="1" t="s">
        <v>3547</v>
      </c>
      <c r="B1896" s="1" t="s">
        <v>60</v>
      </c>
      <c r="C1896" s="2" t="s">
        <v>3548</v>
      </c>
      <c r="D1896" s="3" t="s">
        <v>36</v>
      </c>
      <c r="E1896" s="4">
        <v>0</v>
      </c>
      <c r="F1896" s="4">
        <v>0</v>
      </c>
      <c r="H1896" s="6">
        <v>0</v>
      </c>
      <c r="I1896" s="7">
        <v>6239266</v>
      </c>
      <c r="J1896" s="7">
        <v>6239256</v>
      </c>
      <c r="K1896" s="7">
        <v>2</v>
      </c>
      <c r="L1896" s="7">
        <v>7</v>
      </c>
      <c r="M1896" s="7">
        <f t="shared" si="213"/>
        <v>0</v>
      </c>
      <c r="N1896" s="8">
        <f t="shared" si="214"/>
        <v>0</v>
      </c>
      <c r="R1896" s="12">
        <v>1</v>
      </c>
    </row>
    <row r="1897" spans="1:18" ht="76.5" x14ac:dyDescent="0.2">
      <c r="A1897" s="1" t="s">
        <v>3549</v>
      </c>
      <c r="C1897" s="2" t="s">
        <v>3550</v>
      </c>
      <c r="D1897" s="3" t="s">
        <v>237</v>
      </c>
      <c r="E1897" s="4">
        <v>3</v>
      </c>
      <c r="F1897" s="4">
        <v>0</v>
      </c>
      <c r="H1897" s="6">
        <v>0</v>
      </c>
      <c r="I1897" s="7">
        <v>6239267</v>
      </c>
      <c r="J1897" s="7">
        <v>6239256</v>
      </c>
      <c r="K1897" s="7">
        <v>2</v>
      </c>
      <c r="L1897" s="7">
        <v>7</v>
      </c>
      <c r="M1897" s="7">
        <f t="shared" si="213"/>
        <v>0</v>
      </c>
      <c r="N1897" s="8">
        <f t="shared" si="214"/>
        <v>0</v>
      </c>
      <c r="R1897" s="12">
        <v>1</v>
      </c>
    </row>
    <row r="1898" spans="1:18" x14ac:dyDescent="0.2">
      <c r="A1898" s="1" t="s">
        <v>3551</v>
      </c>
      <c r="C1898" s="2" t="s">
        <v>679</v>
      </c>
      <c r="E1898" s="4">
        <v>0</v>
      </c>
      <c r="F1898" s="4">
        <v>0</v>
      </c>
      <c r="H1898" s="6">
        <v>0</v>
      </c>
      <c r="I1898" s="7">
        <v>6239268</v>
      </c>
      <c r="J1898" s="7">
        <v>6239217</v>
      </c>
      <c r="K1898" s="7">
        <v>1</v>
      </c>
      <c r="L1898" s="7">
        <v>6</v>
      </c>
      <c r="M1898" s="7">
        <f>M1899+M1900+M1901+M1902+M1903+M1904+M1905+M1906+M1907</f>
        <v>0</v>
      </c>
      <c r="N1898" s="8">
        <f>N1899+N1900+N1901+N1902+N1903+N1904+N1905+N1906+N1907</f>
        <v>0</v>
      </c>
      <c r="R1898" s="12">
        <v>1</v>
      </c>
    </row>
    <row r="1899" spans="1:18" ht="38.25" x14ac:dyDescent="0.2">
      <c r="A1899" s="1" t="s">
        <v>3552</v>
      </c>
      <c r="B1899" s="1" t="s">
        <v>63</v>
      </c>
      <c r="C1899" s="2" t="s">
        <v>3553</v>
      </c>
      <c r="D1899" s="3" t="s">
        <v>36</v>
      </c>
      <c r="E1899" s="4">
        <v>0</v>
      </c>
      <c r="F1899" s="4">
        <v>0</v>
      </c>
      <c r="H1899" s="6">
        <v>0</v>
      </c>
      <c r="I1899" s="7">
        <v>6239269</v>
      </c>
      <c r="J1899" s="7">
        <v>6239268</v>
      </c>
      <c r="K1899" s="7">
        <v>2</v>
      </c>
      <c r="L1899" s="7">
        <v>7</v>
      </c>
      <c r="M1899" s="7">
        <f t="shared" ref="M1899:M1907" si="215">ROUND(ROUND(H1899,2)*ROUND(E1899,2), 2)</f>
        <v>0</v>
      </c>
      <c r="N1899" s="8">
        <f t="shared" ref="N1899:N1907" si="216">H1899*E1899*(1+F1899/100)</f>
        <v>0</v>
      </c>
      <c r="R1899" s="12">
        <v>1</v>
      </c>
    </row>
    <row r="1900" spans="1:18" ht="51" x14ac:dyDescent="0.2">
      <c r="A1900" s="1" t="s">
        <v>3554</v>
      </c>
      <c r="C1900" s="2" t="s">
        <v>3555</v>
      </c>
      <c r="D1900" s="3" t="s">
        <v>234</v>
      </c>
      <c r="E1900" s="4">
        <v>1</v>
      </c>
      <c r="F1900" s="4">
        <v>0</v>
      </c>
      <c r="H1900" s="6">
        <v>0</v>
      </c>
      <c r="I1900" s="7">
        <v>6239270</v>
      </c>
      <c r="J1900" s="7">
        <v>6239268</v>
      </c>
      <c r="K1900" s="7">
        <v>2</v>
      </c>
      <c r="L1900" s="7">
        <v>7</v>
      </c>
      <c r="M1900" s="7">
        <f t="shared" si="215"/>
        <v>0</v>
      </c>
      <c r="N1900" s="8">
        <f t="shared" si="216"/>
        <v>0</v>
      </c>
      <c r="R1900" s="12">
        <v>1</v>
      </c>
    </row>
    <row r="1901" spans="1:18" ht="51" x14ac:dyDescent="0.2">
      <c r="A1901" s="1" t="s">
        <v>3556</v>
      </c>
      <c r="C1901" s="2" t="s">
        <v>3557</v>
      </c>
      <c r="D1901" s="3" t="s">
        <v>234</v>
      </c>
      <c r="E1901" s="4">
        <v>1</v>
      </c>
      <c r="F1901" s="4">
        <v>0</v>
      </c>
      <c r="H1901" s="6">
        <v>0</v>
      </c>
      <c r="I1901" s="7">
        <v>6239271</v>
      </c>
      <c r="J1901" s="7">
        <v>6239268</v>
      </c>
      <c r="K1901" s="7">
        <v>2</v>
      </c>
      <c r="L1901" s="7">
        <v>7</v>
      </c>
      <c r="M1901" s="7">
        <f t="shared" si="215"/>
        <v>0</v>
      </c>
      <c r="N1901" s="8">
        <f t="shared" si="216"/>
        <v>0</v>
      </c>
      <c r="R1901" s="12">
        <v>1</v>
      </c>
    </row>
    <row r="1902" spans="1:18" ht="51" x14ac:dyDescent="0.2">
      <c r="A1902" s="1" t="s">
        <v>3558</v>
      </c>
      <c r="C1902" s="2" t="s">
        <v>3559</v>
      </c>
      <c r="D1902" s="3" t="s">
        <v>234</v>
      </c>
      <c r="E1902" s="4">
        <v>2</v>
      </c>
      <c r="F1902" s="4">
        <v>0</v>
      </c>
      <c r="H1902" s="6">
        <v>0</v>
      </c>
      <c r="I1902" s="7">
        <v>6239272</v>
      </c>
      <c r="J1902" s="7">
        <v>6239268</v>
      </c>
      <c r="K1902" s="7">
        <v>2</v>
      </c>
      <c r="L1902" s="7">
        <v>7</v>
      </c>
      <c r="M1902" s="7">
        <f t="shared" si="215"/>
        <v>0</v>
      </c>
      <c r="N1902" s="8">
        <f t="shared" si="216"/>
        <v>0</v>
      </c>
      <c r="R1902" s="12">
        <v>1</v>
      </c>
    </row>
    <row r="1903" spans="1:18" ht="51" x14ac:dyDescent="0.2">
      <c r="A1903" s="1" t="s">
        <v>3560</v>
      </c>
      <c r="C1903" s="2" t="s">
        <v>3561</v>
      </c>
      <c r="D1903" s="3" t="s">
        <v>234</v>
      </c>
      <c r="E1903" s="4">
        <v>1</v>
      </c>
      <c r="F1903" s="4">
        <v>0</v>
      </c>
      <c r="H1903" s="6">
        <v>0</v>
      </c>
      <c r="I1903" s="7">
        <v>6239273</v>
      </c>
      <c r="J1903" s="7">
        <v>6239268</v>
      </c>
      <c r="K1903" s="7">
        <v>2</v>
      </c>
      <c r="L1903" s="7">
        <v>7</v>
      </c>
      <c r="M1903" s="7">
        <f t="shared" si="215"/>
        <v>0</v>
      </c>
      <c r="N1903" s="8">
        <f t="shared" si="216"/>
        <v>0</v>
      </c>
      <c r="R1903" s="12">
        <v>1</v>
      </c>
    </row>
    <row r="1904" spans="1:18" ht="51" x14ac:dyDescent="0.2">
      <c r="A1904" s="1" t="s">
        <v>3562</v>
      </c>
      <c r="C1904" s="2" t="s">
        <v>3563</v>
      </c>
      <c r="D1904" s="3" t="s">
        <v>234</v>
      </c>
      <c r="E1904" s="4">
        <v>2</v>
      </c>
      <c r="F1904" s="4">
        <v>0</v>
      </c>
      <c r="H1904" s="6">
        <v>0</v>
      </c>
      <c r="I1904" s="7">
        <v>6239274</v>
      </c>
      <c r="J1904" s="7">
        <v>6239268</v>
      </c>
      <c r="K1904" s="7">
        <v>2</v>
      </c>
      <c r="L1904" s="7">
        <v>7</v>
      </c>
      <c r="M1904" s="7">
        <f t="shared" si="215"/>
        <v>0</v>
      </c>
      <c r="N1904" s="8">
        <f t="shared" si="216"/>
        <v>0</v>
      </c>
      <c r="R1904" s="12">
        <v>1</v>
      </c>
    </row>
    <row r="1905" spans="1:18" ht="38.25" x14ac:dyDescent="0.2">
      <c r="A1905" s="1" t="s">
        <v>3564</v>
      </c>
      <c r="B1905" s="1" t="s">
        <v>66</v>
      </c>
      <c r="C1905" s="2" t="s">
        <v>3565</v>
      </c>
      <c r="D1905" s="3" t="s">
        <v>36</v>
      </c>
      <c r="E1905" s="4">
        <v>0</v>
      </c>
      <c r="F1905" s="4">
        <v>0</v>
      </c>
      <c r="H1905" s="6">
        <v>0</v>
      </c>
      <c r="I1905" s="7">
        <v>6239275</v>
      </c>
      <c r="J1905" s="7">
        <v>6239268</v>
      </c>
      <c r="K1905" s="7">
        <v>2</v>
      </c>
      <c r="L1905" s="7">
        <v>7</v>
      </c>
      <c r="M1905" s="7">
        <f t="shared" si="215"/>
        <v>0</v>
      </c>
      <c r="N1905" s="8">
        <f t="shared" si="216"/>
        <v>0</v>
      </c>
      <c r="R1905" s="12">
        <v>1</v>
      </c>
    </row>
    <row r="1906" spans="1:18" ht="51" x14ac:dyDescent="0.2">
      <c r="A1906" s="1" t="s">
        <v>3566</v>
      </c>
      <c r="C1906" s="2" t="s">
        <v>3567</v>
      </c>
      <c r="D1906" s="3" t="s">
        <v>234</v>
      </c>
      <c r="E1906" s="4">
        <v>2</v>
      </c>
      <c r="F1906" s="4">
        <v>0</v>
      </c>
      <c r="H1906" s="6">
        <v>0</v>
      </c>
      <c r="I1906" s="7">
        <v>6239276</v>
      </c>
      <c r="J1906" s="7">
        <v>6239268</v>
      </c>
      <c r="K1906" s="7">
        <v>2</v>
      </c>
      <c r="L1906" s="7">
        <v>7</v>
      </c>
      <c r="M1906" s="7">
        <f t="shared" si="215"/>
        <v>0</v>
      </c>
      <c r="N1906" s="8">
        <f t="shared" si="216"/>
        <v>0</v>
      </c>
      <c r="R1906" s="12">
        <v>1</v>
      </c>
    </row>
    <row r="1907" spans="1:18" ht="51" x14ac:dyDescent="0.2">
      <c r="A1907" s="1" t="s">
        <v>3568</v>
      </c>
      <c r="C1907" s="2" t="s">
        <v>3569</v>
      </c>
      <c r="D1907" s="3" t="s">
        <v>234</v>
      </c>
      <c r="E1907" s="4">
        <v>2</v>
      </c>
      <c r="F1907" s="4">
        <v>0</v>
      </c>
      <c r="H1907" s="6">
        <v>0</v>
      </c>
      <c r="I1907" s="7">
        <v>6239277</v>
      </c>
      <c r="J1907" s="7">
        <v>6239268</v>
      </c>
      <c r="K1907" s="7">
        <v>2</v>
      </c>
      <c r="L1907" s="7">
        <v>7</v>
      </c>
      <c r="M1907" s="7">
        <f t="shared" si="215"/>
        <v>0</v>
      </c>
      <c r="N1907" s="8">
        <f t="shared" si="216"/>
        <v>0</v>
      </c>
      <c r="R1907" s="12">
        <v>1</v>
      </c>
    </row>
    <row r="1908" spans="1:18" x14ac:dyDescent="0.2">
      <c r="A1908" s="1" t="s">
        <v>3570</v>
      </c>
      <c r="C1908" s="2" t="s">
        <v>689</v>
      </c>
      <c r="E1908" s="4">
        <v>0</v>
      </c>
      <c r="F1908" s="4">
        <v>0</v>
      </c>
      <c r="H1908" s="6">
        <v>0</v>
      </c>
      <c r="I1908" s="7">
        <v>6239278</v>
      </c>
      <c r="J1908" s="7">
        <v>6239217</v>
      </c>
      <c r="K1908" s="7">
        <v>1</v>
      </c>
      <c r="L1908" s="7">
        <v>6</v>
      </c>
      <c r="M1908" s="7">
        <f>M1909+M1910+M1911+M1912</f>
        <v>0</v>
      </c>
      <c r="N1908" s="8">
        <f>N1909+N1910+N1911+N1912</f>
        <v>0</v>
      </c>
      <c r="R1908" s="12">
        <v>1</v>
      </c>
    </row>
    <row r="1909" spans="1:18" ht="25.5" x14ac:dyDescent="0.2">
      <c r="A1909" s="1" t="s">
        <v>3571</v>
      </c>
      <c r="B1909" s="1" t="s">
        <v>69</v>
      </c>
      <c r="C1909" s="2" t="s">
        <v>3572</v>
      </c>
      <c r="D1909" s="3" t="s">
        <v>247</v>
      </c>
      <c r="E1909" s="4">
        <v>180</v>
      </c>
      <c r="F1909" s="4">
        <v>0</v>
      </c>
      <c r="H1909" s="6">
        <v>0</v>
      </c>
      <c r="I1909" s="7">
        <v>6239279</v>
      </c>
      <c r="J1909" s="7">
        <v>6239278</v>
      </c>
      <c r="K1909" s="7">
        <v>2</v>
      </c>
      <c r="L1909" s="7">
        <v>7</v>
      </c>
      <c r="M1909" s="7">
        <f t="shared" ref="M1909:M1912" si="217">ROUND(ROUND(H1909,2)*ROUND(E1909,2), 2)</f>
        <v>0</v>
      </c>
      <c r="N1909" s="8">
        <f>H1909*E1909*(1+F1909/100)</f>
        <v>0</v>
      </c>
      <c r="R1909" s="12">
        <v>1</v>
      </c>
    </row>
    <row r="1910" spans="1:18" ht="25.5" x14ac:dyDescent="0.2">
      <c r="A1910" s="1" t="s">
        <v>3573</v>
      </c>
      <c r="B1910" s="1" t="s">
        <v>72</v>
      </c>
      <c r="C1910" s="2" t="s">
        <v>3574</v>
      </c>
      <c r="D1910" s="3" t="s">
        <v>234</v>
      </c>
      <c r="E1910" s="4">
        <v>1</v>
      </c>
      <c r="F1910" s="4">
        <v>0</v>
      </c>
      <c r="H1910" s="6">
        <v>0</v>
      </c>
      <c r="I1910" s="7">
        <v>6239280</v>
      </c>
      <c r="J1910" s="7">
        <v>6239278</v>
      </c>
      <c r="K1910" s="7">
        <v>2</v>
      </c>
      <c r="L1910" s="7">
        <v>7</v>
      </c>
      <c r="M1910" s="7">
        <f t="shared" si="217"/>
        <v>0</v>
      </c>
      <c r="N1910" s="8">
        <f>H1910*E1910*(1+F1910/100)</f>
        <v>0</v>
      </c>
      <c r="R1910" s="12">
        <v>1</v>
      </c>
    </row>
    <row r="1911" spans="1:18" ht="38.25" x14ac:dyDescent="0.2">
      <c r="A1911" s="1" t="s">
        <v>3575</v>
      </c>
      <c r="B1911" s="1" t="s">
        <v>75</v>
      </c>
      <c r="C1911" s="2" t="s">
        <v>3576</v>
      </c>
      <c r="D1911" s="3" t="s">
        <v>234</v>
      </c>
      <c r="E1911" s="4">
        <v>1</v>
      </c>
      <c r="F1911" s="4">
        <v>0</v>
      </c>
      <c r="H1911" s="6">
        <v>0</v>
      </c>
      <c r="I1911" s="7">
        <v>6239281</v>
      </c>
      <c r="J1911" s="7">
        <v>6239278</v>
      </c>
      <c r="K1911" s="7">
        <v>2</v>
      </c>
      <c r="L1911" s="7">
        <v>7</v>
      </c>
      <c r="M1911" s="7">
        <f t="shared" si="217"/>
        <v>0</v>
      </c>
      <c r="N1911" s="8">
        <f>H1911*E1911*(1+F1911/100)</f>
        <v>0</v>
      </c>
      <c r="R1911" s="12">
        <v>1</v>
      </c>
    </row>
    <row r="1912" spans="1:18" ht="25.5" x14ac:dyDescent="0.2">
      <c r="A1912" s="1" t="s">
        <v>3577</v>
      </c>
      <c r="B1912" s="1" t="s">
        <v>78</v>
      </c>
      <c r="C1912" s="2" t="s">
        <v>3578</v>
      </c>
      <c r="D1912" s="3" t="s">
        <v>234</v>
      </c>
      <c r="E1912" s="4">
        <v>1</v>
      </c>
      <c r="F1912" s="4">
        <v>0</v>
      </c>
      <c r="H1912" s="6">
        <v>0</v>
      </c>
      <c r="I1912" s="7">
        <v>6239282</v>
      </c>
      <c r="J1912" s="7">
        <v>6239278</v>
      </c>
      <c r="K1912" s="7">
        <v>2</v>
      </c>
      <c r="L1912" s="7">
        <v>7</v>
      </c>
      <c r="M1912" s="7">
        <f t="shared" si="217"/>
        <v>0</v>
      </c>
      <c r="N1912" s="8">
        <f>H1912*E1912*(1+F1912/100)</f>
        <v>0</v>
      </c>
      <c r="R1912" s="12">
        <v>1</v>
      </c>
    </row>
    <row r="1913" spans="1:18" x14ac:dyDescent="0.2">
      <c r="A1913" s="1" t="s">
        <v>3579</v>
      </c>
      <c r="B1913" s="1" t="s">
        <v>3580</v>
      </c>
      <c r="C1913" s="2" t="s">
        <v>1217</v>
      </c>
      <c r="E1913" s="4">
        <v>0</v>
      </c>
      <c r="F1913" s="4">
        <v>0</v>
      </c>
      <c r="H1913" s="6">
        <v>0</v>
      </c>
      <c r="I1913" s="7">
        <v>6239283</v>
      </c>
      <c r="J1913" s="7">
        <v>6238797</v>
      </c>
      <c r="K1913" s="7">
        <v>1</v>
      </c>
      <c r="L1913" s="7">
        <v>5</v>
      </c>
      <c r="M1913" s="7">
        <f>M1914+M1915+M1916+M1917+M1918+M1919+M1920+M1921+M1922+M1923+M1924+M1925+M1926+M1927+M1928+M1929+M1930+M1931+M1932+M1933+M1934+M1935+M1936+M1937+M1938+M1939+M1940+M1941+M1942+M1943+M1944+M1945+M1946+M1947+M1948+M1949+M1950</f>
        <v>0</v>
      </c>
      <c r="N1913" s="8">
        <f>N1914+N1915+N1916+N1917+N1918+N1919+N1920+N1921+N1922+N1923+N1924+N1925+N1926+N1927+N1928+N1929+N1930+N1931+N1932+N1933+N1934+N1935+N1936+N1937+N1938+N1939+N1940+N1941+N1942+N1943+N1944+N1945+N1946+N1947+N1948+N1949+N1950</f>
        <v>0</v>
      </c>
      <c r="R1913" s="12">
        <v>1</v>
      </c>
    </row>
    <row r="1914" spans="1:18" x14ac:dyDescent="0.2">
      <c r="A1914" s="1" t="s">
        <v>3581</v>
      </c>
      <c r="C1914" s="2" t="s">
        <v>285</v>
      </c>
      <c r="D1914" s="3" t="s">
        <v>36</v>
      </c>
      <c r="E1914" s="4">
        <v>0</v>
      </c>
      <c r="F1914" s="4">
        <v>0</v>
      </c>
      <c r="H1914" s="6">
        <v>0</v>
      </c>
      <c r="I1914" s="7">
        <v>6239284</v>
      </c>
      <c r="J1914" s="7">
        <v>6239283</v>
      </c>
      <c r="K1914" s="7">
        <v>2</v>
      </c>
      <c r="L1914" s="7">
        <v>6</v>
      </c>
      <c r="M1914" s="7">
        <f t="shared" ref="M1914:M1950" si="218">ROUND(ROUND(H1914,2)*ROUND(E1914,2), 2)</f>
        <v>0</v>
      </c>
      <c r="N1914" s="8">
        <f t="shared" ref="N1914:N1950" si="219">H1914*E1914*(1+F1914/100)</f>
        <v>0</v>
      </c>
      <c r="R1914" s="12">
        <v>1</v>
      </c>
    </row>
    <row r="1915" spans="1:18" x14ac:dyDescent="0.2">
      <c r="A1915" s="1" t="s">
        <v>3582</v>
      </c>
      <c r="C1915" s="2" t="s">
        <v>1220</v>
      </c>
      <c r="D1915" s="3" t="s">
        <v>36</v>
      </c>
      <c r="E1915" s="4">
        <v>0</v>
      </c>
      <c r="F1915" s="4">
        <v>0</v>
      </c>
      <c r="H1915" s="6">
        <v>0</v>
      </c>
      <c r="I1915" s="7">
        <v>6239285</v>
      </c>
      <c r="J1915" s="7">
        <v>6239283</v>
      </c>
      <c r="K1915" s="7">
        <v>2</v>
      </c>
      <c r="L1915" s="7">
        <v>6</v>
      </c>
      <c r="M1915" s="7">
        <f t="shared" si="218"/>
        <v>0</v>
      </c>
      <c r="N1915" s="8">
        <f t="shared" si="219"/>
        <v>0</v>
      </c>
      <c r="R1915" s="12">
        <v>1</v>
      </c>
    </row>
    <row r="1916" spans="1:18" x14ac:dyDescent="0.2">
      <c r="A1916" s="1" t="s">
        <v>3583</v>
      </c>
      <c r="C1916" s="2" t="s">
        <v>1222</v>
      </c>
      <c r="D1916" s="3" t="s">
        <v>36</v>
      </c>
      <c r="E1916" s="4">
        <v>0</v>
      </c>
      <c r="F1916" s="4">
        <v>0</v>
      </c>
      <c r="H1916" s="6">
        <v>0</v>
      </c>
      <c r="I1916" s="7">
        <v>6239286</v>
      </c>
      <c r="J1916" s="7">
        <v>6239283</v>
      </c>
      <c r="K1916" s="7">
        <v>2</v>
      </c>
      <c r="L1916" s="7">
        <v>6</v>
      </c>
      <c r="M1916" s="7">
        <f t="shared" si="218"/>
        <v>0</v>
      </c>
      <c r="N1916" s="8">
        <f t="shared" si="219"/>
        <v>0</v>
      </c>
      <c r="R1916" s="12">
        <v>1</v>
      </c>
    </row>
    <row r="1917" spans="1:18" x14ac:dyDescent="0.2">
      <c r="A1917" s="1" t="s">
        <v>3584</v>
      </c>
      <c r="C1917" s="2" t="s">
        <v>1224</v>
      </c>
      <c r="D1917" s="3" t="s">
        <v>36</v>
      </c>
      <c r="E1917" s="4">
        <v>0</v>
      </c>
      <c r="F1917" s="4">
        <v>0</v>
      </c>
      <c r="H1917" s="6">
        <v>0</v>
      </c>
      <c r="I1917" s="7">
        <v>6239287</v>
      </c>
      <c r="J1917" s="7">
        <v>6239283</v>
      </c>
      <c r="K1917" s="7">
        <v>2</v>
      </c>
      <c r="L1917" s="7">
        <v>6</v>
      </c>
      <c r="M1917" s="7">
        <f t="shared" si="218"/>
        <v>0</v>
      </c>
      <c r="N1917" s="8">
        <f t="shared" si="219"/>
        <v>0</v>
      </c>
      <c r="R1917" s="12">
        <v>1</v>
      </c>
    </row>
    <row r="1918" spans="1:18" x14ac:dyDescent="0.2">
      <c r="A1918" s="1" t="s">
        <v>3585</v>
      </c>
      <c r="C1918" s="2" t="s">
        <v>1226</v>
      </c>
      <c r="D1918" s="3" t="s">
        <v>36</v>
      </c>
      <c r="E1918" s="4">
        <v>0</v>
      </c>
      <c r="F1918" s="4">
        <v>0</v>
      </c>
      <c r="H1918" s="6">
        <v>0</v>
      </c>
      <c r="I1918" s="7">
        <v>6239288</v>
      </c>
      <c r="J1918" s="7">
        <v>6239283</v>
      </c>
      <c r="K1918" s="7">
        <v>2</v>
      </c>
      <c r="L1918" s="7">
        <v>6</v>
      </c>
      <c r="M1918" s="7">
        <f t="shared" si="218"/>
        <v>0</v>
      </c>
      <c r="N1918" s="8">
        <f t="shared" si="219"/>
        <v>0</v>
      </c>
      <c r="R1918" s="12">
        <v>1</v>
      </c>
    </row>
    <row r="1919" spans="1:18" ht="25.5" x14ac:dyDescent="0.2">
      <c r="A1919" s="1" t="s">
        <v>3586</v>
      </c>
      <c r="C1919" s="2" t="s">
        <v>966</v>
      </c>
      <c r="D1919" s="3" t="s">
        <v>36</v>
      </c>
      <c r="E1919" s="4">
        <v>0</v>
      </c>
      <c r="F1919" s="4">
        <v>0</v>
      </c>
      <c r="H1919" s="6">
        <v>0</v>
      </c>
      <c r="I1919" s="7">
        <v>6239289</v>
      </c>
      <c r="J1919" s="7">
        <v>6239283</v>
      </c>
      <c r="K1919" s="7">
        <v>2</v>
      </c>
      <c r="L1919" s="7">
        <v>6</v>
      </c>
      <c r="M1919" s="7">
        <f t="shared" si="218"/>
        <v>0</v>
      </c>
      <c r="N1919" s="8">
        <f t="shared" si="219"/>
        <v>0</v>
      </c>
      <c r="R1919" s="12">
        <v>1</v>
      </c>
    </row>
    <row r="1920" spans="1:18" ht="25.5" x14ac:dyDescent="0.2">
      <c r="A1920" s="1" t="s">
        <v>3587</v>
      </c>
      <c r="C1920" s="2" t="s">
        <v>3588</v>
      </c>
      <c r="D1920" s="3" t="s">
        <v>36</v>
      </c>
      <c r="E1920" s="4">
        <v>0</v>
      </c>
      <c r="F1920" s="4">
        <v>0</v>
      </c>
      <c r="H1920" s="6">
        <v>0</v>
      </c>
      <c r="I1920" s="7">
        <v>6239290</v>
      </c>
      <c r="J1920" s="7">
        <v>6239283</v>
      </c>
      <c r="K1920" s="7">
        <v>2</v>
      </c>
      <c r="L1920" s="7">
        <v>6</v>
      </c>
      <c r="M1920" s="7">
        <f t="shared" si="218"/>
        <v>0</v>
      </c>
      <c r="N1920" s="8">
        <f t="shared" si="219"/>
        <v>0</v>
      </c>
      <c r="R1920" s="12">
        <v>1</v>
      </c>
    </row>
    <row r="1921" spans="1:18" ht="25.5" x14ac:dyDescent="0.2">
      <c r="A1921" s="1" t="s">
        <v>3589</v>
      </c>
      <c r="C1921" s="2" t="s">
        <v>1231</v>
      </c>
      <c r="D1921" s="3" t="s">
        <v>36</v>
      </c>
      <c r="E1921" s="4">
        <v>0</v>
      </c>
      <c r="F1921" s="4">
        <v>0</v>
      </c>
      <c r="H1921" s="6">
        <v>0</v>
      </c>
      <c r="I1921" s="7">
        <v>6239291</v>
      </c>
      <c r="J1921" s="7">
        <v>6239283</v>
      </c>
      <c r="K1921" s="7">
        <v>2</v>
      </c>
      <c r="L1921" s="7">
        <v>6</v>
      </c>
      <c r="M1921" s="7">
        <f t="shared" si="218"/>
        <v>0</v>
      </c>
      <c r="N1921" s="8">
        <f t="shared" si="219"/>
        <v>0</v>
      </c>
      <c r="R1921" s="12">
        <v>1</v>
      </c>
    </row>
    <row r="1922" spans="1:18" x14ac:dyDescent="0.2">
      <c r="A1922" s="1" t="s">
        <v>3590</v>
      </c>
      <c r="C1922" s="2" t="s">
        <v>1233</v>
      </c>
      <c r="D1922" s="3" t="s">
        <v>36</v>
      </c>
      <c r="E1922" s="4">
        <v>0</v>
      </c>
      <c r="F1922" s="4">
        <v>0</v>
      </c>
      <c r="H1922" s="6">
        <v>0</v>
      </c>
      <c r="I1922" s="7">
        <v>6239292</v>
      </c>
      <c r="J1922" s="7">
        <v>6239283</v>
      </c>
      <c r="K1922" s="7">
        <v>2</v>
      </c>
      <c r="L1922" s="7">
        <v>6</v>
      </c>
      <c r="M1922" s="7">
        <f t="shared" si="218"/>
        <v>0</v>
      </c>
      <c r="N1922" s="8">
        <f t="shared" si="219"/>
        <v>0</v>
      </c>
      <c r="R1922" s="12">
        <v>1</v>
      </c>
    </row>
    <row r="1923" spans="1:18" x14ac:dyDescent="0.2">
      <c r="A1923" s="1" t="s">
        <v>3591</v>
      </c>
      <c r="C1923" s="2" t="s">
        <v>1235</v>
      </c>
      <c r="D1923" s="3" t="s">
        <v>36</v>
      </c>
      <c r="E1923" s="4">
        <v>0</v>
      </c>
      <c r="F1923" s="4">
        <v>0</v>
      </c>
      <c r="H1923" s="6">
        <v>0</v>
      </c>
      <c r="I1923" s="7">
        <v>6239293</v>
      </c>
      <c r="J1923" s="7">
        <v>6239283</v>
      </c>
      <c r="K1923" s="7">
        <v>2</v>
      </c>
      <c r="L1923" s="7">
        <v>6</v>
      </c>
      <c r="M1923" s="7">
        <f t="shared" si="218"/>
        <v>0</v>
      </c>
      <c r="N1923" s="8">
        <f t="shared" si="219"/>
        <v>0</v>
      </c>
      <c r="R1923" s="12">
        <v>1</v>
      </c>
    </row>
    <row r="1924" spans="1:18" ht="51" x14ac:dyDescent="0.2">
      <c r="A1924" s="1" t="s">
        <v>3592</v>
      </c>
      <c r="B1924" s="1" t="s">
        <v>972</v>
      </c>
      <c r="C1924" s="2" t="s">
        <v>3593</v>
      </c>
      <c r="D1924" s="3" t="s">
        <v>36</v>
      </c>
      <c r="E1924" s="4">
        <v>0</v>
      </c>
      <c r="F1924" s="4">
        <v>0</v>
      </c>
      <c r="H1924" s="6">
        <v>0</v>
      </c>
      <c r="I1924" s="7">
        <v>6239294</v>
      </c>
      <c r="J1924" s="7">
        <v>6239283</v>
      </c>
      <c r="K1924" s="7">
        <v>2</v>
      </c>
      <c r="L1924" s="7">
        <v>6</v>
      </c>
      <c r="M1924" s="7">
        <f t="shared" si="218"/>
        <v>0</v>
      </c>
      <c r="N1924" s="8">
        <f t="shared" si="219"/>
        <v>0</v>
      </c>
      <c r="R1924" s="12">
        <v>1</v>
      </c>
    </row>
    <row r="1925" spans="1:18" ht="38.25" x14ac:dyDescent="0.2">
      <c r="A1925" s="1" t="s">
        <v>3594</v>
      </c>
      <c r="C1925" s="2" t="s">
        <v>1239</v>
      </c>
      <c r="D1925" s="3" t="s">
        <v>36</v>
      </c>
      <c r="E1925" s="4">
        <v>0</v>
      </c>
      <c r="F1925" s="4">
        <v>0</v>
      </c>
      <c r="H1925" s="6">
        <v>0</v>
      </c>
      <c r="I1925" s="7">
        <v>6239295</v>
      </c>
      <c r="J1925" s="7">
        <v>6239283</v>
      </c>
      <c r="K1925" s="7">
        <v>2</v>
      </c>
      <c r="L1925" s="7">
        <v>6</v>
      </c>
      <c r="M1925" s="7">
        <f t="shared" si="218"/>
        <v>0</v>
      </c>
      <c r="N1925" s="8">
        <f t="shared" si="219"/>
        <v>0</v>
      </c>
      <c r="R1925" s="12">
        <v>1</v>
      </c>
    </row>
    <row r="1926" spans="1:18" x14ac:dyDescent="0.2">
      <c r="A1926" s="1" t="s">
        <v>3595</v>
      </c>
      <c r="C1926" s="2" t="s">
        <v>3596</v>
      </c>
      <c r="D1926" s="3" t="s">
        <v>36</v>
      </c>
      <c r="E1926" s="4">
        <v>0</v>
      </c>
      <c r="F1926" s="4">
        <v>0</v>
      </c>
      <c r="H1926" s="6">
        <v>0</v>
      </c>
      <c r="I1926" s="7">
        <v>6239296</v>
      </c>
      <c r="J1926" s="7">
        <v>6239283</v>
      </c>
      <c r="K1926" s="7">
        <v>2</v>
      </c>
      <c r="L1926" s="7">
        <v>6</v>
      </c>
      <c r="M1926" s="7">
        <f t="shared" si="218"/>
        <v>0</v>
      </c>
      <c r="N1926" s="8">
        <f t="shared" si="219"/>
        <v>0</v>
      </c>
      <c r="R1926" s="12">
        <v>1</v>
      </c>
    </row>
    <row r="1927" spans="1:18" ht="89.25" x14ac:dyDescent="0.2">
      <c r="A1927" s="1" t="s">
        <v>3597</v>
      </c>
      <c r="B1927" s="1" t="s">
        <v>31</v>
      </c>
      <c r="C1927" s="2" t="s">
        <v>3598</v>
      </c>
      <c r="D1927" s="3" t="s">
        <v>237</v>
      </c>
      <c r="E1927" s="4">
        <v>4</v>
      </c>
      <c r="F1927" s="4">
        <v>0</v>
      </c>
      <c r="H1927" s="6">
        <v>0</v>
      </c>
      <c r="I1927" s="7">
        <v>6239297</v>
      </c>
      <c r="J1927" s="7">
        <v>6239283</v>
      </c>
      <c r="K1927" s="7">
        <v>2</v>
      </c>
      <c r="L1927" s="7">
        <v>6</v>
      </c>
      <c r="M1927" s="7">
        <f t="shared" si="218"/>
        <v>0</v>
      </c>
      <c r="N1927" s="8">
        <f t="shared" si="219"/>
        <v>0</v>
      </c>
      <c r="R1927" s="12">
        <v>1</v>
      </c>
    </row>
    <row r="1928" spans="1:18" ht="63.75" x14ac:dyDescent="0.2">
      <c r="A1928" s="1" t="s">
        <v>3599</v>
      </c>
      <c r="B1928" s="1" t="s">
        <v>987</v>
      </c>
      <c r="C1928" s="2" t="s">
        <v>3600</v>
      </c>
      <c r="D1928" s="3" t="s">
        <v>36</v>
      </c>
      <c r="E1928" s="4">
        <v>0</v>
      </c>
      <c r="F1928" s="4">
        <v>0</v>
      </c>
      <c r="H1928" s="6">
        <v>0</v>
      </c>
      <c r="I1928" s="7">
        <v>6239298</v>
      </c>
      <c r="J1928" s="7">
        <v>6239283</v>
      </c>
      <c r="K1928" s="7">
        <v>2</v>
      </c>
      <c r="L1928" s="7">
        <v>6</v>
      </c>
      <c r="M1928" s="7">
        <f t="shared" si="218"/>
        <v>0</v>
      </c>
      <c r="N1928" s="8">
        <f t="shared" si="219"/>
        <v>0</v>
      </c>
      <c r="R1928" s="12">
        <v>1</v>
      </c>
    </row>
    <row r="1929" spans="1:18" ht="38.25" x14ac:dyDescent="0.2">
      <c r="A1929" s="1" t="s">
        <v>3601</v>
      </c>
      <c r="C1929" s="2" t="s">
        <v>1239</v>
      </c>
      <c r="D1929" s="3" t="s">
        <v>36</v>
      </c>
      <c r="E1929" s="4">
        <v>0</v>
      </c>
      <c r="F1929" s="4">
        <v>0</v>
      </c>
      <c r="H1929" s="6">
        <v>0</v>
      </c>
      <c r="I1929" s="7">
        <v>6239299</v>
      </c>
      <c r="J1929" s="7">
        <v>6239283</v>
      </c>
      <c r="K1929" s="7">
        <v>2</v>
      </c>
      <c r="L1929" s="7">
        <v>6</v>
      </c>
      <c r="M1929" s="7">
        <f t="shared" si="218"/>
        <v>0</v>
      </c>
      <c r="N1929" s="8">
        <f t="shared" si="219"/>
        <v>0</v>
      </c>
      <c r="R1929" s="12">
        <v>1</v>
      </c>
    </row>
    <row r="1930" spans="1:18" ht="25.5" x14ac:dyDescent="0.2">
      <c r="A1930" s="1" t="s">
        <v>3602</v>
      </c>
      <c r="C1930" s="2" t="s">
        <v>3603</v>
      </c>
      <c r="D1930" s="3" t="s">
        <v>36</v>
      </c>
      <c r="E1930" s="4">
        <v>0</v>
      </c>
      <c r="F1930" s="4">
        <v>0</v>
      </c>
      <c r="H1930" s="6">
        <v>0</v>
      </c>
      <c r="I1930" s="7">
        <v>6239300</v>
      </c>
      <c r="J1930" s="7">
        <v>6239283</v>
      </c>
      <c r="K1930" s="7">
        <v>2</v>
      </c>
      <c r="L1930" s="7">
        <v>6</v>
      </c>
      <c r="M1930" s="7">
        <f t="shared" si="218"/>
        <v>0</v>
      </c>
      <c r="N1930" s="8">
        <f t="shared" si="219"/>
        <v>0</v>
      </c>
      <c r="R1930" s="12">
        <v>1</v>
      </c>
    </row>
    <row r="1931" spans="1:18" x14ac:dyDescent="0.2">
      <c r="A1931" s="1" t="s">
        <v>3604</v>
      </c>
      <c r="C1931" s="2" t="s">
        <v>1243</v>
      </c>
      <c r="D1931" s="3" t="s">
        <v>36</v>
      </c>
      <c r="E1931" s="4">
        <v>0</v>
      </c>
      <c r="F1931" s="4">
        <v>0</v>
      </c>
      <c r="H1931" s="6">
        <v>0</v>
      </c>
      <c r="I1931" s="7">
        <v>6239301</v>
      </c>
      <c r="J1931" s="7">
        <v>6239283</v>
      </c>
      <c r="K1931" s="7">
        <v>2</v>
      </c>
      <c r="L1931" s="7">
        <v>6</v>
      </c>
      <c r="M1931" s="7">
        <f t="shared" si="218"/>
        <v>0</v>
      </c>
      <c r="N1931" s="8">
        <f t="shared" si="219"/>
        <v>0</v>
      </c>
      <c r="R1931" s="12">
        <v>1</v>
      </c>
    </row>
    <row r="1932" spans="1:18" ht="25.5" x14ac:dyDescent="0.2">
      <c r="A1932" s="1" t="s">
        <v>3605</v>
      </c>
      <c r="B1932" s="1" t="s">
        <v>42</v>
      </c>
      <c r="C1932" s="2" t="s">
        <v>3606</v>
      </c>
      <c r="D1932" s="3" t="s">
        <v>237</v>
      </c>
      <c r="E1932" s="4">
        <v>6</v>
      </c>
      <c r="F1932" s="4">
        <v>0</v>
      </c>
      <c r="H1932" s="6">
        <v>0</v>
      </c>
      <c r="I1932" s="7">
        <v>6239302</v>
      </c>
      <c r="J1932" s="7">
        <v>6239283</v>
      </c>
      <c r="K1932" s="7">
        <v>2</v>
      </c>
      <c r="L1932" s="7">
        <v>6</v>
      </c>
      <c r="M1932" s="7">
        <f t="shared" si="218"/>
        <v>0</v>
      </c>
      <c r="N1932" s="8">
        <f t="shared" si="219"/>
        <v>0</v>
      </c>
      <c r="R1932" s="12">
        <v>1</v>
      </c>
    </row>
    <row r="1933" spans="1:18" ht="25.5" x14ac:dyDescent="0.2">
      <c r="A1933" s="1" t="s">
        <v>3607</v>
      </c>
      <c r="B1933" s="1" t="s">
        <v>45</v>
      </c>
      <c r="C1933" s="2" t="s">
        <v>3608</v>
      </c>
      <c r="D1933" s="3" t="s">
        <v>237</v>
      </c>
      <c r="E1933" s="4">
        <v>14</v>
      </c>
      <c r="F1933" s="4">
        <v>0</v>
      </c>
      <c r="H1933" s="6">
        <v>0</v>
      </c>
      <c r="I1933" s="7">
        <v>6239303</v>
      </c>
      <c r="J1933" s="7">
        <v>6239283</v>
      </c>
      <c r="K1933" s="7">
        <v>2</v>
      </c>
      <c r="L1933" s="7">
        <v>6</v>
      </c>
      <c r="M1933" s="7">
        <f t="shared" si="218"/>
        <v>0</v>
      </c>
      <c r="N1933" s="8">
        <f t="shared" si="219"/>
        <v>0</v>
      </c>
      <c r="R1933" s="12">
        <v>1</v>
      </c>
    </row>
    <row r="1934" spans="1:18" ht="38.25" x14ac:dyDescent="0.2">
      <c r="A1934" s="1" t="s">
        <v>3609</v>
      </c>
      <c r="B1934" s="1" t="s">
        <v>48</v>
      </c>
      <c r="C1934" s="2" t="s">
        <v>3610</v>
      </c>
      <c r="D1934" s="3" t="s">
        <v>237</v>
      </c>
      <c r="E1934" s="4">
        <v>3</v>
      </c>
      <c r="F1934" s="4">
        <v>0</v>
      </c>
      <c r="H1934" s="6">
        <v>0</v>
      </c>
      <c r="I1934" s="7">
        <v>6239304</v>
      </c>
      <c r="J1934" s="7">
        <v>6239283</v>
      </c>
      <c r="K1934" s="7">
        <v>2</v>
      </c>
      <c r="L1934" s="7">
        <v>6</v>
      </c>
      <c r="M1934" s="7">
        <f t="shared" si="218"/>
        <v>0</v>
      </c>
      <c r="N1934" s="8">
        <f t="shared" si="219"/>
        <v>0</v>
      </c>
      <c r="R1934" s="12">
        <v>1</v>
      </c>
    </row>
    <row r="1935" spans="1:18" ht="51" x14ac:dyDescent="0.2">
      <c r="A1935" s="1" t="s">
        <v>3611</v>
      </c>
      <c r="B1935" s="1" t="s">
        <v>51</v>
      </c>
      <c r="C1935" s="2" t="s">
        <v>3612</v>
      </c>
      <c r="D1935" s="3" t="s">
        <v>237</v>
      </c>
      <c r="E1935" s="4">
        <v>1</v>
      </c>
      <c r="F1935" s="4">
        <v>0</v>
      </c>
      <c r="H1935" s="6">
        <v>0</v>
      </c>
      <c r="I1935" s="7">
        <v>6239305</v>
      </c>
      <c r="J1935" s="7">
        <v>6239283</v>
      </c>
      <c r="K1935" s="7">
        <v>2</v>
      </c>
      <c r="L1935" s="7">
        <v>6</v>
      </c>
      <c r="M1935" s="7">
        <f t="shared" si="218"/>
        <v>0</v>
      </c>
      <c r="N1935" s="8">
        <f t="shared" si="219"/>
        <v>0</v>
      </c>
      <c r="R1935" s="12">
        <v>1</v>
      </c>
    </row>
    <row r="1936" spans="1:18" ht="25.5" x14ac:dyDescent="0.2">
      <c r="A1936" s="1" t="s">
        <v>3613</v>
      </c>
      <c r="B1936" s="1" t="s">
        <v>54</v>
      </c>
      <c r="C1936" s="2" t="s">
        <v>3614</v>
      </c>
      <c r="D1936" s="3" t="s">
        <v>237</v>
      </c>
      <c r="E1936" s="4">
        <v>1</v>
      </c>
      <c r="F1936" s="4">
        <v>0</v>
      </c>
      <c r="H1936" s="6">
        <v>0</v>
      </c>
      <c r="I1936" s="7">
        <v>6239306</v>
      </c>
      <c r="J1936" s="7">
        <v>6239283</v>
      </c>
      <c r="K1936" s="7">
        <v>2</v>
      </c>
      <c r="L1936" s="7">
        <v>6</v>
      </c>
      <c r="M1936" s="7">
        <f t="shared" si="218"/>
        <v>0</v>
      </c>
      <c r="N1936" s="8">
        <f t="shared" si="219"/>
        <v>0</v>
      </c>
      <c r="R1936" s="12">
        <v>1</v>
      </c>
    </row>
    <row r="1937" spans="1:18" ht="51" x14ac:dyDescent="0.2">
      <c r="A1937" s="1" t="s">
        <v>3615</v>
      </c>
      <c r="B1937" s="1" t="s">
        <v>57</v>
      </c>
      <c r="C1937" s="2" t="s">
        <v>3616</v>
      </c>
      <c r="D1937" s="3" t="s">
        <v>237</v>
      </c>
      <c r="E1937" s="4">
        <v>26</v>
      </c>
      <c r="F1937" s="4">
        <v>0</v>
      </c>
      <c r="H1937" s="6">
        <v>0</v>
      </c>
      <c r="I1937" s="7">
        <v>6239307</v>
      </c>
      <c r="J1937" s="7">
        <v>6239283</v>
      </c>
      <c r="K1937" s="7">
        <v>2</v>
      </c>
      <c r="L1937" s="7">
        <v>6</v>
      </c>
      <c r="M1937" s="7">
        <f t="shared" si="218"/>
        <v>0</v>
      </c>
      <c r="N1937" s="8">
        <f t="shared" si="219"/>
        <v>0</v>
      </c>
      <c r="R1937" s="12">
        <v>1</v>
      </c>
    </row>
    <row r="1938" spans="1:18" ht="51" x14ac:dyDescent="0.2">
      <c r="A1938" s="1" t="s">
        <v>3617</v>
      </c>
      <c r="B1938" s="1" t="s">
        <v>60</v>
      </c>
      <c r="C1938" s="2" t="s">
        <v>3618</v>
      </c>
      <c r="D1938" s="3" t="s">
        <v>237</v>
      </c>
      <c r="E1938" s="4">
        <v>3</v>
      </c>
      <c r="F1938" s="4">
        <v>0</v>
      </c>
      <c r="H1938" s="6">
        <v>0</v>
      </c>
      <c r="I1938" s="7">
        <v>6239308</v>
      </c>
      <c r="J1938" s="7">
        <v>6239283</v>
      </c>
      <c r="K1938" s="7">
        <v>2</v>
      </c>
      <c r="L1938" s="7">
        <v>6</v>
      </c>
      <c r="M1938" s="7">
        <f t="shared" si="218"/>
        <v>0</v>
      </c>
      <c r="N1938" s="8">
        <f t="shared" si="219"/>
        <v>0</v>
      </c>
      <c r="R1938" s="12">
        <v>1</v>
      </c>
    </row>
    <row r="1939" spans="1:18" ht="51" x14ac:dyDescent="0.2">
      <c r="A1939" s="1" t="s">
        <v>3619</v>
      </c>
      <c r="B1939" s="1" t="s">
        <v>63</v>
      </c>
      <c r="C1939" s="2" t="s">
        <v>3620</v>
      </c>
      <c r="D1939" s="3" t="s">
        <v>237</v>
      </c>
      <c r="E1939" s="4">
        <v>6</v>
      </c>
      <c r="F1939" s="4">
        <v>0</v>
      </c>
      <c r="H1939" s="6">
        <v>0</v>
      </c>
      <c r="I1939" s="7">
        <v>6239309</v>
      </c>
      <c r="J1939" s="7">
        <v>6239283</v>
      </c>
      <c r="K1939" s="7">
        <v>2</v>
      </c>
      <c r="L1939" s="7">
        <v>6</v>
      </c>
      <c r="M1939" s="7">
        <f t="shared" si="218"/>
        <v>0</v>
      </c>
      <c r="N1939" s="8">
        <f t="shared" si="219"/>
        <v>0</v>
      </c>
      <c r="R1939" s="12">
        <v>1</v>
      </c>
    </row>
    <row r="1940" spans="1:18" ht="51" x14ac:dyDescent="0.2">
      <c r="A1940" s="1" t="s">
        <v>3621</v>
      </c>
      <c r="B1940" s="1" t="s">
        <v>66</v>
      </c>
      <c r="C1940" s="2" t="s">
        <v>3622</v>
      </c>
      <c r="D1940" s="3" t="s">
        <v>237</v>
      </c>
      <c r="E1940" s="4">
        <v>2</v>
      </c>
      <c r="F1940" s="4">
        <v>0</v>
      </c>
      <c r="H1940" s="6">
        <v>0</v>
      </c>
      <c r="I1940" s="7">
        <v>6239310</v>
      </c>
      <c r="J1940" s="7">
        <v>6239283</v>
      </c>
      <c r="K1940" s="7">
        <v>2</v>
      </c>
      <c r="L1940" s="7">
        <v>6</v>
      </c>
      <c r="M1940" s="7">
        <f t="shared" si="218"/>
        <v>0</v>
      </c>
      <c r="N1940" s="8">
        <f t="shared" si="219"/>
        <v>0</v>
      </c>
      <c r="R1940" s="12">
        <v>1</v>
      </c>
    </row>
    <row r="1941" spans="1:18" ht="38.25" x14ac:dyDescent="0.2">
      <c r="A1941" s="1" t="s">
        <v>3623</v>
      </c>
      <c r="B1941" s="1" t="s">
        <v>69</v>
      </c>
      <c r="C1941" s="2" t="s">
        <v>3624</v>
      </c>
      <c r="D1941" s="3" t="s">
        <v>237</v>
      </c>
      <c r="E1941" s="4">
        <v>15</v>
      </c>
      <c r="F1941" s="4">
        <v>0</v>
      </c>
      <c r="H1941" s="6">
        <v>0</v>
      </c>
      <c r="I1941" s="7">
        <v>6239311</v>
      </c>
      <c r="J1941" s="7">
        <v>6239283</v>
      </c>
      <c r="K1941" s="7">
        <v>2</v>
      </c>
      <c r="L1941" s="7">
        <v>6</v>
      </c>
      <c r="M1941" s="7">
        <f t="shared" si="218"/>
        <v>0</v>
      </c>
      <c r="N1941" s="8">
        <f t="shared" si="219"/>
        <v>0</v>
      </c>
      <c r="R1941" s="12">
        <v>1</v>
      </c>
    </row>
    <row r="1942" spans="1:18" ht="76.5" x14ac:dyDescent="0.2">
      <c r="A1942" s="1" t="s">
        <v>3625</v>
      </c>
      <c r="B1942" s="1" t="s">
        <v>72</v>
      </c>
      <c r="C1942" s="2" t="s">
        <v>3626</v>
      </c>
      <c r="D1942" s="3" t="s">
        <v>237</v>
      </c>
      <c r="E1942" s="4">
        <v>2</v>
      </c>
      <c r="F1942" s="4">
        <v>0</v>
      </c>
      <c r="H1942" s="6">
        <v>0</v>
      </c>
      <c r="I1942" s="7">
        <v>6239312</v>
      </c>
      <c r="J1942" s="7">
        <v>6239283</v>
      </c>
      <c r="K1942" s="7">
        <v>2</v>
      </c>
      <c r="L1942" s="7">
        <v>6</v>
      </c>
      <c r="M1942" s="7">
        <f t="shared" si="218"/>
        <v>0</v>
      </c>
      <c r="N1942" s="8">
        <f t="shared" si="219"/>
        <v>0</v>
      </c>
      <c r="R1942" s="12">
        <v>1</v>
      </c>
    </row>
    <row r="1943" spans="1:18" ht="25.5" x14ac:dyDescent="0.2">
      <c r="A1943" s="1" t="s">
        <v>3627</v>
      </c>
      <c r="B1943" s="1" t="s">
        <v>75</v>
      </c>
      <c r="C1943" s="2" t="s">
        <v>3628</v>
      </c>
      <c r="D1943" s="3" t="s">
        <v>237</v>
      </c>
      <c r="E1943" s="4">
        <v>4</v>
      </c>
      <c r="F1943" s="4">
        <v>0</v>
      </c>
      <c r="H1943" s="6">
        <v>0</v>
      </c>
      <c r="I1943" s="7">
        <v>6239313</v>
      </c>
      <c r="J1943" s="7">
        <v>6239283</v>
      </c>
      <c r="K1943" s="7">
        <v>2</v>
      </c>
      <c r="L1943" s="7">
        <v>6</v>
      </c>
      <c r="M1943" s="7">
        <f t="shared" si="218"/>
        <v>0</v>
      </c>
      <c r="N1943" s="8">
        <f t="shared" si="219"/>
        <v>0</v>
      </c>
      <c r="R1943" s="12">
        <v>1</v>
      </c>
    </row>
    <row r="1944" spans="1:18" ht="51" x14ac:dyDescent="0.2">
      <c r="A1944" s="1" t="s">
        <v>3629</v>
      </c>
      <c r="B1944" s="1" t="s">
        <v>78</v>
      </c>
      <c r="C1944" s="2" t="s">
        <v>3630</v>
      </c>
      <c r="D1944" s="3" t="s">
        <v>237</v>
      </c>
      <c r="E1944" s="4">
        <v>8</v>
      </c>
      <c r="F1944" s="4">
        <v>0</v>
      </c>
      <c r="H1944" s="6">
        <v>0</v>
      </c>
      <c r="I1944" s="7">
        <v>6239314</v>
      </c>
      <c r="J1944" s="7">
        <v>6239283</v>
      </c>
      <c r="K1944" s="7">
        <v>2</v>
      </c>
      <c r="L1944" s="7">
        <v>6</v>
      </c>
      <c r="M1944" s="7">
        <f t="shared" si="218"/>
        <v>0</v>
      </c>
      <c r="N1944" s="8">
        <f t="shared" si="219"/>
        <v>0</v>
      </c>
      <c r="R1944" s="12">
        <v>1</v>
      </c>
    </row>
    <row r="1945" spans="1:18" ht="25.5" x14ac:dyDescent="0.2">
      <c r="A1945" s="1" t="s">
        <v>3631</v>
      </c>
      <c r="B1945" s="1" t="s">
        <v>81</v>
      </c>
      <c r="C1945" s="2" t="s">
        <v>3632</v>
      </c>
      <c r="D1945" s="3" t="s">
        <v>237</v>
      </c>
      <c r="E1945" s="4">
        <v>3</v>
      </c>
      <c r="F1945" s="4">
        <v>0</v>
      </c>
      <c r="H1945" s="6">
        <v>0</v>
      </c>
      <c r="I1945" s="7">
        <v>6239315</v>
      </c>
      <c r="J1945" s="7">
        <v>6239283</v>
      </c>
      <c r="K1945" s="7">
        <v>2</v>
      </c>
      <c r="L1945" s="7">
        <v>6</v>
      </c>
      <c r="M1945" s="7">
        <f t="shared" si="218"/>
        <v>0</v>
      </c>
      <c r="N1945" s="8">
        <f t="shared" si="219"/>
        <v>0</v>
      </c>
      <c r="R1945" s="12">
        <v>1</v>
      </c>
    </row>
    <row r="1946" spans="1:18" ht="25.5" x14ac:dyDescent="0.2">
      <c r="A1946" s="1" t="s">
        <v>3633</v>
      </c>
      <c r="B1946" s="1" t="s">
        <v>84</v>
      </c>
      <c r="C1946" s="2" t="s">
        <v>3634</v>
      </c>
      <c r="D1946" s="3" t="s">
        <v>237</v>
      </c>
      <c r="E1946" s="4">
        <v>1</v>
      </c>
      <c r="F1946" s="4">
        <v>0</v>
      </c>
      <c r="H1946" s="6">
        <v>0</v>
      </c>
      <c r="I1946" s="7">
        <v>6239316</v>
      </c>
      <c r="J1946" s="7">
        <v>6239283</v>
      </c>
      <c r="K1946" s="7">
        <v>2</v>
      </c>
      <c r="L1946" s="7">
        <v>6</v>
      </c>
      <c r="M1946" s="7">
        <f t="shared" si="218"/>
        <v>0</v>
      </c>
      <c r="N1946" s="8">
        <f t="shared" si="219"/>
        <v>0</v>
      </c>
      <c r="R1946" s="12">
        <v>1</v>
      </c>
    </row>
    <row r="1947" spans="1:18" ht="63.75" x14ac:dyDescent="0.2">
      <c r="A1947" s="1" t="s">
        <v>3635</v>
      </c>
      <c r="B1947" s="1" t="s">
        <v>87</v>
      </c>
      <c r="C1947" s="2" t="s">
        <v>3636</v>
      </c>
      <c r="D1947" s="3" t="s">
        <v>237</v>
      </c>
      <c r="E1947" s="4">
        <v>6</v>
      </c>
      <c r="F1947" s="4">
        <v>0</v>
      </c>
      <c r="H1947" s="6">
        <v>0</v>
      </c>
      <c r="I1947" s="7">
        <v>6239317</v>
      </c>
      <c r="J1947" s="7">
        <v>6239283</v>
      </c>
      <c r="K1947" s="7">
        <v>2</v>
      </c>
      <c r="L1947" s="7">
        <v>6</v>
      </c>
      <c r="M1947" s="7">
        <f t="shared" si="218"/>
        <v>0</v>
      </c>
      <c r="N1947" s="8">
        <f t="shared" si="219"/>
        <v>0</v>
      </c>
      <c r="R1947" s="12">
        <v>1</v>
      </c>
    </row>
    <row r="1948" spans="1:18" ht="89.25" x14ac:dyDescent="0.2">
      <c r="A1948" s="1" t="s">
        <v>3637</v>
      </c>
      <c r="B1948" s="1" t="s">
        <v>90</v>
      </c>
      <c r="C1948" s="2" t="s">
        <v>3638</v>
      </c>
      <c r="D1948" s="3" t="s">
        <v>234</v>
      </c>
      <c r="E1948" s="4">
        <v>1</v>
      </c>
      <c r="F1948" s="4">
        <v>0</v>
      </c>
      <c r="H1948" s="6">
        <v>0</v>
      </c>
      <c r="I1948" s="7">
        <v>6239318</v>
      </c>
      <c r="J1948" s="7">
        <v>6239283</v>
      </c>
      <c r="K1948" s="7">
        <v>2</v>
      </c>
      <c r="L1948" s="7">
        <v>6</v>
      </c>
      <c r="M1948" s="7">
        <f t="shared" si="218"/>
        <v>0</v>
      </c>
      <c r="N1948" s="8">
        <f t="shared" si="219"/>
        <v>0</v>
      </c>
      <c r="R1948" s="12">
        <v>1</v>
      </c>
    </row>
    <row r="1949" spans="1:18" ht="114.75" x14ac:dyDescent="0.2">
      <c r="A1949" s="1" t="s">
        <v>3639</v>
      </c>
      <c r="B1949" s="1" t="s">
        <v>93</v>
      </c>
      <c r="C1949" s="2" t="s">
        <v>3640</v>
      </c>
      <c r="D1949" s="3" t="s">
        <v>234</v>
      </c>
      <c r="E1949" s="4">
        <v>1</v>
      </c>
      <c r="F1949" s="4">
        <v>0</v>
      </c>
      <c r="H1949" s="6">
        <v>0</v>
      </c>
      <c r="I1949" s="7">
        <v>6239319</v>
      </c>
      <c r="J1949" s="7">
        <v>6239283</v>
      </c>
      <c r="K1949" s="7">
        <v>2</v>
      </c>
      <c r="L1949" s="7">
        <v>6</v>
      </c>
      <c r="M1949" s="7">
        <f t="shared" si="218"/>
        <v>0</v>
      </c>
      <c r="N1949" s="8">
        <f t="shared" si="219"/>
        <v>0</v>
      </c>
      <c r="R1949" s="12">
        <v>1</v>
      </c>
    </row>
    <row r="1950" spans="1:18" ht="38.25" x14ac:dyDescent="0.2">
      <c r="A1950" s="1" t="s">
        <v>3641</v>
      </c>
      <c r="B1950" s="1" t="s">
        <v>96</v>
      </c>
      <c r="C1950" s="2" t="s">
        <v>3642</v>
      </c>
      <c r="D1950" s="3" t="s">
        <v>247</v>
      </c>
      <c r="E1950" s="4">
        <v>157</v>
      </c>
      <c r="F1950" s="4">
        <v>0</v>
      </c>
      <c r="H1950" s="6">
        <v>0</v>
      </c>
      <c r="I1950" s="7">
        <v>6239320</v>
      </c>
      <c r="J1950" s="7">
        <v>6239283</v>
      </c>
      <c r="K1950" s="7">
        <v>2</v>
      </c>
      <c r="L1950" s="7">
        <v>6</v>
      </c>
      <c r="M1950" s="7">
        <f t="shared" si="218"/>
        <v>0</v>
      </c>
      <c r="N1950" s="8">
        <f t="shared" si="219"/>
        <v>0</v>
      </c>
      <c r="R1950" s="12">
        <v>1</v>
      </c>
    </row>
    <row r="1951" spans="1:18" x14ac:dyDescent="0.2">
      <c r="A1951" s="1" t="s">
        <v>3643</v>
      </c>
      <c r="B1951" s="1" t="s">
        <v>3644</v>
      </c>
      <c r="C1951" s="2" t="s">
        <v>3645</v>
      </c>
      <c r="E1951" s="4">
        <v>0</v>
      </c>
      <c r="F1951" s="4">
        <v>0</v>
      </c>
      <c r="H1951" s="6">
        <v>0</v>
      </c>
      <c r="I1951" s="7">
        <v>6239321</v>
      </c>
      <c r="J1951" s="7">
        <v>6238797</v>
      </c>
      <c r="K1951" s="7">
        <v>1</v>
      </c>
      <c r="L1951" s="7">
        <v>5</v>
      </c>
      <c r="M1951" s="7">
        <f>M1952+M1953+M1954+M1955+M1956+M1957+M1958+M1959+M1960+M1961+M1962+M1963+M1964+M1965+M1966+M1967+M1968+M1969+M1970+M1971+M1972+M1973+M1974+M1975+M1976+M1977+M1978+M1979+M1980+M1981+M1982+M1983+M1984+M1985+M1986</f>
        <v>0</v>
      </c>
      <c r="N1951" s="8">
        <f>N1952+N1953+N1954+N1955+N1956+N1957+N1958+N1959+N1960+N1961+N1962+N1963+N1964+N1965+N1966+N1967+N1968+N1969+N1970+N1971+N1972+N1973+N1974+N1975+N1976+N1977+N1978+N1979+N1980+N1981+N1982+N1983+N1984+N1985+N1986</f>
        <v>0</v>
      </c>
      <c r="R1951" s="12">
        <v>1</v>
      </c>
    </row>
    <row r="1952" spans="1:18" x14ac:dyDescent="0.2">
      <c r="A1952" s="1" t="s">
        <v>3646</v>
      </c>
      <c r="C1952" s="2" t="s">
        <v>285</v>
      </c>
      <c r="D1952" s="3" t="s">
        <v>36</v>
      </c>
      <c r="E1952" s="4">
        <v>0</v>
      </c>
      <c r="F1952" s="4">
        <v>0</v>
      </c>
      <c r="H1952" s="6">
        <v>0</v>
      </c>
      <c r="I1952" s="7">
        <v>6239322</v>
      </c>
      <c r="J1952" s="7">
        <v>6239321</v>
      </c>
      <c r="K1952" s="7">
        <v>2</v>
      </c>
      <c r="L1952" s="7">
        <v>6</v>
      </c>
      <c r="M1952" s="7">
        <f t="shared" ref="M1952:M1986" si="220">ROUND(ROUND(H1952,2)*ROUND(E1952,2), 2)</f>
        <v>0</v>
      </c>
      <c r="N1952" s="8">
        <f t="shared" ref="N1952:N1986" si="221">H1952*E1952*(1+F1952/100)</f>
        <v>0</v>
      </c>
      <c r="R1952" s="12">
        <v>1</v>
      </c>
    </row>
    <row r="1953" spans="1:18" ht="38.25" x14ac:dyDescent="0.2">
      <c r="A1953" s="1" t="s">
        <v>3647</v>
      </c>
      <c r="C1953" s="2" t="s">
        <v>3648</v>
      </c>
      <c r="D1953" s="3" t="s">
        <v>36</v>
      </c>
      <c r="E1953" s="4">
        <v>0</v>
      </c>
      <c r="F1953" s="4">
        <v>0</v>
      </c>
      <c r="H1953" s="6">
        <v>0</v>
      </c>
      <c r="I1953" s="7">
        <v>6239323</v>
      </c>
      <c r="J1953" s="7">
        <v>6239321</v>
      </c>
      <c r="K1953" s="7">
        <v>2</v>
      </c>
      <c r="L1953" s="7">
        <v>6</v>
      </c>
      <c r="M1953" s="7">
        <f t="shared" si="220"/>
        <v>0</v>
      </c>
      <c r="N1953" s="8">
        <f t="shared" si="221"/>
        <v>0</v>
      </c>
      <c r="R1953" s="12">
        <v>1</v>
      </c>
    </row>
    <row r="1954" spans="1:18" x14ac:dyDescent="0.2">
      <c r="A1954" s="1" t="s">
        <v>3649</v>
      </c>
      <c r="C1954" s="2" t="s">
        <v>3650</v>
      </c>
      <c r="D1954" s="3" t="s">
        <v>36</v>
      </c>
      <c r="E1954" s="4">
        <v>0</v>
      </c>
      <c r="F1954" s="4">
        <v>0</v>
      </c>
      <c r="H1954" s="6">
        <v>0</v>
      </c>
      <c r="I1954" s="7">
        <v>6239324</v>
      </c>
      <c r="J1954" s="7">
        <v>6239321</v>
      </c>
      <c r="K1954" s="7">
        <v>2</v>
      </c>
      <c r="L1954" s="7">
        <v>6</v>
      </c>
      <c r="M1954" s="7">
        <f t="shared" si="220"/>
        <v>0</v>
      </c>
      <c r="N1954" s="8">
        <f t="shared" si="221"/>
        <v>0</v>
      </c>
      <c r="R1954" s="12">
        <v>1</v>
      </c>
    </row>
    <row r="1955" spans="1:18" x14ac:dyDescent="0.2">
      <c r="A1955" s="1" t="s">
        <v>3651</v>
      </c>
      <c r="C1955" s="2" t="s">
        <v>3652</v>
      </c>
      <c r="D1955" s="3" t="s">
        <v>36</v>
      </c>
      <c r="E1955" s="4">
        <v>0</v>
      </c>
      <c r="F1955" s="4">
        <v>0</v>
      </c>
      <c r="H1955" s="6">
        <v>0</v>
      </c>
      <c r="I1955" s="7">
        <v>6239325</v>
      </c>
      <c r="J1955" s="7">
        <v>6239321</v>
      </c>
      <c r="K1955" s="7">
        <v>2</v>
      </c>
      <c r="L1955" s="7">
        <v>6</v>
      </c>
      <c r="M1955" s="7">
        <f t="shared" si="220"/>
        <v>0</v>
      </c>
      <c r="N1955" s="8">
        <f t="shared" si="221"/>
        <v>0</v>
      </c>
      <c r="R1955" s="12">
        <v>1</v>
      </c>
    </row>
    <row r="1956" spans="1:18" x14ac:dyDescent="0.2">
      <c r="A1956" s="1" t="s">
        <v>3653</v>
      </c>
      <c r="C1956" s="2" t="s">
        <v>1224</v>
      </c>
      <c r="D1956" s="3" t="s">
        <v>36</v>
      </c>
      <c r="E1956" s="4">
        <v>0</v>
      </c>
      <c r="F1956" s="4">
        <v>0</v>
      </c>
      <c r="H1956" s="6">
        <v>0</v>
      </c>
      <c r="I1956" s="7">
        <v>6239326</v>
      </c>
      <c r="J1956" s="7">
        <v>6239321</v>
      </c>
      <c r="K1956" s="7">
        <v>2</v>
      </c>
      <c r="L1956" s="7">
        <v>6</v>
      </c>
      <c r="M1956" s="7">
        <f t="shared" si="220"/>
        <v>0</v>
      </c>
      <c r="N1956" s="8">
        <f t="shared" si="221"/>
        <v>0</v>
      </c>
      <c r="R1956" s="12">
        <v>1</v>
      </c>
    </row>
    <row r="1957" spans="1:18" x14ac:dyDescent="0.2">
      <c r="A1957" s="1" t="s">
        <v>3654</v>
      </c>
      <c r="C1957" s="2" t="s">
        <v>634</v>
      </c>
      <c r="D1957" s="3" t="s">
        <v>36</v>
      </c>
      <c r="E1957" s="4">
        <v>0</v>
      </c>
      <c r="F1957" s="4">
        <v>0</v>
      </c>
      <c r="H1957" s="6">
        <v>0</v>
      </c>
      <c r="I1957" s="7">
        <v>6239327</v>
      </c>
      <c r="J1957" s="7">
        <v>6239321</v>
      </c>
      <c r="K1957" s="7">
        <v>2</v>
      </c>
      <c r="L1957" s="7">
        <v>6</v>
      </c>
      <c r="M1957" s="7">
        <f t="shared" si="220"/>
        <v>0</v>
      </c>
      <c r="N1957" s="8">
        <f t="shared" si="221"/>
        <v>0</v>
      </c>
      <c r="R1957" s="12">
        <v>1</v>
      </c>
    </row>
    <row r="1958" spans="1:18" x14ac:dyDescent="0.2">
      <c r="A1958" s="1" t="s">
        <v>3655</v>
      </c>
      <c r="C1958" s="2" t="s">
        <v>1226</v>
      </c>
      <c r="D1958" s="3" t="s">
        <v>36</v>
      </c>
      <c r="E1958" s="4">
        <v>0</v>
      </c>
      <c r="F1958" s="4">
        <v>0</v>
      </c>
      <c r="H1958" s="6">
        <v>0</v>
      </c>
      <c r="I1958" s="7">
        <v>6239328</v>
      </c>
      <c r="J1958" s="7">
        <v>6239321</v>
      </c>
      <c r="K1958" s="7">
        <v>2</v>
      </c>
      <c r="L1958" s="7">
        <v>6</v>
      </c>
      <c r="M1958" s="7">
        <f t="shared" si="220"/>
        <v>0</v>
      </c>
      <c r="N1958" s="8">
        <f t="shared" si="221"/>
        <v>0</v>
      </c>
      <c r="R1958" s="12">
        <v>1</v>
      </c>
    </row>
    <row r="1959" spans="1:18" ht="25.5" x14ac:dyDescent="0.2">
      <c r="A1959" s="1" t="s">
        <v>3656</v>
      </c>
      <c r="C1959" s="2" t="s">
        <v>966</v>
      </c>
      <c r="D1959" s="3" t="s">
        <v>36</v>
      </c>
      <c r="E1959" s="4">
        <v>0</v>
      </c>
      <c r="F1959" s="4">
        <v>0</v>
      </c>
      <c r="H1959" s="6">
        <v>0</v>
      </c>
      <c r="I1959" s="7">
        <v>6239329</v>
      </c>
      <c r="J1959" s="7">
        <v>6239321</v>
      </c>
      <c r="K1959" s="7">
        <v>2</v>
      </c>
      <c r="L1959" s="7">
        <v>6</v>
      </c>
      <c r="M1959" s="7">
        <f t="shared" si="220"/>
        <v>0</v>
      </c>
      <c r="N1959" s="8">
        <f t="shared" si="221"/>
        <v>0</v>
      </c>
      <c r="R1959" s="12">
        <v>1</v>
      </c>
    </row>
    <row r="1960" spans="1:18" x14ac:dyDescent="0.2">
      <c r="A1960" s="1" t="s">
        <v>3657</v>
      </c>
      <c r="C1960" s="2" t="s">
        <v>3469</v>
      </c>
      <c r="D1960" s="3" t="s">
        <v>36</v>
      </c>
      <c r="E1960" s="4">
        <v>0</v>
      </c>
      <c r="F1960" s="4">
        <v>0</v>
      </c>
      <c r="H1960" s="6">
        <v>0</v>
      </c>
      <c r="I1960" s="7">
        <v>6239330</v>
      </c>
      <c r="J1960" s="7">
        <v>6239321</v>
      </c>
      <c r="K1960" s="7">
        <v>2</v>
      </c>
      <c r="L1960" s="7">
        <v>6</v>
      </c>
      <c r="M1960" s="7">
        <f t="shared" si="220"/>
        <v>0</v>
      </c>
      <c r="N1960" s="8">
        <f t="shared" si="221"/>
        <v>0</v>
      </c>
      <c r="R1960" s="12">
        <v>1</v>
      </c>
    </row>
    <row r="1961" spans="1:18" x14ac:dyDescent="0.2">
      <c r="A1961" s="1" t="s">
        <v>3658</v>
      </c>
      <c r="B1961" s="1" t="s">
        <v>972</v>
      </c>
      <c r="C1961" s="2" t="s">
        <v>3659</v>
      </c>
      <c r="D1961" s="3" t="s">
        <v>36</v>
      </c>
      <c r="E1961" s="4">
        <v>0</v>
      </c>
      <c r="F1961" s="4">
        <v>0</v>
      </c>
      <c r="H1961" s="6">
        <v>0</v>
      </c>
      <c r="I1961" s="7">
        <v>6239331</v>
      </c>
      <c r="J1961" s="7">
        <v>6239321</v>
      </c>
      <c r="K1961" s="7">
        <v>2</v>
      </c>
      <c r="L1961" s="7">
        <v>6</v>
      </c>
      <c r="M1961" s="7">
        <f t="shared" si="220"/>
        <v>0</v>
      </c>
      <c r="N1961" s="8">
        <f t="shared" si="221"/>
        <v>0</v>
      </c>
      <c r="R1961" s="12">
        <v>1</v>
      </c>
    </row>
    <row r="1962" spans="1:18" ht="140.25" x14ac:dyDescent="0.2">
      <c r="A1962" s="1" t="s">
        <v>3660</v>
      </c>
      <c r="B1962" s="1" t="s">
        <v>31</v>
      </c>
      <c r="C1962" s="2" t="s">
        <v>3661</v>
      </c>
      <c r="D1962" s="3" t="s">
        <v>237</v>
      </c>
      <c r="E1962" s="4">
        <v>1</v>
      </c>
      <c r="F1962" s="4">
        <v>0</v>
      </c>
      <c r="H1962" s="6">
        <v>0</v>
      </c>
      <c r="I1962" s="7">
        <v>6239332</v>
      </c>
      <c r="J1962" s="7">
        <v>6239321</v>
      </c>
      <c r="K1962" s="7">
        <v>2</v>
      </c>
      <c r="L1962" s="7">
        <v>6</v>
      </c>
      <c r="M1962" s="7">
        <f t="shared" si="220"/>
        <v>0</v>
      </c>
      <c r="N1962" s="8">
        <f t="shared" si="221"/>
        <v>0</v>
      </c>
      <c r="R1962" s="12">
        <v>1</v>
      </c>
    </row>
    <row r="1963" spans="1:18" ht="38.25" x14ac:dyDescent="0.2">
      <c r="A1963" s="1" t="s">
        <v>3662</v>
      </c>
      <c r="B1963" s="1" t="s">
        <v>987</v>
      </c>
      <c r="C1963" s="2" t="s">
        <v>3663</v>
      </c>
      <c r="D1963" s="3" t="s">
        <v>36</v>
      </c>
      <c r="E1963" s="4">
        <v>0</v>
      </c>
      <c r="F1963" s="4">
        <v>0</v>
      </c>
      <c r="H1963" s="6">
        <v>0</v>
      </c>
      <c r="I1963" s="7">
        <v>6239333</v>
      </c>
      <c r="J1963" s="7">
        <v>6239321</v>
      </c>
      <c r="K1963" s="7">
        <v>2</v>
      </c>
      <c r="L1963" s="7">
        <v>6</v>
      </c>
      <c r="M1963" s="7">
        <f t="shared" si="220"/>
        <v>0</v>
      </c>
      <c r="N1963" s="8">
        <f t="shared" si="221"/>
        <v>0</v>
      </c>
      <c r="R1963" s="12">
        <v>1</v>
      </c>
    </row>
    <row r="1964" spans="1:18" ht="153" x14ac:dyDescent="0.2">
      <c r="A1964" s="1" t="s">
        <v>3664</v>
      </c>
      <c r="B1964" s="1" t="s">
        <v>42</v>
      </c>
      <c r="C1964" s="2" t="s">
        <v>3665</v>
      </c>
      <c r="D1964" s="3" t="s">
        <v>237</v>
      </c>
      <c r="E1964" s="4">
        <v>2</v>
      </c>
      <c r="F1964" s="4">
        <v>0</v>
      </c>
      <c r="H1964" s="6">
        <v>0</v>
      </c>
      <c r="I1964" s="7">
        <v>6239334</v>
      </c>
      <c r="J1964" s="7">
        <v>6239321</v>
      </c>
      <c r="K1964" s="7">
        <v>2</v>
      </c>
      <c r="L1964" s="7">
        <v>6</v>
      </c>
      <c r="M1964" s="7">
        <f t="shared" si="220"/>
        <v>0</v>
      </c>
      <c r="N1964" s="8">
        <f t="shared" si="221"/>
        <v>0</v>
      </c>
      <c r="R1964" s="12">
        <v>1</v>
      </c>
    </row>
    <row r="1965" spans="1:18" ht="89.25" x14ac:dyDescent="0.2">
      <c r="A1965" s="1" t="s">
        <v>3666</v>
      </c>
      <c r="B1965" s="1" t="s">
        <v>45</v>
      </c>
      <c r="C1965" s="2" t="s">
        <v>3667</v>
      </c>
      <c r="D1965" s="3" t="s">
        <v>237</v>
      </c>
      <c r="E1965" s="4">
        <v>9</v>
      </c>
      <c r="F1965" s="4">
        <v>0</v>
      </c>
      <c r="H1965" s="6">
        <v>0</v>
      </c>
      <c r="I1965" s="7">
        <v>6239335</v>
      </c>
      <c r="J1965" s="7">
        <v>6239321</v>
      </c>
      <c r="K1965" s="7">
        <v>2</v>
      </c>
      <c r="L1965" s="7">
        <v>6</v>
      </c>
      <c r="M1965" s="7">
        <f t="shared" si="220"/>
        <v>0</v>
      </c>
      <c r="N1965" s="8">
        <f t="shared" si="221"/>
        <v>0</v>
      </c>
      <c r="R1965" s="12">
        <v>1</v>
      </c>
    </row>
    <row r="1966" spans="1:18" ht="178.5" x14ac:dyDescent="0.2">
      <c r="A1966" s="1" t="s">
        <v>3668</v>
      </c>
      <c r="B1966" s="1" t="s">
        <v>48</v>
      </c>
      <c r="C1966" s="2" t="s">
        <v>3669</v>
      </c>
      <c r="D1966" s="3" t="s">
        <v>237</v>
      </c>
      <c r="E1966" s="4">
        <v>3</v>
      </c>
      <c r="F1966" s="4">
        <v>0</v>
      </c>
      <c r="H1966" s="6">
        <v>0</v>
      </c>
      <c r="I1966" s="7">
        <v>6239336</v>
      </c>
      <c r="J1966" s="7">
        <v>6239321</v>
      </c>
      <c r="K1966" s="7">
        <v>2</v>
      </c>
      <c r="L1966" s="7">
        <v>6</v>
      </c>
      <c r="M1966" s="7">
        <f t="shared" si="220"/>
        <v>0</v>
      </c>
      <c r="N1966" s="8">
        <f t="shared" si="221"/>
        <v>0</v>
      </c>
      <c r="R1966" s="12">
        <v>1</v>
      </c>
    </row>
    <row r="1967" spans="1:18" ht="140.25" x14ac:dyDescent="0.2">
      <c r="A1967" s="1" t="s">
        <v>3670</v>
      </c>
      <c r="B1967" s="1" t="s">
        <v>51</v>
      </c>
      <c r="C1967" s="2" t="s">
        <v>3671</v>
      </c>
      <c r="D1967" s="3" t="s">
        <v>237</v>
      </c>
      <c r="E1967" s="4">
        <v>1</v>
      </c>
      <c r="F1967" s="4">
        <v>0</v>
      </c>
      <c r="H1967" s="6">
        <v>0</v>
      </c>
      <c r="I1967" s="7">
        <v>6239337</v>
      </c>
      <c r="J1967" s="7">
        <v>6239321</v>
      </c>
      <c r="K1967" s="7">
        <v>2</v>
      </c>
      <c r="L1967" s="7">
        <v>6</v>
      </c>
      <c r="M1967" s="7">
        <f t="shared" si="220"/>
        <v>0</v>
      </c>
      <c r="N1967" s="8">
        <f t="shared" si="221"/>
        <v>0</v>
      </c>
      <c r="R1967" s="12">
        <v>1</v>
      </c>
    </row>
    <row r="1968" spans="1:18" ht="127.5" x14ac:dyDescent="0.2">
      <c r="A1968" s="1" t="s">
        <v>3672</v>
      </c>
      <c r="B1968" s="1" t="s">
        <v>54</v>
      </c>
      <c r="C1968" s="2" t="s">
        <v>3673</v>
      </c>
      <c r="D1968" s="3" t="s">
        <v>237</v>
      </c>
      <c r="E1968" s="4">
        <v>2</v>
      </c>
      <c r="F1968" s="4">
        <v>0</v>
      </c>
      <c r="H1968" s="6">
        <v>0</v>
      </c>
      <c r="I1968" s="7">
        <v>6239338</v>
      </c>
      <c r="J1968" s="7">
        <v>6239321</v>
      </c>
      <c r="K1968" s="7">
        <v>2</v>
      </c>
      <c r="L1968" s="7">
        <v>6</v>
      </c>
      <c r="M1968" s="7">
        <f t="shared" si="220"/>
        <v>0</v>
      </c>
      <c r="N1968" s="8">
        <f t="shared" si="221"/>
        <v>0</v>
      </c>
      <c r="R1968" s="12">
        <v>1</v>
      </c>
    </row>
    <row r="1969" spans="1:18" ht="127.5" x14ac:dyDescent="0.2">
      <c r="A1969" s="1" t="s">
        <v>3674</v>
      </c>
      <c r="B1969" s="1" t="s">
        <v>57</v>
      </c>
      <c r="C1969" s="2" t="s">
        <v>3675</v>
      </c>
      <c r="D1969" s="3" t="s">
        <v>237</v>
      </c>
      <c r="E1969" s="4">
        <v>1</v>
      </c>
      <c r="F1969" s="4">
        <v>0</v>
      </c>
      <c r="H1969" s="6">
        <v>0</v>
      </c>
      <c r="I1969" s="7">
        <v>6239339</v>
      </c>
      <c r="J1969" s="7">
        <v>6239321</v>
      </c>
      <c r="K1969" s="7">
        <v>2</v>
      </c>
      <c r="L1969" s="7">
        <v>6</v>
      </c>
      <c r="M1969" s="7">
        <f t="shared" si="220"/>
        <v>0</v>
      </c>
      <c r="N1969" s="8">
        <f t="shared" si="221"/>
        <v>0</v>
      </c>
      <c r="R1969" s="12">
        <v>1</v>
      </c>
    </row>
    <row r="1970" spans="1:18" ht="51" x14ac:dyDescent="0.2">
      <c r="A1970" s="1" t="s">
        <v>3676</v>
      </c>
      <c r="B1970" s="1" t="s">
        <v>1004</v>
      </c>
      <c r="C1970" s="2" t="s">
        <v>3677</v>
      </c>
      <c r="D1970" s="3" t="s">
        <v>36</v>
      </c>
      <c r="E1970" s="4">
        <v>0</v>
      </c>
      <c r="F1970" s="4">
        <v>0</v>
      </c>
      <c r="H1970" s="6">
        <v>0</v>
      </c>
      <c r="I1970" s="7">
        <v>6239340</v>
      </c>
      <c r="J1970" s="7">
        <v>6239321</v>
      </c>
      <c r="K1970" s="7">
        <v>2</v>
      </c>
      <c r="L1970" s="7">
        <v>6</v>
      </c>
      <c r="M1970" s="7">
        <f t="shared" si="220"/>
        <v>0</v>
      </c>
      <c r="N1970" s="8">
        <f t="shared" si="221"/>
        <v>0</v>
      </c>
      <c r="R1970" s="12">
        <v>1</v>
      </c>
    </row>
    <row r="1971" spans="1:18" ht="102" x14ac:dyDescent="0.2">
      <c r="A1971" s="1" t="s">
        <v>3678</v>
      </c>
      <c r="B1971" s="1" t="s">
        <v>60</v>
      </c>
      <c r="C1971" s="2" t="s">
        <v>3679</v>
      </c>
      <c r="D1971" s="3" t="s">
        <v>237</v>
      </c>
      <c r="E1971" s="4">
        <v>2</v>
      </c>
      <c r="F1971" s="4">
        <v>0</v>
      </c>
      <c r="H1971" s="6">
        <v>0</v>
      </c>
      <c r="I1971" s="7">
        <v>6239341</v>
      </c>
      <c r="J1971" s="7">
        <v>6239321</v>
      </c>
      <c r="K1971" s="7">
        <v>2</v>
      </c>
      <c r="L1971" s="7">
        <v>6</v>
      </c>
      <c r="M1971" s="7">
        <f t="shared" si="220"/>
        <v>0</v>
      </c>
      <c r="N1971" s="8">
        <f t="shared" si="221"/>
        <v>0</v>
      </c>
      <c r="R1971" s="12">
        <v>1</v>
      </c>
    </row>
    <row r="1972" spans="1:18" ht="63.75" x14ac:dyDescent="0.2">
      <c r="A1972" s="1" t="s">
        <v>3680</v>
      </c>
      <c r="C1972" s="2" t="s">
        <v>3681</v>
      </c>
      <c r="D1972" s="3" t="s">
        <v>237</v>
      </c>
      <c r="E1972" s="4">
        <v>1</v>
      </c>
      <c r="F1972" s="4">
        <v>0</v>
      </c>
      <c r="H1972" s="6">
        <v>0</v>
      </c>
      <c r="I1972" s="7">
        <v>6239342</v>
      </c>
      <c r="J1972" s="7">
        <v>6239321</v>
      </c>
      <c r="K1972" s="7">
        <v>2</v>
      </c>
      <c r="L1972" s="7">
        <v>6</v>
      </c>
      <c r="M1972" s="7">
        <f t="shared" si="220"/>
        <v>0</v>
      </c>
      <c r="N1972" s="8">
        <f t="shared" si="221"/>
        <v>0</v>
      </c>
      <c r="R1972" s="12">
        <v>1</v>
      </c>
    </row>
    <row r="1973" spans="1:18" ht="25.5" x14ac:dyDescent="0.2">
      <c r="A1973" s="1" t="s">
        <v>3682</v>
      </c>
      <c r="B1973" s="1" t="s">
        <v>1440</v>
      </c>
      <c r="C1973" s="2" t="s">
        <v>3683</v>
      </c>
      <c r="D1973" s="3" t="s">
        <v>36</v>
      </c>
      <c r="E1973" s="4">
        <v>0</v>
      </c>
      <c r="F1973" s="4">
        <v>0</v>
      </c>
      <c r="H1973" s="6">
        <v>0</v>
      </c>
      <c r="I1973" s="7">
        <v>6239343</v>
      </c>
      <c r="J1973" s="7">
        <v>6239321</v>
      </c>
      <c r="K1973" s="7">
        <v>2</v>
      </c>
      <c r="L1973" s="7">
        <v>6</v>
      </c>
      <c r="M1973" s="7">
        <f t="shared" si="220"/>
        <v>0</v>
      </c>
      <c r="N1973" s="8">
        <f t="shared" si="221"/>
        <v>0</v>
      </c>
      <c r="R1973" s="12">
        <v>1</v>
      </c>
    </row>
    <row r="1974" spans="1:18" ht="76.5" x14ac:dyDescent="0.2">
      <c r="A1974" s="1" t="s">
        <v>3684</v>
      </c>
      <c r="B1974" s="1" t="s">
        <v>63</v>
      </c>
      <c r="C1974" s="2" t="s">
        <v>3685</v>
      </c>
      <c r="D1974" s="3" t="s">
        <v>244</v>
      </c>
      <c r="E1974" s="4">
        <v>292</v>
      </c>
      <c r="F1974" s="4">
        <v>0</v>
      </c>
      <c r="H1974" s="6">
        <v>0</v>
      </c>
      <c r="I1974" s="7">
        <v>6239344</v>
      </c>
      <c r="J1974" s="7">
        <v>6239321</v>
      </c>
      <c r="K1974" s="7">
        <v>2</v>
      </c>
      <c r="L1974" s="7">
        <v>6</v>
      </c>
      <c r="M1974" s="7">
        <f t="shared" si="220"/>
        <v>0</v>
      </c>
      <c r="N1974" s="8">
        <f t="shared" si="221"/>
        <v>0</v>
      </c>
      <c r="R1974" s="12">
        <v>1</v>
      </c>
    </row>
    <row r="1975" spans="1:18" ht="89.25" x14ac:dyDescent="0.2">
      <c r="A1975" s="1" t="s">
        <v>3686</v>
      </c>
      <c r="B1975" s="1" t="s">
        <v>66</v>
      </c>
      <c r="C1975" s="2" t="s">
        <v>3687</v>
      </c>
      <c r="D1975" s="3" t="s">
        <v>244</v>
      </c>
      <c r="E1975" s="4">
        <v>33</v>
      </c>
      <c r="F1975" s="4">
        <v>0</v>
      </c>
      <c r="H1975" s="6">
        <v>0</v>
      </c>
      <c r="I1975" s="7">
        <v>6239345</v>
      </c>
      <c r="J1975" s="7">
        <v>6239321</v>
      </c>
      <c r="K1975" s="7">
        <v>2</v>
      </c>
      <c r="L1975" s="7">
        <v>6</v>
      </c>
      <c r="M1975" s="7">
        <f t="shared" si="220"/>
        <v>0</v>
      </c>
      <c r="N1975" s="8">
        <f t="shared" si="221"/>
        <v>0</v>
      </c>
      <c r="R1975" s="12">
        <v>1</v>
      </c>
    </row>
    <row r="1976" spans="1:18" x14ac:dyDescent="0.2">
      <c r="A1976" s="1" t="s">
        <v>3688</v>
      </c>
      <c r="B1976" s="1" t="s">
        <v>1451</v>
      </c>
      <c r="C1976" s="2" t="s">
        <v>3689</v>
      </c>
      <c r="D1976" s="3" t="s">
        <v>36</v>
      </c>
      <c r="E1976" s="4">
        <v>0</v>
      </c>
      <c r="F1976" s="4">
        <v>0</v>
      </c>
      <c r="H1976" s="6">
        <v>0</v>
      </c>
      <c r="I1976" s="7">
        <v>6239346</v>
      </c>
      <c r="J1976" s="7">
        <v>6239321</v>
      </c>
      <c r="K1976" s="7">
        <v>2</v>
      </c>
      <c r="L1976" s="7">
        <v>6</v>
      </c>
      <c r="M1976" s="7">
        <f t="shared" si="220"/>
        <v>0</v>
      </c>
      <c r="N1976" s="8">
        <f t="shared" si="221"/>
        <v>0</v>
      </c>
      <c r="R1976" s="12">
        <v>1</v>
      </c>
    </row>
    <row r="1977" spans="1:18" ht="63.75" x14ac:dyDescent="0.2">
      <c r="A1977" s="1" t="s">
        <v>3690</v>
      </c>
      <c r="B1977" s="1" t="s">
        <v>69</v>
      </c>
      <c r="C1977" s="2" t="s">
        <v>3691</v>
      </c>
      <c r="D1977" s="3" t="s">
        <v>237</v>
      </c>
      <c r="E1977" s="4">
        <v>1</v>
      </c>
      <c r="F1977" s="4">
        <v>0</v>
      </c>
      <c r="H1977" s="6">
        <v>0</v>
      </c>
      <c r="I1977" s="7">
        <v>6239347</v>
      </c>
      <c r="J1977" s="7">
        <v>6239321</v>
      </c>
      <c r="K1977" s="7">
        <v>2</v>
      </c>
      <c r="L1977" s="7">
        <v>6</v>
      </c>
      <c r="M1977" s="7">
        <f t="shared" si="220"/>
        <v>0</v>
      </c>
      <c r="N1977" s="8">
        <f t="shared" si="221"/>
        <v>0</v>
      </c>
      <c r="R1977" s="12">
        <v>1</v>
      </c>
    </row>
    <row r="1978" spans="1:18" x14ac:dyDescent="0.2">
      <c r="A1978" s="1" t="s">
        <v>3692</v>
      </c>
      <c r="B1978" s="1" t="s">
        <v>1460</v>
      </c>
      <c r="C1978" s="2" t="s">
        <v>3693</v>
      </c>
      <c r="D1978" s="3" t="s">
        <v>36</v>
      </c>
      <c r="E1978" s="4">
        <v>0</v>
      </c>
      <c r="F1978" s="4">
        <v>0</v>
      </c>
      <c r="H1978" s="6">
        <v>0</v>
      </c>
      <c r="I1978" s="7">
        <v>6239348</v>
      </c>
      <c r="J1978" s="7">
        <v>6239321</v>
      </c>
      <c r="K1978" s="7">
        <v>2</v>
      </c>
      <c r="L1978" s="7">
        <v>6</v>
      </c>
      <c r="M1978" s="7">
        <f t="shared" si="220"/>
        <v>0</v>
      </c>
      <c r="N1978" s="8">
        <f t="shared" si="221"/>
        <v>0</v>
      </c>
      <c r="R1978" s="12">
        <v>1</v>
      </c>
    </row>
    <row r="1979" spans="1:18" ht="153" x14ac:dyDescent="0.2">
      <c r="A1979" s="1" t="s">
        <v>3694</v>
      </c>
      <c r="B1979" s="1" t="s">
        <v>72</v>
      </c>
      <c r="C1979" s="2" t="s">
        <v>3695</v>
      </c>
      <c r="D1979" s="3" t="s">
        <v>234</v>
      </c>
      <c r="E1979" s="4">
        <v>1</v>
      </c>
      <c r="F1979" s="4">
        <v>0</v>
      </c>
      <c r="H1979" s="6">
        <v>0</v>
      </c>
      <c r="I1979" s="7">
        <v>6239349</v>
      </c>
      <c r="J1979" s="7">
        <v>6239321</v>
      </c>
      <c r="K1979" s="7">
        <v>2</v>
      </c>
      <c r="L1979" s="7">
        <v>6</v>
      </c>
      <c r="M1979" s="7">
        <f t="shared" si="220"/>
        <v>0</v>
      </c>
      <c r="N1979" s="8">
        <f t="shared" si="221"/>
        <v>0</v>
      </c>
      <c r="R1979" s="12">
        <v>1</v>
      </c>
    </row>
    <row r="1980" spans="1:18" ht="63.75" x14ac:dyDescent="0.2">
      <c r="A1980" s="1" t="s">
        <v>3696</v>
      </c>
      <c r="B1980" s="1" t="s">
        <v>1475</v>
      </c>
      <c r="C1980" s="2" t="s">
        <v>3697</v>
      </c>
      <c r="D1980" s="3" t="s">
        <v>36</v>
      </c>
      <c r="E1980" s="4">
        <v>0</v>
      </c>
      <c r="F1980" s="4">
        <v>0</v>
      </c>
      <c r="H1980" s="6">
        <v>0</v>
      </c>
      <c r="I1980" s="7">
        <v>6239350</v>
      </c>
      <c r="J1980" s="7">
        <v>6239321</v>
      </c>
      <c r="K1980" s="7">
        <v>2</v>
      </c>
      <c r="L1980" s="7">
        <v>6</v>
      </c>
      <c r="M1980" s="7">
        <f t="shared" si="220"/>
        <v>0</v>
      </c>
      <c r="N1980" s="8">
        <f t="shared" si="221"/>
        <v>0</v>
      </c>
      <c r="R1980" s="12">
        <v>1</v>
      </c>
    </row>
    <row r="1981" spans="1:18" ht="127.5" x14ac:dyDescent="0.2">
      <c r="A1981" s="1" t="s">
        <v>3698</v>
      </c>
      <c r="B1981" s="1" t="s">
        <v>75</v>
      </c>
      <c r="C1981" s="2" t="s">
        <v>3699</v>
      </c>
      <c r="D1981" s="3" t="s">
        <v>237</v>
      </c>
      <c r="E1981" s="4">
        <v>1</v>
      </c>
      <c r="F1981" s="4">
        <v>0</v>
      </c>
      <c r="H1981" s="6">
        <v>0</v>
      </c>
      <c r="I1981" s="7">
        <v>6239351</v>
      </c>
      <c r="J1981" s="7">
        <v>6239321</v>
      </c>
      <c r="K1981" s="7">
        <v>2</v>
      </c>
      <c r="L1981" s="7">
        <v>6</v>
      </c>
      <c r="M1981" s="7">
        <f t="shared" si="220"/>
        <v>0</v>
      </c>
      <c r="N1981" s="8">
        <f t="shared" si="221"/>
        <v>0</v>
      </c>
      <c r="R1981" s="12">
        <v>1</v>
      </c>
    </row>
    <row r="1982" spans="1:18" ht="140.25" x14ac:dyDescent="0.2">
      <c r="A1982" s="1" t="s">
        <v>3700</v>
      </c>
      <c r="B1982" s="1" t="s">
        <v>78</v>
      </c>
      <c r="C1982" s="2" t="s">
        <v>3701</v>
      </c>
      <c r="D1982" s="3" t="s">
        <v>237</v>
      </c>
      <c r="E1982" s="4">
        <v>1</v>
      </c>
      <c r="F1982" s="4">
        <v>0</v>
      </c>
      <c r="H1982" s="6">
        <v>0</v>
      </c>
      <c r="I1982" s="7">
        <v>6239352</v>
      </c>
      <c r="J1982" s="7">
        <v>6239321</v>
      </c>
      <c r="K1982" s="7">
        <v>2</v>
      </c>
      <c r="L1982" s="7">
        <v>6</v>
      </c>
      <c r="M1982" s="7">
        <f t="shared" si="220"/>
        <v>0</v>
      </c>
      <c r="N1982" s="8">
        <f t="shared" si="221"/>
        <v>0</v>
      </c>
      <c r="R1982" s="12">
        <v>1</v>
      </c>
    </row>
    <row r="1983" spans="1:18" ht="140.25" x14ac:dyDescent="0.2">
      <c r="A1983" s="1" t="s">
        <v>3702</v>
      </c>
      <c r="B1983" s="1" t="s">
        <v>81</v>
      </c>
      <c r="C1983" s="2" t="s">
        <v>3703</v>
      </c>
      <c r="D1983" s="3" t="s">
        <v>237</v>
      </c>
      <c r="E1983" s="4">
        <v>2</v>
      </c>
      <c r="F1983" s="4">
        <v>0</v>
      </c>
      <c r="H1983" s="6">
        <v>0</v>
      </c>
      <c r="I1983" s="7">
        <v>6239353</v>
      </c>
      <c r="J1983" s="7">
        <v>6239321</v>
      </c>
      <c r="K1983" s="7">
        <v>2</v>
      </c>
      <c r="L1983" s="7">
        <v>6</v>
      </c>
      <c r="M1983" s="7">
        <f t="shared" si="220"/>
        <v>0</v>
      </c>
      <c r="N1983" s="8">
        <f t="shared" si="221"/>
        <v>0</v>
      </c>
      <c r="R1983" s="12">
        <v>1</v>
      </c>
    </row>
    <row r="1984" spans="1:18" ht="102" x14ac:dyDescent="0.2">
      <c r="A1984" s="1" t="s">
        <v>3704</v>
      </c>
      <c r="B1984" s="1" t="s">
        <v>84</v>
      </c>
      <c r="C1984" s="2" t="s">
        <v>3705</v>
      </c>
      <c r="D1984" s="3" t="s">
        <v>237</v>
      </c>
      <c r="E1984" s="4">
        <v>2</v>
      </c>
      <c r="F1984" s="4">
        <v>0</v>
      </c>
      <c r="H1984" s="6">
        <v>0</v>
      </c>
      <c r="I1984" s="7">
        <v>6239354</v>
      </c>
      <c r="J1984" s="7">
        <v>6239321</v>
      </c>
      <c r="K1984" s="7">
        <v>2</v>
      </c>
      <c r="L1984" s="7">
        <v>6</v>
      </c>
      <c r="M1984" s="7">
        <f t="shared" si="220"/>
        <v>0</v>
      </c>
      <c r="N1984" s="8">
        <f t="shared" si="221"/>
        <v>0</v>
      </c>
      <c r="R1984" s="12">
        <v>1</v>
      </c>
    </row>
    <row r="1985" spans="1:18" ht="102" x14ac:dyDescent="0.2">
      <c r="A1985" s="1" t="s">
        <v>3706</v>
      </c>
      <c r="B1985" s="1" t="s">
        <v>87</v>
      </c>
      <c r="C1985" s="2" t="s">
        <v>3707</v>
      </c>
      <c r="D1985" s="3" t="s">
        <v>237</v>
      </c>
      <c r="E1985" s="4">
        <v>2</v>
      </c>
      <c r="F1985" s="4">
        <v>0</v>
      </c>
      <c r="H1985" s="6">
        <v>0</v>
      </c>
      <c r="I1985" s="7">
        <v>6239355</v>
      </c>
      <c r="J1985" s="7">
        <v>6239321</v>
      </c>
      <c r="K1985" s="7">
        <v>2</v>
      </c>
      <c r="L1985" s="7">
        <v>6</v>
      </c>
      <c r="M1985" s="7">
        <f t="shared" si="220"/>
        <v>0</v>
      </c>
      <c r="N1985" s="8">
        <f t="shared" si="221"/>
        <v>0</v>
      </c>
      <c r="R1985" s="12">
        <v>1</v>
      </c>
    </row>
    <row r="1986" spans="1:18" ht="102" x14ac:dyDescent="0.2">
      <c r="A1986" s="1" t="s">
        <v>3708</v>
      </c>
      <c r="B1986" s="1" t="s">
        <v>90</v>
      </c>
      <c r="C1986" s="2" t="s">
        <v>3709</v>
      </c>
      <c r="D1986" s="3" t="s">
        <v>237</v>
      </c>
      <c r="E1986" s="4">
        <v>1</v>
      </c>
      <c r="F1986" s="4">
        <v>0</v>
      </c>
      <c r="H1986" s="6">
        <v>0</v>
      </c>
      <c r="I1986" s="7">
        <v>6239356</v>
      </c>
      <c r="J1986" s="7">
        <v>6239321</v>
      </c>
      <c r="K1986" s="7">
        <v>2</v>
      </c>
      <c r="L1986" s="7">
        <v>6</v>
      </c>
      <c r="M1986" s="7">
        <f t="shared" si="220"/>
        <v>0</v>
      </c>
      <c r="N1986" s="8">
        <f t="shared" si="221"/>
        <v>0</v>
      </c>
      <c r="R1986" s="12">
        <v>1</v>
      </c>
    </row>
    <row r="1987" spans="1:18" x14ac:dyDescent="0.2">
      <c r="A1987" s="1" t="s">
        <v>3710</v>
      </c>
      <c r="B1987" s="1" t="s">
        <v>3711</v>
      </c>
      <c r="C1987" s="2" t="s">
        <v>3712</v>
      </c>
      <c r="E1987" s="4">
        <v>0</v>
      </c>
      <c r="F1987" s="4">
        <v>0</v>
      </c>
      <c r="H1987" s="6">
        <v>0</v>
      </c>
      <c r="I1987" s="7">
        <v>6239357</v>
      </c>
      <c r="J1987" s="7">
        <v>6238797</v>
      </c>
      <c r="K1987" s="7">
        <v>1</v>
      </c>
      <c r="L1987" s="7">
        <v>5</v>
      </c>
      <c r="M1987" s="7">
        <f>M1988+M1996+M1999</f>
        <v>0</v>
      </c>
      <c r="N1987" s="8">
        <f>N1988+N1996+N1999</f>
        <v>0</v>
      </c>
      <c r="R1987" s="12">
        <v>1</v>
      </c>
    </row>
    <row r="1988" spans="1:18" x14ac:dyDescent="0.2">
      <c r="A1988" s="1" t="s">
        <v>3713</v>
      </c>
      <c r="C1988" s="2" t="s">
        <v>211</v>
      </c>
      <c r="E1988" s="4">
        <v>0</v>
      </c>
      <c r="F1988" s="4">
        <v>0</v>
      </c>
      <c r="H1988" s="6">
        <v>0</v>
      </c>
      <c r="I1988" s="7">
        <v>6239358</v>
      </c>
      <c r="J1988" s="7">
        <v>6239357</v>
      </c>
      <c r="K1988" s="7">
        <v>1</v>
      </c>
      <c r="L1988" s="7">
        <v>6</v>
      </c>
      <c r="M1988" s="7">
        <f>M1989+M1990+M1991+M1992+M1993+M1994+M1995</f>
        <v>0</v>
      </c>
      <c r="N1988" s="8">
        <f>N1989+N1990+N1991+N1992+N1993+N1994+N1995</f>
        <v>0</v>
      </c>
      <c r="R1988" s="12">
        <v>1</v>
      </c>
    </row>
    <row r="1989" spans="1:18" x14ac:dyDescent="0.2">
      <c r="A1989" s="1" t="s">
        <v>3714</v>
      </c>
      <c r="C1989" s="2" t="s">
        <v>3650</v>
      </c>
      <c r="D1989" s="3" t="s">
        <v>36</v>
      </c>
      <c r="E1989" s="4">
        <v>0</v>
      </c>
      <c r="F1989" s="4">
        <v>0</v>
      </c>
      <c r="H1989" s="6">
        <v>0</v>
      </c>
      <c r="I1989" s="7">
        <v>6239359</v>
      </c>
      <c r="J1989" s="7">
        <v>6239358</v>
      </c>
      <c r="K1989" s="7">
        <v>2</v>
      </c>
      <c r="L1989" s="7">
        <v>7</v>
      </c>
      <c r="M1989" s="7">
        <f t="shared" ref="M1989:M1995" si="222">ROUND(ROUND(H1989,2)*ROUND(E1989,2), 2)</f>
        <v>0</v>
      </c>
      <c r="N1989" s="8">
        <f t="shared" ref="N1989:N1995" si="223">H1989*E1989*(1+F1989/100)</f>
        <v>0</v>
      </c>
      <c r="R1989" s="12">
        <v>1</v>
      </c>
    </row>
    <row r="1990" spans="1:18" x14ac:dyDescent="0.2">
      <c r="A1990" s="1" t="s">
        <v>3715</v>
      </c>
      <c r="C1990" s="2" t="s">
        <v>634</v>
      </c>
      <c r="D1990" s="3" t="s">
        <v>36</v>
      </c>
      <c r="E1990" s="4">
        <v>0</v>
      </c>
      <c r="F1990" s="4">
        <v>0</v>
      </c>
      <c r="H1990" s="6">
        <v>0</v>
      </c>
      <c r="I1990" s="7">
        <v>6239360</v>
      </c>
      <c r="J1990" s="7">
        <v>6239358</v>
      </c>
      <c r="K1990" s="7">
        <v>2</v>
      </c>
      <c r="L1990" s="7">
        <v>7</v>
      </c>
      <c r="M1990" s="7">
        <f t="shared" si="222"/>
        <v>0</v>
      </c>
      <c r="N1990" s="8">
        <f t="shared" si="223"/>
        <v>0</v>
      </c>
      <c r="R1990" s="12">
        <v>1</v>
      </c>
    </row>
    <row r="1991" spans="1:18" x14ac:dyDescent="0.2">
      <c r="A1991" s="1" t="s">
        <v>3716</v>
      </c>
      <c r="C1991" s="2" t="s">
        <v>3717</v>
      </c>
      <c r="D1991" s="3" t="s">
        <v>36</v>
      </c>
      <c r="E1991" s="4">
        <v>0</v>
      </c>
      <c r="F1991" s="4">
        <v>0</v>
      </c>
      <c r="H1991" s="6">
        <v>0</v>
      </c>
      <c r="I1991" s="7">
        <v>6239361</v>
      </c>
      <c r="J1991" s="7">
        <v>6239358</v>
      </c>
      <c r="K1991" s="7">
        <v>2</v>
      </c>
      <c r="L1991" s="7">
        <v>7</v>
      </c>
      <c r="M1991" s="7">
        <f t="shared" si="222"/>
        <v>0</v>
      </c>
      <c r="N1991" s="8">
        <f t="shared" si="223"/>
        <v>0</v>
      </c>
      <c r="R1991" s="12">
        <v>1</v>
      </c>
    </row>
    <row r="1992" spans="1:18" x14ac:dyDescent="0.2">
      <c r="A1992" s="1" t="s">
        <v>3718</v>
      </c>
      <c r="C1992" s="2" t="s">
        <v>3719</v>
      </c>
      <c r="D1992" s="3" t="s">
        <v>36</v>
      </c>
      <c r="E1992" s="4">
        <v>0</v>
      </c>
      <c r="F1992" s="4">
        <v>0</v>
      </c>
      <c r="H1992" s="6">
        <v>0</v>
      </c>
      <c r="I1992" s="7">
        <v>6239362</v>
      </c>
      <c r="J1992" s="7">
        <v>6239358</v>
      </c>
      <c r="K1992" s="7">
        <v>2</v>
      </c>
      <c r="L1992" s="7">
        <v>7</v>
      </c>
      <c r="M1992" s="7">
        <f t="shared" si="222"/>
        <v>0</v>
      </c>
      <c r="N1992" s="8">
        <f t="shared" si="223"/>
        <v>0</v>
      </c>
      <c r="R1992" s="12">
        <v>1</v>
      </c>
    </row>
    <row r="1993" spans="1:18" ht="25.5" x14ac:dyDescent="0.2">
      <c r="A1993" s="1" t="s">
        <v>3720</v>
      </c>
      <c r="C1993" s="2" t="s">
        <v>3721</v>
      </c>
      <c r="D1993" s="3" t="s">
        <v>36</v>
      </c>
      <c r="E1993" s="4">
        <v>0</v>
      </c>
      <c r="F1993" s="4">
        <v>0</v>
      </c>
      <c r="H1993" s="6">
        <v>0</v>
      </c>
      <c r="I1993" s="7">
        <v>6239363</v>
      </c>
      <c r="J1993" s="7">
        <v>6239358</v>
      </c>
      <c r="K1993" s="7">
        <v>2</v>
      </c>
      <c r="L1993" s="7">
        <v>7</v>
      </c>
      <c r="M1993" s="7">
        <f t="shared" si="222"/>
        <v>0</v>
      </c>
      <c r="N1993" s="8">
        <f t="shared" si="223"/>
        <v>0</v>
      </c>
      <c r="R1993" s="12">
        <v>1</v>
      </c>
    </row>
    <row r="1994" spans="1:18" ht="25.5" x14ac:dyDescent="0.2">
      <c r="A1994" s="1" t="s">
        <v>3722</v>
      </c>
      <c r="C1994" s="2" t="s">
        <v>966</v>
      </c>
      <c r="D1994" s="3" t="s">
        <v>36</v>
      </c>
      <c r="E1994" s="4">
        <v>0</v>
      </c>
      <c r="F1994" s="4">
        <v>0</v>
      </c>
      <c r="H1994" s="6">
        <v>0</v>
      </c>
      <c r="I1994" s="7">
        <v>6239364</v>
      </c>
      <c r="J1994" s="7">
        <v>6239358</v>
      </c>
      <c r="K1994" s="7">
        <v>2</v>
      </c>
      <c r="L1994" s="7">
        <v>7</v>
      </c>
      <c r="M1994" s="7">
        <f t="shared" si="222"/>
        <v>0</v>
      </c>
      <c r="N1994" s="8">
        <f t="shared" si="223"/>
        <v>0</v>
      </c>
      <c r="R1994" s="12">
        <v>1</v>
      </c>
    </row>
    <row r="1995" spans="1:18" x14ac:dyDescent="0.2">
      <c r="A1995" s="1" t="s">
        <v>3723</v>
      </c>
      <c r="C1995" s="2" t="s">
        <v>3469</v>
      </c>
      <c r="D1995" s="3" t="s">
        <v>36</v>
      </c>
      <c r="E1995" s="4">
        <v>0</v>
      </c>
      <c r="F1995" s="4">
        <v>0</v>
      </c>
      <c r="H1995" s="6">
        <v>0</v>
      </c>
      <c r="I1995" s="7">
        <v>6239365</v>
      </c>
      <c r="J1995" s="7">
        <v>6239358</v>
      </c>
      <c r="K1995" s="7">
        <v>2</v>
      </c>
      <c r="L1995" s="7">
        <v>7</v>
      </c>
      <c r="M1995" s="7">
        <f t="shared" si="222"/>
        <v>0</v>
      </c>
      <c r="N1995" s="8">
        <f t="shared" si="223"/>
        <v>0</v>
      </c>
      <c r="R1995" s="12">
        <v>1</v>
      </c>
    </row>
    <row r="1996" spans="1:18" x14ac:dyDescent="0.2">
      <c r="A1996" s="1" t="s">
        <v>3724</v>
      </c>
      <c r="C1996" s="2" t="s">
        <v>3725</v>
      </c>
      <c r="E1996" s="4">
        <v>0</v>
      </c>
      <c r="F1996" s="4">
        <v>0</v>
      </c>
      <c r="H1996" s="6">
        <v>0</v>
      </c>
      <c r="I1996" s="7">
        <v>6239366</v>
      </c>
      <c r="J1996" s="7">
        <v>6239357</v>
      </c>
      <c r="K1996" s="7">
        <v>1</v>
      </c>
      <c r="L1996" s="7">
        <v>6</v>
      </c>
      <c r="M1996" s="7">
        <f>M1997+M1998</f>
        <v>0</v>
      </c>
      <c r="N1996" s="8">
        <f>N1997+N1998</f>
        <v>0</v>
      </c>
      <c r="R1996" s="12">
        <v>1</v>
      </c>
    </row>
    <row r="1997" spans="1:18" ht="51" x14ac:dyDescent="0.2">
      <c r="A1997" s="1" t="s">
        <v>3726</v>
      </c>
      <c r="B1997" s="1" t="s">
        <v>31</v>
      </c>
      <c r="C1997" s="2" t="s">
        <v>3727</v>
      </c>
      <c r="D1997" s="3" t="s">
        <v>36</v>
      </c>
      <c r="E1997" s="4">
        <v>0</v>
      </c>
      <c r="F1997" s="4">
        <v>0</v>
      </c>
      <c r="H1997" s="6">
        <v>0</v>
      </c>
      <c r="I1997" s="7">
        <v>6239367</v>
      </c>
      <c r="J1997" s="7">
        <v>6239366</v>
      </c>
      <c r="K1997" s="7">
        <v>2</v>
      </c>
      <c r="L1997" s="7">
        <v>7</v>
      </c>
      <c r="M1997" s="7">
        <f t="shared" ref="M1997:M1998" si="224">ROUND(ROUND(H1997,2)*ROUND(E1997,2), 2)</f>
        <v>0</v>
      </c>
      <c r="N1997" s="8">
        <f>H1997*E1997*(1+F1997/100)</f>
        <v>0</v>
      </c>
      <c r="R1997" s="12">
        <v>1</v>
      </c>
    </row>
    <row r="1998" spans="1:18" ht="63.75" x14ac:dyDescent="0.2">
      <c r="A1998" s="1" t="s">
        <v>3728</v>
      </c>
      <c r="C1998" s="2" t="s">
        <v>3729</v>
      </c>
      <c r="D1998" s="3" t="s">
        <v>237</v>
      </c>
      <c r="E1998" s="4">
        <v>1</v>
      </c>
      <c r="F1998" s="4">
        <v>0</v>
      </c>
      <c r="H1998" s="6">
        <v>0</v>
      </c>
      <c r="I1998" s="7">
        <v>6239368</v>
      </c>
      <c r="J1998" s="7">
        <v>6239366</v>
      </c>
      <c r="K1998" s="7">
        <v>2</v>
      </c>
      <c r="L1998" s="7">
        <v>7</v>
      </c>
      <c r="M1998" s="7">
        <f t="shared" si="224"/>
        <v>0</v>
      </c>
      <c r="N1998" s="8">
        <f>H1998*E1998*(1+F1998/100)</f>
        <v>0</v>
      </c>
      <c r="R1998" s="12">
        <v>1</v>
      </c>
    </row>
    <row r="1999" spans="1:18" x14ac:dyDescent="0.2">
      <c r="A1999" s="1" t="s">
        <v>3730</v>
      </c>
      <c r="C1999" s="2" t="s">
        <v>3731</v>
      </c>
      <c r="E1999" s="4">
        <v>0</v>
      </c>
      <c r="F1999" s="4">
        <v>0</v>
      </c>
      <c r="H1999" s="6">
        <v>0</v>
      </c>
      <c r="I1999" s="7">
        <v>6239369</v>
      </c>
      <c r="J1999" s="7">
        <v>6239357</v>
      </c>
      <c r="K1999" s="7">
        <v>1</v>
      </c>
      <c r="L1999" s="7">
        <v>6</v>
      </c>
      <c r="M1999" s="7">
        <f>M2000+M2001+M2002+M2003+M2004+M2005+M2006+M2007+M2008+M2009+M2010+M2011+M2012</f>
        <v>0</v>
      </c>
      <c r="N1999" s="8">
        <f>N2000+N2001+N2002+N2003+N2004+N2005+N2006+N2007+N2008+N2009+N2010+N2011+N2012</f>
        <v>0</v>
      </c>
      <c r="R1999" s="12">
        <v>1</v>
      </c>
    </row>
    <row r="2000" spans="1:18" x14ac:dyDescent="0.2">
      <c r="A2000" s="1" t="s">
        <v>3732</v>
      </c>
      <c r="C2000" s="2" t="s">
        <v>3733</v>
      </c>
      <c r="D2000" s="3" t="s">
        <v>36</v>
      </c>
      <c r="E2000" s="4">
        <v>0</v>
      </c>
      <c r="F2000" s="4">
        <v>0</v>
      </c>
      <c r="H2000" s="6">
        <v>0</v>
      </c>
      <c r="I2000" s="7">
        <v>6239370</v>
      </c>
      <c r="J2000" s="7">
        <v>6239369</v>
      </c>
      <c r="K2000" s="7">
        <v>2</v>
      </c>
      <c r="L2000" s="7">
        <v>7</v>
      </c>
      <c r="M2000" s="7">
        <f t="shared" ref="M2000:M2012" si="225">ROUND(ROUND(H2000,2)*ROUND(E2000,2), 2)</f>
        <v>0</v>
      </c>
      <c r="N2000" s="8">
        <f t="shared" ref="N2000:N2012" si="226">H2000*E2000*(1+F2000/100)</f>
        <v>0</v>
      </c>
      <c r="R2000" s="12">
        <v>1</v>
      </c>
    </row>
    <row r="2001" spans="1:18" ht="51" x14ac:dyDescent="0.2">
      <c r="A2001" s="1" t="s">
        <v>3734</v>
      </c>
      <c r="B2001" s="1" t="s">
        <v>42</v>
      </c>
      <c r="C2001" s="2" t="s">
        <v>3735</v>
      </c>
      <c r="D2001" s="3" t="s">
        <v>36</v>
      </c>
      <c r="E2001" s="4">
        <v>0</v>
      </c>
      <c r="F2001" s="4">
        <v>0</v>
      </c>
      <c r="H2001" s="6">
        <v>0</v>
      </c>
      <c r="I2001" s="7">
        <v>6239371</v>
      </c>
      <c r="J2001" s="7">
        <v>6239369</v>
      </c>
      <c r="K2001" s="7">
        <v>2</v>
      </c>
      <c r="L2001" s="7">
        <v>7</v>
      </c>
      <c r="M2001" s="7">
        <f t="shared" si="225"/>
        <v>0</v>
      </c>
      <c r="N2001" s="8">
        <f t="shared" si="226"/>
        <v>0</v>
      </c>
      <c r="R2001" s="12">
        <v>1</v>
      </c>
    </row>
    <row r="2002" spans="1:18" ht="76.5" x14ac:dyDescent="0.2">
      <c r="A2002" s="1" t="s">
        <v>3736</v>
      </c>
      <c r="C2002" s="2" t="s">
        <v>3737</v>
      </c>
      <c r="D2002" s="3" t="s">
        <v>237</v>
      </c>
      <c r="E2002" s="4">
        <v>1</v>
      </c>
      <c r="F2002" s="4">
        <v>0</v>
      </c>
      <c r="H2002" s="6">
        <v>0</v>
      </c>
      <c r="I2002" s="7">
        <v>6239372</v>
      </c>
      <c r="J2002" s="7">
        <v>6239369</v>
      </c>
      <c r="K2002" s="7">
        <v>2</v>
      </c>
      <c r="L2002" s="7">
        <v>7</v>
      </c>
      <c r="M2002" s="7">
        <f t="shared" si="225"/>
        <v>0</v>
      </c>
      <c r="N2002" s="8">
        <f t="shared" si="226"/>
        <v>0</v>
      </c>
      <c r="R2002" s="12">
        <v>1</v>
      </c>
    </row>
    <row r="2003" spans="1:18" ht="76.5" x14ac:dyDescent="0.2">
      <c r="A2003" s="1" t="s">
        <v>3738</v>
      </c>
      <c r="C2003" s="2" t="s">
        <v>3739</v>
      </c>
      <c r="D2003" s="3" t="s">
        <v>237</v>
      </c>
      <c r="E2003" s="4">
        <v>1</v>
      </c>
      <c r="F2003" s="4">
        <v>0</v>
      </c>
      <c r="H2003" s="6">
        <v>0</v>
      </c>
      <c r="I2003" s="7">
        <v>6239373</v>
      </c>
      <c r="J2003" s="7">
        <v>6239369</v>
      </c>
      <c r="K2003" s="7">
        <v>2</v>
      </c>
      <c r="L2003" s="7">
        <v>7</v>
      </c>
      <c r="M2003" s="7">
        <f t="shared" si="225"/>
        <v>0</v>
      </c>
      <c r="N2003" s="8">
        <f t="shared" si="226"/>
        <v>0</v>
      </c>
      <c r="R2003" s="12">
        <v>1</v>
      </c>
    </row>
    <row r="2004" spans="1:18" ht="76.5" x14ac:dyDescent="0.2">
      <c r="A2004" s="1" t="s">
        <v>3740</v>
      </c>
      <c r="C2004" s="2" t="s">
        <v>3741</v>
      </c>
      <c r="D2004" s="3" t="s">
        <v>237</v>
      </c>
      <c r="E2004" s="4">
        <v>5</v>
      </c>
      <c r="F2004" s="4">
        <v>0</v>
      </c>
      <c r="H2004" s="6">
        <v>0</v>
      </c>
      <c r="I2004" s="7">
        <v>6239374</v>
      </c>
      <c r="J2004" s="7">
        <v>6239369</v>
      </c>
      <c r="K2004" s="7">
        <v>2</v>
      </c>
      <c r="L2004" s="7">
        <v>7</v>
      </c>
      <c r="M2004" s="7">
        <f t="shared" si="225"/>
        <v>0</v>
      </c>
      <c r="N2004" s="8">
        <f t="shared" si="226"/>
        <v>0</v>
      </c>
      <c r="R2004" s="12">
        <v>1</v>
      </c>
    </row>
    <row r="2005" spans="1:18" ht="76.5" x14ac:dyDescent="0.2">
      <c r="A2005" s="1" t="s">
        <v>3742</v>
      </c>
      <c r="C2005" s="2" t="s">
        <v>3741</v>
      </c>
      <c r="D2005" s="3" t="s">
        <v>237</v>
      </c>
      <c r="E2005" s="4">
        <v>4</v>
      </c>
      <c r="F2005" s="4">
        <v>0</v>
      </c>
      <c r="H2005" s="6">
        <v>0</v>
      </c>
      <c r="I2005" s="7">
        <v>6239375</v>
      </c>
      <c r="J2005" s="7">
        <v>6239369</v>
      </c>
      <c r="K2005" s="7">
        <v>2</v>
      </c>
      <c r="L2005" s="7">
        <v>7</v>
      </c>
      <c r="M2005" s="7">
        <f t="shared" si="225"/>
        <v>0</v>
      </c>
      <c r="N2005" s="8">
        <f t="shared" si="226"/>
        <v>0</v>
      </c>
      <c r="R2005" s="12">
        <v>1</v>
      </c>
    </row>
    <row r="2006" spans="1:18" ht="89.25" x14ac:dyDescent="0.2">
      <c r="A2006" s="1" t="s">
        <v>3743</v>
      </c>
      <c r="C2006" s="2" t="s">
        <v>3744</v>
      </c>
      <c r="D2006" s="3" t="s">
        <v>237</v>
      </c>
      <c r="E2006" s="4">
        <v>2</v>
      </c>
      <c r="F2006" s="4">
        <v>0</v>
      </c>
      <c r="H2006" s="6">
        <v>0</v>
      </c>
      <c r="I2006" s="7">
        <v>6239376</v>
      </c>
      <c r="J2006" s="7">
        <v>6239369</v>
      </c>
      <c r="K2006" s="7">
        <v>2</v>
      </c>
      <c r="L2006" s="7">
        <v>7</v>
      </c>
      <c r="M2006" s="7">
        <f t="shared" si="225"/>
        <v>0</v>
      </c>
      <c r="N2006" s="8">
        <f t="shared" si="226"/>
        <v>0</v>
      </c>
      <c r="R2006" s="12">
        <v>1</v>
      </c>
    </row>
    <row r="2007" spans="1:18" ht="51" x14ac:dyDescent="0.2">
      <c r="A2007" s="1" t="s">
        <v>3745</v>
      </c>
      <c r="B2007" s="1" t="s">
        <v>45</v>
      </c>
      <c r="C2007" s="2" t="s">
        <v>3746</v>
      </c>
      <c r="D2007" s="3" t="s">
        <v>36</v>
      </c>
      <c r="E2007" s="4">
        <v>0</v>
      </c>
      <c r="F2007" s="4">
        <v>0</v>
      </c>
      <c r="H2007" s="6">
        <v>0</v>
      </c>
      <c r="I2007" s="7">
        <v>6239377</v>
      </c>
      <c r="J2007" s="7">
        <v>6239369</v>
      </c>
      <c r="K2007" s="7">
        <v>2</v>
      </c>
      <c r="L2007" s="7">
        <v>7</v>
      </c>
      <c r="M2007" s="7">
        <f t="shared" si="225"/>
        <v>0</v>
      </c>
      <c r="N2007" s="8">
        <f t="shared" si="226"/>
        <v>0</v>
      </c>
      <c r="R2007" s="12">
        <v>1</v>
      </c>
    </row>
    <row r="2008" spans="1:18" ht="63.75" x14ac:dyDescent="0.2">
      <c r="A2008" s="1" t="s">
        <v>3747</v>
      </c>
      <c r="C2008" s="2" t="s">
        <v>3748</v>
      </c>
      <c r="D2008" s="3" t="s">
        <v>237</v>
      </c>
      <c r="E2008" s="4">
        <v>1</v>
      </c>
      <c r="F2008" s="4">
        <v>0</v>
      </c>
      <c r="H2008" s="6">
        <v>0</v>
      </c>
      <c r="I2008" s="7">
        <v>6239378</v>
      </c>
      <c r="J2008" s="7">
        <v>6239369</v>
      </c>
      <c r="K2008" s="7">
        <v>2</v>
      </c>
      <c r="L2008" s="7">
        <v>7</v>
      </c>
      <c r="M2008" s="7">
        <f t="shared" si="225"/>
        <v>0</v>
      </c>
      <c r="N2008" s="8">
        <f t="shared" si="226"/>
        <v>0</v>
      </c>
      <c r="R2008" s="12">
        <v>1</v>
      </c>
    </row>
    <row r="2009" spans="1:18" ht="63.75" x14ac:dyDescent="0.2">
      <c r="A2009" s="1" t="s">
        <v>3749</v>
      </c>
      <c r="B2009" s="1" t="s">
        <v>48</v>
      </c>
      <c r="C2009" s="2" t="s">
        <v>3750</v>
      </c>
      <c r="D2009" s="3" t="s">
        <v>36</v>
      </c>
      <c r="E2009" s="4">
        <v>0</v>
      </c>
      <c r="F2009" s="4">
        <v>0</v>
      </c>
      <c r="H2009" s="6">
        <v>0</v>
      </c>
      <c r="I2009" s="7">
        <v>6239379</v>
      </c>
      <c r="J2009" s="7">
        <v>6239369</v>
      </c>
      <c r="K2009" s="7">
        <v>2</v>
      </c>
      <c r="L2009" s="7">
        <v>7</v>
      </c>
      <c r="M2009" s="7">
        <f t="shared" si="225"/>
        <v>0</v>
      </c>
      <c r="N2009" s="8">
        <f t="shared" si="226"/>
        <v>0</v>
      </c>
      <c r="R2009" s="12">
        <v>1</v>
      </c>
    </row>
    <row r="2010" spans="1:18" ht="76.5" x14ac:dyDescent="0.2">
      <c r="A2010" s="1" t="s">
        <v>3751</v>
      </c>
      <c r="C2010" s="2" t="s">
        <v>3752</v>
      </c>
      <c r="D2010" s="3" t="s">
        <v>237</v>
      </c>
      <c r="E2010" s="4">
        <v>1</v>
      </c>
      <c r="F2010" s="4">
        <v>0</v>
      </c>
      <c r="H2010" s="6">
        <v>0</v>
      </c>
      <c r="I2010" s="7">
        <v>6239380</v>
      </c>
      <c r="J2010" s="7">
        <v>6239369</v>
      </c>
      <c r="K2010" s="7">
        <v>2</v>
      </c>
      <c r="L2010" s="7">
        <v>7</v>
      </c>
      <c r="M2010" s="7">
        <f t="shared" si="225"/>
        <v>0</v>
      </c>
      <c r="N2010" s="8">
        <f t="shared" si="226"/>
        <v>0</v>
      </c>
      <c r="R2010" s="12">
        <v>1</v>
      </c>
    </row>
    <row r="2011" spans="1:18" ht="51" x14ac:dyDescent="0.2">
      <c r="A2011" s="1" t="s">
        <v>3753</v>
      </c>
      <c r="B2011" s="1" t="s">
        <v>51</v>
      </c>
      <c r="C2011" s="2" t="s">
        <v>3754</v>
      </c>
      <c r="D2011" s="3" t="s">
        <v>36</v>
      </c>
      <c r="E2011" s="4">
        <v>0</v>
      </c>
      <c r="F2011" s="4">
        <v>0</v>
      </c>
      <c r="H2011" s="6">
        <v>0</v>
      </c>
      <c r="I2011" s="7">
        <v>6239381</v>
      </c>
      <c r="J2011" s="7">
        <v>6239369</v>
      </c>
      <c r="K2011" s="7">
        <v>2</v>
      </c>
      <c r="L2011" s="7">
        <v>7</v>
      </c>
      <c r="M2011" s="7">
        <f t="shared" si="225"/>
        <v>0</v>
      </c>
      <c r="N2011" s="8">
        <f t="shared" si="226"/>
        <v>0</v>
      </c>
      <c r="R2011" s="12">
        <v>1</v>
      </c>
    </row>
    <row r="2012" spans="1:18" ht="63.75" x14ac:dyDescent="0.2">
      <c r="A2012" s="1" t="s">
        <v>3755</v>
      </c>
      <c r="C2012" s="2" t="s">
        <v>3756</v>
      </c>
      <c r="D2012" s="3" t="s">
        <v>237</v>
      </c>
      <c r="E2012" s="4">
        <v>1</v>
      </c>
      <c r="F2012" s="4">
        <v>0</v>
      </c>
      <c r="H2012" s="6">
        <v>0</v>
      </c>
      <c r="I2012" s="7">
        <v>6239382</v>
      </c>
      <c r="J2012" s="7">
        <v>6239369</v>
      </c>
      <c r="K2012" s="7">
        <v>2</v>
      </c>
      <c r="L2012" s="7">
        <v>7</v>
      </c>
      <c r="M2012" s="7">
        <f t="shared" si="225"/>
        <v>0</v>
      </c>
      <c r="N2012" s="8">
        <f t="shared" si="226"/>
        <v>0</v>
      </c>
      <c r="R2012" s="12">
        <v>1</v>
      </c>
    </row>
    <row r="2013" spans="1:18" x14ac:dyDescent="0.2">
      <c r="A2013" s="1" t="s">
        <v>3757</v>
      </c>
      <c r="B2013" s="1" t="s">
        <v>3758</v>
      </c>
      <c r="C2013" s="2" t="s">
        <v>1154</v>
      </c>
      <c r="E2013" s="4">
        <v>0</v>
      </c>
      <c r="F2013" s="4">
        <v>0</v>
      </c>
      <c r="H2013" s="6">
        <v>0</v>
      </c>
      <c r="I2013" s="7">
        <v>6239383</v>
      </c>
      <c r="J2013" s="7">
        <v>6238797</v>
      </c>
      <c r="K2013" s="7">
        <v>1</v>
      </c>
      <c r="L2013" s="7">
        <v>5</v>
      </c>
      <c r="M2013" s="7">
        <f>M2014+M2015+M2016+M2017+M2018+M2019+M2020+M2021+M2022+M2023+M2024+M2025+M2026+M2027+M2028+M2029+M2030+M2031+M2032+M2033+M2034+M2035+M2036+M2037</f>
        <v>0</v>
      </c>
      <c r="N2013" s="8">
        <f>N2014+N2015+N2016+N2017+N2018+N2019+N2020+N2021+N2022+N2023+N2024+N2025+N2026+N2027+N2028+N2029+N2030+N2031+N2032+N2033+N2034+N2035+N2036+N2037</f>
        <v>0</v>
      </c>
      <c r="R2013" s="12">
        <v>1</v>
      </c>
    </row>
    <row r="2014" spans="1:18" x14ac:dyDescent="0.2">
      <c r="A2014" s="1" t="s">
        <v>3759</v>
      </c>
      <c r="C2014" s="2" t="s">
        <v>285</v>
      </c>
      <c r="D2014" s="3" t="s">
        <v>36</v>
      </c>
      <c r="E2014" s="4">
        <v>0</v>
      </c>
      <c r="F2014" s="4">
        <v>0</v>
      </c>
      <c r="H2014" s="6">
        <v>0</v>
      </c>
      <c r="I2014" s="7">
        <v>6239384</v>
      </c>
      <c r="J2014" s="7">
        <v>6239383</v>
      </c>
      <c r="K2014" s="7">
        <v>2</v>
      </c>
      <c r="L2014" s="7">
        <v>6</v>
      </c>
      <c r="M2014" s="7">
        <f t="shared" ref="M2014:M2037" si="227">ROUND(ROUND(H2014,2)*ROUND(E2014,2), 2)</f>
        <v>0</v>
      </c>
      <c r="N2014" s="8">
        <f t="shared" ref="N2014:N2037" si="228">H2014*E2014*(1+F2014/100)</f>
        <v>0</v>
      </c>
      <c r="R2014" s="12">
        <v>1</v>
      </c>
    </row>
    <row r="2015" spans="1:18" x14ac:dyDescent="0.2">
      <c r="A2015" s="1" t="s">
        <v>3760</v>
      </c>
      <c r="C2015" s="2" t="s">
        <v>1157</v>
      </c>
      <c r="D2015" s="3" t="s">
        <v>36</v>
      </c>
      <c r="E2015" s="4">
        <v>0</v>
      </c>
      <c r="F2015" s="4">
        <v>0</v>
      </c>
      <c r="H2015" s="6">
        <v>0</v>
      </c>
      <c r="I2015" s="7">
        <v>6239385</v>
      </c>
      <c r="J2015" s="7">
        <v>6239383</v>
      </c>
      <c r="K2015" s="7">
        <v>2</v>
      </c>
      <c r="L2015" s="7">
        <v>6</v>
      </c>
      <c r="M2015" s="7">
        <f t="shared" si="227"/>
        <v>0</v>
      </c>
      <c r="N2015" s="8">
        <f t="shared" si="228"/>
        <v>0</v>
      </c>
      <c r="R2015" s="12">
        <v>1</v>
      </c>
    </row>
    <row r="2016" spans="1:18" x14ac:dyDescent="0.2">
      <c r="A2016" s="1" t="s">
        <v>3761</v>
      </c>
      <c r="C2016" s="2" t="s">
        <v>3762</v>
      </c>
      <c r="D2016" s="3" t="s">
        <v>36</v>
      </c>
      <c r="E2016" s="4">
        <v>0</v>
      </c>
      <c r="F2016" s="4">
        <v>0</v>
      </c>
      <c r="H2016" s="6">
        <v>0</v>
      </c>
      <c r="I2016" s="7">
        <v>6239386</v>
      </c>
      <c r="J2016" s="7">
        <v>6239383</v>
      </c>
      <c r="K2016" s="7">
        <v>2</v>
      </c>
      <c r="L2016" s="7">
        <v>6</v>
      </c>
      <c r="M2016" s="7">
        <f t="shared" si="227"/>
        <v>0</v>
      </c>
      <c r="N2016" s="8">
        <f t="shared" si="228"/>
        <v>0</v>
      </c>
      <c r="R2016" s="12">
        <v>1</v>
      </c>
    </row>
    <row r="2017" spans="1:18" x14ac:dyDescent="0.2">
      <c r="A2017" s="1" t="s">
        <v>3763</v>
      </c>
      <c r="C2017" s="2" t="s">
        <v>1160</v>
      </c>
      <c r="D2017" s="3" t="s">
        <v>36</v>
      </c>
      <c r="E2017" s="4">
        <v>0</v>
      </c>
      <c r="F2017" s="4">
        <v>0</v>
      </c>
      <c r="H2017" s="6">
        <v>0</v>
      </c>
      <c r="I2017" s="7">
        <v>6239387</v>
      </c>
      <c r="J2017" s="7">
        <v>6239383</v>
      </c>
      <c r="K2017" s="7">
        <v>2</v>
      </c>
      <c r="L2017" s="7">
        <v>6</v>
      </c>
      <c r="M2017" s="7">
        <f t="shared" si="227"/>
        <v>0</v>
      </c>
      <c r="N2017" s="8">
        <f t="shared" si="228"/>
        <v>0</v>
      </c>
      <c r="R2017" s="12">
        <v>1</v>
      </c>
    </row>
    <row r="2018" spans="1:18" x14ac:dyDescent="0.2">
      <c r="A2018" s="1" t="s">
        <v>3764</v>
      </c>
      <c r="C2018" s="2" t="s">
        <v>3765</v>
      </c>
      <c r="D2018" s="3" t="s">
        <v>36</v>
      </c>
      <c r="E2018" s="4">
        <v>0</v>
      </c>
      <c r="F2018" s="4">
        <v>0</v>
      </c>
      <c r="H2018" s="6">
        <v>0</v>
      </c>
      <c r="I2018" s="7">
        <v>6239388</v>
      </c>
      <c r="J2018" s="7">
        <v>6239383</v>
      </c>
      <c r="K2018" s="7">
        <v>2</v>
      </c>
      <c r="L2018" s="7">
        <v>6</v>
      </c>
      <c r="M2018" s="7">
        <f t="shared" si="227"/>
        <v>0</v>
      </c>
      <c r="N2018" s="8">
        <f t="shared" si="228"/>
        <v>0</v>
      </c>
      <c r="R2018" s="12">
        <v>1</v>
      </c>
    </row>
    <row r="2019" spans="1:18" ht="25.5" x14ac:dyDescent="0.2">
      <c r="A2019" s="1" t="s">
        <v>3766</v>
      </c>
      <c r="C2019" s="2" t="s">
        <v>966</v>
      </c>
      <c r="D2019" s="3" t="s">
        <v>36</v>
      </c>
      <c r="E2019" s="4">
        <v>0</v>
      </c>
      <c r="F2019" s="4">
        <v>0</v>
      </c>
      <c r="H2019" s="6">
        <v>0</v>
      </c>
      <c r="I2019" s="7">
        <v>6239389</v>
      </c>
      <c r="J2019" s="7">
        <v>6239383</v>
      </c>
      <c r="K2019" s="7">
        <v>2</v>
      </c>
      <c r="L2019" s="7">
        <v>6</v>
      </c>
      <c r="M2019" s="7">
        <f t="shared" si="227"/>
        <v>0</v>
      </c>
      <c r="N2019" s="8">
        <f t="shared" si="228"/>
        <v>0</v>
      </c>
      <c r="R2019" s="12">
        <v>1</v>
      </c>
    </row>
    <row r="2020" spans="1:18" ht="51" x14ac:dyDescent="0.2">
      <c r="A2020" s="1" t="s">
        <v>3767</v>
      </c>
      <c r="B2020" s="1" t="s">
        <v>31</v>
      </c>
      <c r="C2020" s="2" t="s">
        <v>3768</v>
      </c>
      <c r="D2020" s="3" t="s">
        <v>36</v>
      </c>
      <c r="E2020" s="4">
        <v>0</v>
      </c>
      <c r="F2020" s="4">
        <v>0</v>
      </c>
      <c r="H2020" s="6">
        <v>0</v>
      </c>
      <c r="I2020" s="7">
        <v>6239390</v>
      </c>
      <c r="J2020" s="7">
        <v>6239383</v>
      </c>
      <c r="K2020" s="7">
        <v>2</v>
      </c>
      <c r="L2020" s="7">
        <v>6</v>
      </c>
      <c r="M2020" s="7">
        <f t="shared" si="227"/>
        <v>0</v>
      </c>
      <c r="N2020" s="8">
        <f t="shared" si="228"/>
        <v>0</v>
      </c>
      <c r="R2020" s="12">
        <v>1</v>
      </c>
    </row>
    <row r="2021" spans="1:18" ht="63.75" x14ac:dyDescent="0.2">
      <c r="A2021" s="1" t="s">
        <v>3769</v>
      </c>
      <c r="C2021" s="2" t="s">
        <v>3770</v>
      </c>
      <c r="D2021" s="3" t="s">
        <v>237</v>
      </c>
      <c r="E2021" s="4">
        <v>6</v>
      </c>
      <c r="F2021" s="4">
        <v>0</v>
      </c>
      <c r="H2021" s="6">
        <v>0</v>
      </c>
      <c r="I2021" s="7">
        <v>6239391</v>
      </c>
      <c r="J2021" s="7">
        <v>6239383</v>
      </c>
      <c r="K2021" s="7">
        <v>2</v>
      </c>
      <c r="L2021" s="7">
        <v>6</v>
      </c>
      <c r="M2021" s="7">
        <f t="shared" si="227"/>
        <v>0</v>
      </c>
      <c r="N2021" s="8">
        <f t="shared" si="228"/>
        <v>0</v>
      </c>
      <c r="R2021" s="12">
        <v>1</v>
      </c>
    </row>
    <row r="2022" spans="1:18" ht="63.75" x14ac:dyDescent="0.2">
      <c r="A2022" s="1" t="s">
        <v>3771</v>
      </c>
      <c r="C2022" s="2" t="s">
        <v>3772</v>
      </c>
      <c r="D2022" s="3" t="s">
        <v>237</v>
      </c>
      <c r="E2022" s="4">
        <v>17</v>
      </c>
      <c r="F2022" s="4">
        <v>0</v>
      </c>
      <c r="H2022" s="6">
        <v>0</v>
      </c>
      <c r="I2022" s="7">
        <v>6239392</v>
      </c>
      <c r="J2022" s="7">
        <v>6239383</v>
      </c>
      <c r="K2022" s="7">
        <v>2</v>
      </c>
      <c r="L2022" s="7">
        <v>6</v>
      </c>
      <c r="M2022" s="7">
        <f t="shared" si="227"/>
        <v>0</v>
      </c>
      <c r="N2022" s="8">
        <f t="shared" si="228"/>
        <v>0</v>
      </c>
      <c r="R2022" s="12">
        <v>1</v>
      </c>
    </row>
    <row r="2023" spans="1:18" ht="63.75" x14ac:dyDescent="0.2">
      <c r="A2023" s="1" t="s">
        <v>3773</v>
      </c>
      <c r="C2023" s="2" t="s">
        <v>3774</v>
      </c>
      <c r="D2023" s="3" t="s">
        <v>237</v>
      </c>
      <c r="E2023" s="4">
        <v>1</v>
      </c>
      <c r="F2023" s="4">
        <v>0</v>
      </c>
      <c r="H2023" s="6">
        <v>0</v>
      </c>
      <c r="I2023" s="7">
        <v>6239393</v>
      </c>
      <c r="J2023" s="7">
        <v>6239383</v>
      </c>
      <c r="K2023" s="7">
        <v>2</v>
      </c>
      <c r="L2023" s="7">
        <v>6</v>
      </c>
      <c r="M2023" s="7">
        <f t="shared" si="227"/>
        <v>0</v>
      </c>
      <c r="N2023" s="8">
        <f t="shared" si="228"/>
        <v>0</v>
      </c>
      <c r="R2023" s="12">
        <v>1</v>
      </c>
    </row>
    <row r="2024" spans="1:18" ht="63.75" x14ac:dyDescent="0.2">
      <c r="A2024" s="1" t="s">
        <v>3775</v>
      </c>
      <c r="C2024" s="2" t="s">
        <v>3776</v>
      </c>
      <c r="D2024" s="3" t="s">
        <v>237</v>
      </c>
      <c r="E2024" s="4">
        <v>1</v>
      </c>
      <c r="F2024" s="4">
        <v>0</v>
      </c>
      <c r="H2024" s="6">
        <v>0</v>
      </c>
      <c r="I2024" s="7">
        <v>6239394</v>
      </c>
      <c r="J2024" s="7">
        <v>6239383</v>
      </c>
      <c r="K2024" s="7">
        <v>2</v>
      </c>
      <c r="L2024" s="7">
        <v>6</v>
      </c>
      <c r="M2024" s="7">
        <f t="shared" si="227"/>
        <v>0</v>
      </c>
      <c r="N2024" s="8">
        <f t="shared" si="228"/>
        <v>0</v>
      </c>
      <c r="R2024" s="12">
        <v>1</v>
      </c>
    </row>
    <row r="2025" spans="1:18" ht="63.75" x14ac:dyDescent="0.2">
      <c r="A2025" s="1" t="s">
        <v>3777</v>
      </c>
      <c r="C2025" s="2" t="s">
        <v>3778</v>
      </c>
      <c r="D2025" s="3" t="s">
        <v>237</v>
      </c>
      <c r="E2025" s="4">
        <v>26</v>
      </c>
      <c r="F2025" s="4">
        <v>0</v>
      </c>
      <c r="H2025" s="6">
        <v>0</v>
      </c>
      <c r="I2025" s="7">
        <v>6239395</v>
      </c>
      <c r="J2025" s="7">
        <v>6239383</v>
      </c>
      <c r="K2025" s="7">
        <v>2</v>
      </c>
      <c r="L2025" s="7">
        <v>6</v>
      </c>
      <c r="M2025" s="7">
        <f t="shared" si="227"/>
        <v>0</v>
      </c>
      <c r="N2025" s="8">
        <f t="shared" si="228"/>
        <v>0</v>
      </c>
      <c r="R2025" s="12">
        <v>1</v>
      </c>
    </row>
    <row r="2026" spans="1:18" ht="63.75" x14ac:dyDescent="0.2">
      <c r="A2026" s="1" t="s">
        <v>3779</v>
      </c>
      <c r="C2026" s="2" t="s">
        <v>3780</v>
      </c>
      <c r="D2026" s="3" t="s">
        <v>237</v>
      </c>
      <c r="E2026" s="4">
        <v>9</v>
      </c>
      <c r="F2026" s="4">
        <v>0</v>
      </c>
      <c r="H2026" s="6">
        <v>0</v>
      </c>
      <c r="I2026" s="7">
        <v>6239396</v>
      </c>
      <c r="J2026" s="7">
        <v>6239383</v>
      </c>
      <c r="K2026" s="7">
        <v>2</v>
      </c>
      <c r="L2026" s="7">
        <v>6</v>
      </c>
      <c r="M2026" s="7">
        <f t="shared" si="227"/>
        <v>0</v>
      </c>
      <c r="N2026" s="8">
        <f t="shared" si="228"/>
        <v>0</v>
      </c>
      <c r="R2026" s="12">
        <v>1</v>
      </c>
    </row>
    <row r="2027" spans="1:18" ht="63.75" x14ac:dyDescent="0.2">
      <c r="A2027" s="1" t="s">
        <v>3781</v>
      </c>
      <c r="C2027" s="2" t="s">
        <v>3782</v>
      </c>
      <c r="D2027" s="3" t="s">
        <v>237</v>
      </c>
      <c r="E2027" s="4">
        <v>2</v>
      </c>
      <c r="F2027" s="4">
        <v>0</v>
      </c>
      <c r="H2027" s="6">
        <v>0</v>
      </c>
      <c r="I2027" s="7">
        <v>6239397</v>
      </c>
      <c r="J2027" s="7">
        <v>6239383</v>
      </c>
      <c r="K2027" s="7">
        <v>2</v>
      </c>
      <c r="L2027" s="7">
        <v>6</v>
      </c>
      <c r="M2027" s="7">
        <f t="shared" si="227"/>
        <v>0</v>
      </c>
      <c r="N2027" s="8">
        <f t="shared" si="228"/>
        <v>0</v>
      </c>
      <c r="R2027" s="12">
        <v>1</v>
      </c>
    </row>
    <row r="2028" spans="1:18" ht="63.75" x14ac:dyDescent="0.2">
      <c r="A2028" s="1" t="s">
        <v>3783</v>
      </c>
      <c r="C2028" s="2" t="s">
        <v>3784</v>
      </c>
      <c r="D2028" s="3" t="s">
        <v>237</v>
      </c>
      <c r="E2028" s="4">
        <v>2</v>
      </c>
      <c r="F2028" s="4">
        <v>0</v>
      </c>
      <c r="H2028" s="6">
        <v>0</v>
      </c>
      <c r="I2028" s="7">
        <v>6239398</v>
      </c>
      <c r="J2028" s="7">
        <v>6239383</v>
      </c>
      <c r="K2028" s="7">
        <v>2</v>
      </c>
      <c r="L2028" s="7">
        <v>6</v>
      </c>
      <c r="M2028" s="7">
        <f t="shared" si="227"/>
        <v>0</v>
      </c>
      <c r="N2028" s="8">
        <f t="shared" si="228"/>
        <v>0</v>
      </c>
      <c r="R2028" s="12">
        <v>1</v>
      </c>
    </row>
    <row r="2029" spans="1:18" ht="63.75" x14ac:dyDescent="0.2">
      <c r="A2029" s="1" t="s">
        <v>3785</v>
      </c>
      <c r="C2029" s="2" t="s">
        <v>3786</v>
      </c>
      <c r="D2029" s="3" t="s">
        <v>237</v>
      </c>
      <c r="E2029" s="4">
        <v>4</v>
      </c>
      <c r="F2029" s="4">
        <v>0</v>
      </c>
      <c r="H2029" s="6">
        <v>0</v>
      </c>
      <c r="I2029" s="7">
        <v>6239399</v>
      </c>
      <c r="J2029" s="7">
        <v>6239383</v>
      </c>
      <c r="K2029" s="7">
        <v>2</v>
      </c>
      <c r="L2029" s="7">
        <v>6</v>
      </c>
      <c r="M2029" s="7">
        <f t="shared" si="227"/>
        <v>0</v>
      </c>
      <c r="N2029" s="8">
        <f t="shared" si="228"/>
        <v>0</v>
      </c>
      <c r="R2029" s="12">
        <v>1</v>
      </c>
    </row>
    <row r="2030" spans="1:18" ht="63.75" x14ac:dyDescent="0.2">
      <c r="A2030" s="1" t="s">
        <v>3787</v>
      </c>
      <c r="C2030" s="2" t="s">
        <v>3788</v>
      </c>
      <c r="D2030" s="3" t="s">
        <v>237</v>
      </c>
      <c r="E2030" s="4">
        <v>8</v>
      </c>
      <c r="F2030" s="4">
        <v>0</v>
      </c>
      <c r="H2030" s="6">
        <v>0</v>
      </c>
      <c r="I2030" s="7">
        <v>6239400</v>
      </c>
      <c r="J2030" s="7">
        <v>6239383</v>
      </c>
      <c r="K2030" s="7">
        <v>2</v>
      </c>
      <c r="L2030" s="7">
        <v>6</v>
      </c>
      <c r="M2030" s="7">
        <f t="shared" si="227"/>
        <v>0</v>
      </c>
      <c r="N2030" s="8">
        <f t="shared" si="228"/>
        <v>0</v>
      </c>
      <c r="R2030" s="12">
        <v>1</v>
      </c>
    </row>
    <row r="2031" spans="1:18" ht="63.75" x14ac:dyDescent="0.2">
      <c r="A2031" s="1" t="s">
        <v>3789</v>
      </c>
      <c r="C2031" s="2" t="s">
        <v>3790</v>
      </c>
      <c r="D2031" s="3" t="s">
        <v>237</v>
      </c>
      <c r="E2031" s="4">
        <v>6</v>
      </c>
      <c r="F2031" s="4">
        <v>0</v>
      </c>
      <c r="H2031" s="6">
        <v>0</v>
      </c>
      <c r="I2031" s="7">
        <v>6239401</v>
      </c>
      <c r="J2031" s="7">
        <v>6239383</v>
      </c>
      <c r="K2031" s="7">
        <v>2</v>
      </c>
      <c r="L2031" s="7">
        <v>6</v>
      </c>
      <c r="M2031" s="7">
        <f t="shared" si="227"/>
        <v>0</v>
      </c>
      <c r="N2031" s="8">
        <f t="shared" si="228"/>
        <v>0</v>
      </c>
      <c r="R2031" s="12">
        <v>1</v>
      </c>
    </row>
    <row r="2032" spans="1:18" ht="63.75" x14ac:dyDescent="0.2">
      <c r="A2032" s="1" t="s">
        <v>3791</v>
      </c>
      <c r="C2032" s="2" t="s">
        <v>3792</v>
      </c>
      <c r="D2032" s="3" t="s">
        <v>237</v>
      </c>
      <c r="E2032" s="4">
        <v>4</v>
      </c>
      <c r="F2032" s="4">
        <v>0</v>
      </c>
      <c r="H2032" s="6">
        <v>0</v>
      </c>
      <c r="I2032" s="7">
        <v>6239402</v>
      </c>
      <c r="J2032" s="7">
        <v>6239383</v>
      </c>
      <c r="K2032" s="7">
        <v>2</v>
      </c>
      <c r="L2032" s="7">
        <v>6</v>
      </c>
      <c r="M2032" s="7">
        <f t="shared" si="227"/>
        <v>0</v>
      </c>
      <c r="N2032" s="8">
        <f t="shared" si="228"/>
        <v>0</v>
      </c>
      <c r="R2032" s="12">
        <v>1</v>
      </c>
    </row>
    <row r="2033" spans="1:18" ht="63.75" x14ac:dyDescent="0.2">
      <c r="A2033" s="1" t="s">
        <v>3793</v>
      </c>
      <c r="C2033" s="2" t="s">
        <v>3794</v>
      </c>
      <c r="D2033" s="3" t="s">
        <v>237</v>
      </c>
      <c r="E2033" s="4">
        <v>4</v>
      </c>
      <c r="F2033" s="4">
        <v>0</v>
      </c>
      <c r="H2033" s="6">
        <v>0</v>
      </c>
      <c r="I2033" s="7">
        <v>6239403</v>
      </c>
      <c r="J2033" s="7">
        <v>6239383</v>
      </c>
      <c r="K2033" s="7">
        <v>2</v>
      </c>
      <c r="L2033" s="7">
        <v>6</v>
      </c>
      <c r="M2033" s="7">
        <f t="shared" si="227"/>
        <v>0</v>
      </c>
      <c r="N2033" s="8">
        <f t="shared" si="228"/>
        <v>0</v>
      </c>
      <c r="R2033" s="12">
        <v>1</v>
      </c>
    </row>
    <row r="2034" spans="1:18" ht="63.75" x14ac:dyDescent="0.2">
      <c r="A2034" s="1" t="s">
        <v>3795</v>
      </c>
      <c r="C2034" s="2" t="s">
        <v>3796</v>
      </c>
      <c r="D2034" s="3" t="s">
        <v>237</v>
      </c>
      <c r="E2034" s="4">
        <v>2</v>
      </c>
      <c r="F2034" s="4">
        <v>0</v>
      </c>
      <c r="H2034" s="6">
        <v>0</v>
      </c>
      <c r="I2034" s="7">
        <v>6239404</v>
      </c>
      <c r="J2034" s="7">
        <v>6239383</v>
      </c>
      <c r="K2034" s="7">
        <v>2</v>
      </c>
      <c r="L2034" s="7">
        <v>6</v>
      </c>
      <c r="M2034" s="7">
        <f t="shared" si="227"/>
        <v>0</v>
      </c>
      <c r="N2034" s="8">
        <f t="shared" si="228"/>
        <v>0</v>
      </c>
      <c r="R2034" s="12">
        <v>1</v>
      </c>
    </row>
    <row r="2035" spans="1:18" ht="63.75" x14ac:dyDescent="0.2">
      <c r="A2035" s="1" t="s">
        <v>3797</v>
      </c>
      <c r="C2035" s="2" t="s">
        <v>3798</v>
      </c>
      <c r="D2035" s="3" t="s">
        <v>237</v>
      </c>
      <c r="E2035" s="4">
        <v>2</v>
      </c>
      <c r="F2035" s="4">
        <v>0</v>
      </c>
      <c r="H2035" s="6">
        <v>0</v>
      </c>
      <c r="I2035" s="7">
        <v>6239405</v>
      </c>
      <c r="J2035" s="7">
        <v>6239383</v>
      </c>
      <c r="K2035" s="7">
        <v>2</v>
      </c>
      <c r="L2035" s="7">
        <v>6</v>
      </c>
      <c r="M2035" s="7">
        <f t="shared" si="227"/>
        <v>0</v>
      </c>
      <c r="N2035" s="8">
        <f t="shared" si="228"/>
        <v>0</v>
      </c>
      <c r="R2035" s="12">
        <v>1</v>
      </c>
    </row>
    <row r="2036" spans="1:18" ht="51" x14ac:dyDescent="0.2">
      <c r="A2036" s="1" t="s">
        <v>3799</v>
      </c>
      <c r="B2036" s="1" t="s">
        <v>42</v>
      </c>
      <c r="C2036" s="2" t="s">
        <v>3800</v>
      </c>
      <c r="D2036" s="3" t="s">
        <v>247</v>
      </c>
      <c r="E2036" s="4">
        <v>174</v>
      </c>
      <c r="F2036" s="4">
        <v>0</v>
      </c>
      <c r="H2036" s="6">
        <v>0</v>
      </c>
      <c r="I2036" s="7">
        <v>6239406</v>
      </c>
      <c r="J2036" s="7">
        <v>6239383</v>
      </c>
      <c r="K2036" s="7">
        <v>2</v>
      </c>
      <c r="L2036" s="7">
        <v>6</v>
      </c>
      <c r="M2036" s="7">
        <f t="shared" si="227"/>
        <v>0</v>
      </c>
      <c r="N2036" s="8">
        <f t="shared" si="228"/>
        <v>0</v>
      </c>
      <c r="R2036" s="12">
        <v>1</v>
      </c>
    </row>
    <row r="2037" spans="1:18" ht="63.75" x14ac:dyDescent="0.2">
      <c r="A2037" s="1" t="s">
        <v>3801</v>
      </c>
      <c r="B2037" s="1" t="s">
        <v>45</v>
      </c>
      <c r="C2037" s="2" t="s">
        <v>3802</v>
      </c>
      <c r="D2037" s="3" t="s">
        <v>244</v>
      </c>
      <c r="E2037" s="4">
        <v>135</v>
      </c>
      <c r="F2037" s="4">
        <v>0</v>
      </c>
      <c r="H2037" s="6">
        <v>0</v>
      </c>
      <c r="I2037" s="7">
        <v>6239407</v>
      </c>
      <c r="J2037" s="7">
        <v>6239383</v>
      </c>
      <c r="K2037" s="7">
        <v>2</v>
      </c>
      <c r="L2037" s="7">
        <v>6</v>
      </c>
      <c r="M2037" s="7">
        <f t="shared" si="227"/>
        <v>0</v>
      </c>
      <c r="N2037" s="8">
        <f t="shared" si="228"/>
        <v>0</v>
      </c>
      <c r="R2037" s="12">
        <v>1</v>
      </c>
    </row>
    <row r="2038" spans="1:18" x14ac:dyDescent="0.2">
      <c r="A2038" s="1" t="s">
        <v>3803</v>
      </c>
      <c r="B2038" s="1" t="s">
        <v>3804</v>
      </c>
      <c r="C2038" s="2" t="s">
        <v>713</v>
      </c>
      <c r="E2038" s="4">
        <v>0</v>
      </c>
      <c r="F2038" s="4">
        <v>0</v>
      </c>
      <c r="H2038" s="6">
        <v>0</v>
      </c>
      <c r="I2038" s="7">
        <v>6239408</v>
      </c>
      <c r="J2038" s="7">
        <v>6238797</v>
      </c>
      <c r="K2038" s="7">
        <v>1</v>
      </c>
      <c r="L2038" s="7">
        <v>5</v>
      </c>
      <c r="M2038" s="7">
        <f>M2039+M2040+M2041+M2042+M2043+M2044+M2045+M2046+M2047+M2048</f>
        <v>0</v>
      </c>
      <c r="N2038" s="8">
        <f>N2039+N2040+N2041+N2042+N2043+N2044+N2045+N2046+N2047+N2048</f>
        <v>0</v>
      </c>
      <c r="R2038" s="12">
        <v>1</v>
      </c>
    </row>
    <row r="2039" spans="1:18" x14ac:dyDescent="0.2">
      <c r="A2039" s="1" t="s">
        <v>3805</v>
      </c>
      <c r="C2039" s="2" t="s">
        <v>285</v>
      </c>
      <c r="D2039" s="3" t="s">
        <v>36</v>
      </c>
      <c r="E2039" s="4">
        <v>0</v>
      </c>
      <c r="F2039" s="4">
        <v>0</v>
      </c>
      <c r="H2039" s="6">
        <v>0</v>
      </c>
      <c r="I2039" s="7">
        <v>6239409</v>
      </c>
      <c r="J2039" s="7">
        <v>6239408</v>
      </c>
      <c r="K2039" s="7">
        <v>2</v>
      </c>
      <c r="L2039" s="7">
        <v>6</v>
      </c>
      <c r="M2039" s="7">
        <f t="shared" ref="M2039:M2048" si="229">ROUND(ROUND(H2039,2)*ROUND(E2039,2), 2)</f>
        <v>0</v>
      </c>
      <c r="N2039" s="8">
        <f t="shared" ref="N2039:N2048" si="230">H2039*E2039*(1+F2039/100)</f>
        <v>0</v>
      </c>
      <c r="R2039" s="12">
        <v>1</v>
      </c>
    </row>
    <row r="2040" spans="1:18" x14ac:dyDescent="0.2">
      <c r="A2040" s="1" t="s">
        <v>3806</v>
      </c>
      <c r="C2040" s="2" t="s">
        <v>716</v>
      </c>
      <c r="D2040" s="3" t="s">
        <v>36</v>
      </c>
      <c r="E2040" s="4">
        <v>0</v>
      </c>
      <c r="F2040" s="4">
        <v>0</v>
      </c>
      <c r="H2040" s="6">
        <v>0</v>
      </c>
      <c r="I2040" s="7">
        <v>6239410</v>
      </c>
      <c r="J2040" s="7">
        <v>6239408</v>
      </c>
      <c r="K2040" s="7">
        <v>2</v>
      </c>
      <c r="L2040" s="7">
        <v>6</v>
      </c>
      <c r="M2040" s="7">
        <f t="shared" si="229"/>
        <v>0</v>
      </c>
      <c r="N2040" s="8">
        <f t="shared" si="230"/>
        <v>0</v>
      </c>
      <c r="R2040" s="12">
        <v>1</v>
      </c>
    </row>
    <row r="2041" spans="1:18" ht="38.25" x14ac:dyDescent="0.2">
      <c r="A2041" s="1" t="s">
        <v>3807</v>
      </c>
      <c r="C2041" s="2" t="s">
        <v>718</v>
      </c>
      <c r="D2041" s="3" t="s">
        <v>36</v>
      </c>
      <c r="E2041" s="4">
        <v>0</v>
      </c>
      <c r="F2041" s="4">
        <v>0</v>
      </c>
      <c r="H2041" s="6">
        <v>0</v>
      </c>
      <c r="I2041" s="7">
        <v>6239411</v>
      </c>
      <c r="J2041" s="7">
        <v>6239408</v>
      </c>
      <c r="K2041" s="7">
        <v>2</v>
      </c>
      <c r="L2041" s="7">
        <v>6</v>
      </c>
      <c r="M2041" s="7">
        <f t="shared" si="229"/>
        <v>0</v>
      </c>
      <c r="N2041" s="8">
        <f t="shared" si="230"/>
        <v>0</v>
      </c>
      <c r="R2041" s="12">
        <v>1</v>
      </c>
    </row>
    <row r="2042" spans="1:18" x14ac:dyDescent="0.2">
      <c r="A2042" s="1" t="s">
        <v>3808</v>
      </c>
      <c r="C2042" s="2" t="s">
        <v>720</v>
      </c>
      <c r="D2042" s="3" t="s">
        <v>36</v>
      </c>
      <c r="E2042" s="4">
        <v>0</v>
      </c>
      <c r="F2042" s="4">
        <v>0</v>
      </c>
      <c r="H2042" s="6">
        <v>0</v>
      </c>
      <c r="I2042" s="7">
        <v>6239412</v>
      </c>
      <c r="J2042" s="7">
        <v>6239408</v>
      </c>
      <c r="K2042" s="7">
        <v>2</v>
      </c>
      <c r="L2042" s="7">
        <v>6</v>
      </c>
      <c r="M2042" s="7">
        <f t="shared" si="229"/>
        <v>0</v>
      </c>
      <c r="N2042" s="8">
        <f t="shared" si="230"/>
        <v>0</v>
      </c>
      <c r="R2042" s="12">
        <v>1</v>
      </c>
    </row>
    <row r="2043" spans="1:18" ht="38.25" x14ac:dyDescent="0.2">
      <c r="A2043" s="1" t="s">
        <v>3809</v>
      </c>
      <c r="C2043" s="2" t="s">
        <v>3810</v>
      </c>
      <c r="D2043" s="3" t="s">
        <v>36</v>
      </c>
      <c r="E2043" s="4">
        <v>0</v>
      </c>
      <c r="F2043" s="4">
        <v>0</v>
      </c>
      <c r="H2043" s="6">
        <v>0</v>
      </c>
      <c r="I2043" s="7">
        <v>6239413</v>
      </c>
      <c r="J2043" s="7">
        <v>6239408</v>
      </c>
      <c r="K2043" s="7">
        <v>2</v>
      </c>
      <c r="L2043" s="7">
        <v>6</v>
      </c>
      <c r="M2043" s="7">
        <f t="shared" si="229"/>
        <v>0</v>
      </c>
      <c r="N2043" s="8">
        <f t="shared" si="230"/>
        <v>0</v>
      </c>
      <c r="R2043" s="12">
        <v>1</v>
      </c>
    </row>
    <row r="2044" spans="1:18" ht="25.5" x14ac:dyDescent="0.2">
      <c r="A2044" s="1" t="s">
        <v>3811</v>
      </c>
      <c r="C2044" s="2" t="s">
        <v>724</v>
      </c>
      <c r="D2044" s="3" t="s">
        <v>36</v>
      </c>
      <c r="E2044" s="4">
        <v>0</v>
      </c>
      <c r="F2044" s="4">
        <v>0</v>
      </c>
      <c r="H2044" s="6">
        <v>0</v>
      </c>
      <c r="I2044" s="7">
        <v>6239414</v>
      </c>
      <c r="J2044" s="7">
        <v>6239408</v>
      </c>
      <c r="K2044" s="7">
        <v>2</v>
      </c>
      <c r="L2044" s="7">
        <v>6</v>
      </c>
      <c r="M2044" s="7">
        <f t="shared" si="229"/>
        <v>0</v>
      </c>
      <c r="N2044" s="8">
        <f t="shared" si="230"/>
        <v>0</v>
      </c>
      <c r="R2044" s="12">
        <v>1</v>
      </c>
    </row>
    <row r="2045" spans="1:18" x14ac:dyDescent="0.2">
      <c r="A2045" s="1" t="s">
        <v>3812</v>
      </c>
      <c r="C2045" s="2" t="s">
        <v>726</v>
      </c>
      <c r="D2045" s="3" t="s">
        <v>36</v>
      </c>
      <c r="E2045" s="4">
        <v>0</v>
      </c>
      <c r="F2045" s="4">
        <v>0</v>
      </c>
      <c r="H2045" s="6">
        <v>0</v>
      </c>
      <c r="I2045" s="7">
        <v>6239415</v>
      </c>
      <c r="J2045" s="7">
        <v>6239408</v>
      </c>
      <c r="K2045" s="7">
        <v>2</v>
      </c>
      <c r="L2045" s="7">
        <v>6</v>
      </c>
      <c r="M2045" s="7">
        <f t="shared" si="229"/>
        <v>0</v>
      </c>
      <c r="N2045" s="8">
        <f t="shared" si="230"/>
        <v>0</v>
      </c>
      <c r="R2045" s="12">
        <v>1</v>
      </c>
    </row>
    <row r="2046" spans="1:18" ht="25.5" x14ac:dyDescent="0.2">
      <c r="A2046" s="1" t="s">
        <v>3813</v>
      </c>
      <c r="C2046" s="2" t="s">
        <v>3814</v>
      </c>
      <c r="D2046" s="3" t="s">
        <v>36</v>
      </c>
      <c r="E2046" s="4">
        <v>0</v>
      </c>
      <c r="F2046" s="4">
        <v>0</v>
      </c>
      <c r="H2046" s="6">
        <v>0</v>
      </c>
      <c r="I2046" s="7">
        <v>6239416</v>
      </c>
      <c r="J2046" s="7">
        <v>6239408</v>
      </c>
      <c r="K2046" s="7">
        <v>2</v>
      </c>
      <c r="L2046" s="7">
        <v>6</v>
      </c>
      <c r="M2046" s="7">
        <f t="shared" si="229"/>
        <v>0</v>
      </c>
      <c r="N2046" s="8">
        <f t="shared" si="230"/>
        <v>0</v>
      </c>
      <c r="R2046" s="12">
        <v>1</v>
      </c>
    </row>
    <row r="2047" spans="1:18" ht="409.5" x14ac:dyDescent="0.2">
      <c r="A2047" s="1" t="s">
        <v>3815</v>
      </c>
      <c r="B2047" s="1" t="s">
        <v>31</v>
      </c>
      <c r="C2047" s="2" t="s">
        <v>3816</v>
      </c>
      <c r="D2047" s="3" t="s">
        <v>234</v>
      </c>
      <c r="E2047" s="4">
        <v>1</v>
      </c>
      <c r="F2047" s="4">
        <v>0</v>
      </c>
      <c r="H2047" s="6">
        <v>0</v>
      </c>
      <c r="I2047" s="7">
        <v>6239417</v>
      </c>
      <c r="J2047" s="7">
        <v>6239408</v>
      </c>
      <c r="K2047" s="7">
        <v>2</v>
      </c>
      <c r="L2047" s="7">
        <v>6</v>
      </c>
      <c r="M2047" s="7">
        <f t="shared" si="229"/>
        <v>0</v>
      </c>
      <c r="N2047" s="8">
        <f t="shared" si="230"/>
        <v>0</v>
      </c>
      <c r="R2047" s="12">
        <v>1</v>
      </c>
    </row>
    <row r="2048" spans="1:18" ht="140.25" x14ac:dyDescent="0.2">
      <c r="A2048" s="1" t="s">
        <v>3817</v>
      </c>
      <c r="B2048" s="1" t="s">
        <v>42</v>
      </c>
      <c r="C2048" s="2" t="s">
        <v>3818</v>
      </c>
      <c r="D2048" s="3" t="s">
        <v>234</v>
      </c>
      <c r="E2048" s="4">
        <v>1</v>
      </c>
      <c r="F2048" s="4">
        <v>0</v>
      </c>
      <c r="H2048" s="6">
        <v>0</v>
      </c>
      <c r="I2048" s="7">
        <v>6239418</v>
      </c>
      <c r="J2048" s="7">
        <v>6239408</v>
      </c>
      <c r="K2048" s="7">
        <v>2</v>
      </c>
      <c r="L2048" s="7">
        <v>6</v>
      </c>
      <c r="M2048" s="7">
        <f t="shared" si="229"/>
        <v>0</v>
      </c>
      <c r="N2048" s="8">
        <f t="shared" si="230"/>
        <v>0</v>
      </c>
      <c r="R2048" s="12">
        <v>1</v>
      </c>
    </row>
    <row r="2049" spans="1:18" x14ac:dyDescent="0.2">
      <c r="A2049" s="1" t="s">
        <v>3819</v>
      </c>
      <c r="B2049" s="1" t="s">
        <v>3820</v>
      </c>
      <c r="C2049" s="2" t="s">
        <v>733</v>
      </c>
      <c r="E2049" s="4">
        <v>0</v>
      </c>
      <c r="F2049" s="4">
        <v>0</v>
      </c>
      <c r="H2049" s="6">
        <v>0</v>
      </c>
      <c r="I2049" s="7">
        <v>6239419</v>
      </c>
      <c r="J2049" s="7">
        <v>6238797</v>
      </c>
      <c r="K2049" s="7">
        <v>1</v>
      </c>
      <c r="L2049" s="7">
        <v>5</v>
      </c>
      <c r="M2049" s="7">
        <f>M2050+M2051+M2052+M2053+M2054+M2055+M2056+M2057+M2058+M2059+M2060+M2061+M2062+M2063+M2064+M2065+M2066+M2067+M2068+M2069+M2070+M2071+M2072+M2073+M2074</f>
        <v>0</v>
      </c>
      <c r="N2049" s="8">
        <f>N2050+N2051+N2052+N2053+N2054+N2055+N2056+N2057+N2058+N2059+N2060+N2061+N2062+N2063+N2064+N2065+N2066+N2067+N2068+N2069+N2070+N2071+N2072+N2073+N2074</f>
        <v>0</v>
      </c>
      <c r="R2049" s="12">
        <v>1</v>
      </c>
    </row>
    <row r="2050" spans="1:18" x14ac:dyDescent="0.2">
      <c r="A2050" s="1" t="s">
        <v>3821</v>
      </c>
      <c r="C2050" s="2" t="s">
        <v>285</v>
      </c>
      <c r="D2050" s="3" t="s">
        <v>36</v>
      </c>
      <c r="E2050" s="4">
        <v>0</v>
      </c>
      <c r="F2050" s="4">
        <v>0</v>
      </c>
      <c r="H2050" s="6">
        <v>0</v>
      </c>
      <c r="I2050" s="7">
        <v>6239420</v>
      </c>
      <c r="J2050" s="7">
        <v>6239419</v>
      </c>
      <c r="K2050" s="7">
        <v>2</v>
      </c>
      <c r="L2050" s="7">
        <v>6</v>
      </c>
      <c r="M2050" s="7">
        <f t="shared" ref="M2050:M2074" si="231">ROUND(ROUND(H2050,2)*ROUND(E2050,2), 2)</f>
        <v>0</v>
      </c>
      <c r="N2050" s="8">
        <f t="shared" ref="N2050:N2074" si="232">H2050*E2050*(1+F2050/100)</f>
        <v>0</v>
      </c>
      <c r="R2050" s="12">
        <v>1</v>
      </c>
    </row>
    <row r="2051" spans="1:18" ht="25.5" x14ac:dyDescent="0.2">
      <c r="A2051" s="1" t="s">
        <v>3822</v>
      </c>
      <c r="C2051" s="2" t="s">
        <v>3823</v>
      </c>
      <c r="D2051" s="3" t="s">
        <v>36</v>
      </c>
      <c r="E2051" s="4">
        <v>0</v>
      </c>
      <c r="F2051" s="4">
        <v>0</v>
      </c>
      <c r="H2051" s="6">
        <v>0</v>
      </c>
      <c r="I2051" s="7">
        <v>6239421</v>
      </c>
      <c r="J2051" s="7">
        <v>6239419</v>
      </c>
      <c r="K2051" s="7">
        <v>2</v>
      </c>
      <c r="L2051" s="7">
        <v>6</v>
      </c>
      <c r="M2051" s="7">
        <f t="shared" si="231"/>
        <v>0</v>
      </c>
      <c r="N2051" s="8">
        <f t="shared" si="232"/>
        <v>0</v>
      </c>
      <c r="R2051" s="12">
        <v>1</v>
      </c>
    </row>
    <row r="2052" spans="1:18" x14ac:dyDescent="0.2">
      <c r="A2052" s="1" t="s">
        <v>3824</v>
      </c>
      <c r="C2052" s="2" t="s">
        <v>3825</v>
      </c>
      <c r="D2052" s="3" t="s">
        <v>36</v>
      </c>
      <c r="E2052" s="4">
        <v>0</v>
      </c>
      <c r="F2052" s="4">
        <v>0</v>
      </c>
      <c r="H2052" s="6">
        <v>0</v>
      </c>
      <c r="I2052" s="7">
        <v>6239422</v>
      </c>
      <c r="J2052" s="7">
        <v>6239419</v>
      </c>
      <c r="K2052" s="7">
        <v>2</v>
      </c>
      <c r="L2052" s="7">
        <v>6</v>
      </c>
      <c r="M2052" s="7">
        <f t="shared" si="231"/>
        <v>0</v>
      </c>
      <c r="N2052" s="8">
        <f t="shared" si="232"/>
        <v>0</v>
      </c>
      <c r="R2052" s="12">
        <v>1</v>
      </c>
    </row>
    <row r="2053" spans="1:18" ht="25.5" x14ac:dyDescent="0.2">
      <c r="A2053" s="1" t="s">
        <v>3826</v>
      </c>
      <c r="C2053" s="2" t="s">
        <v>1297</v>
      </c>
      <c r="D2053" s="3" t="s">
        <v>36</v>
      </c>
      <c r="E2053" s="4">
        <v>0</v>
      </c>
      <c r="F2053" s="4">
        <v>0</v>
      </c>
      <c r="H2053" s="6">
        <v>0</v>
      </c>
      <c r="I2053" s="7">
        <v>6239423</v>
      </c>
      <c r="J2053" s="7">
        <v>6239419</v>
      </c>
      <c r="K2053" s="7">
        <v>2</v>
      </c>
      <c r="L2053" s="7">
        <v>6</v>
      </c>
      <c r="M2053" s="7">
        <f t="shared" si="231"/>
        <v>0</v>
      </c>
      <c r="N2053" s="8">
        <f t="shared" si="232"/>
        <v>0</v>
      </c>
      <c r="R2053" s="12">
        <v>1</v>
      </c>
    </row>
    <row r="2054" spans="1:18" ht="25.5" x14ac:dyDescent="0.2">
      <c r="A2054" s="1" t="s">
        <v>3827</v>
      </c>
      <c r="C2054" s="2" t="s">
        <v>3828</v>
      </c>
      <c r="D2054" s="3" t="s">
        <v>36</v>
      </c>
      <c r="E2054" s="4">
        <v>0</v>
      </c>
      <c r="F2054" s="4">
        <v>0</v>
      </c>
      <c r="H2054" s="6">
        <v>0</v>
      </c>
      <c r="I2054" s="7">
        <v>6239424</v>
      </c>
      <c r="J2054" s="7">
        <v>6239419</v>
      </c>
      <c r="K2054" s="7">
        <v>2</v>
      </c>
      <c r="L2054" s="7">
        <v>6</v>
      </c>
      <c r="M2054" s="7">
        <f t="shared" si="231"/>
        <v>0</v>
      </c>
      <c r="N2054" s="8">
        <f t="shared" si="232"/>
        <v>0</v>
      </c>
      <c r="R2054" s="12">
        <v>1</v>
      </c>
    </row>
    <row r="2055" spans="1:18" ht="25.5" x14ac:dyDescent="0.2">
      <c r="A2055" s="1" t="s">
        <v>3829</v>
      </c>
      <c r="C2055" s="2" t="s">
        <v>1301</v>
      </c>
      <c r="D2055" s="3" t="s">
        <v>36</v>
      </c>
      <c r="E2055" s="4">
        <v>0</v>
      </c>
      <c r="F2055" s="4">
        <v>0</v>
      </c>
      <c r="H2055" s="6">
        <v>0</v>
      </c>
      <c r="I2055" s="7">
        <v>6239425</v>
      </c>
      <c r="J2055" s="7">
        <v>6239419</v>
      </c>
      <c r="K2055" s="7">
        <v>2</v>
      </c>
      <c r="L2055" s="7">
        <v>6</v>
      </c>
      <c r="M2055" s="7">
        <f t="shared" si="231"/>
        <v>0</v>
      </c>
      <c r="N2055" s="8">
        <f t="shared" si="232"/>
        <v>0</v>
      </c>
      <c r="R2055" s="12">
        <v>1</v>
      </c>
    </row>
    <row r="2056" spans="1:18" x14ac:dyDescent="0.2">
      <c r="A2056" s="1" t="s">
        <v>3830</v>
      </c>
      <c r="C2056" s="2" t="s">
        <v>3831</v>
      </c>
      <c r="D2056" s="3" t="s">
        <v>36</v>
      </c>
      <c r="E2056" s="4">
        <v>0</v>
      </c>
      <c r="F2056" s="4">
        <v>0</v>
      </c>
      <c r="H2056" s="6">
        <v>0</v>
      </c>
      <c r="I2056" s="7">
        <v>6239426</v>
      </c>
      <c r="J2056" s="7">
        <v>6239419</v>
      </c>
      <c r="K2056" s="7">
        <v>2</v>
      </c>
      <c r="L2056" s="7">
        <v>6</v>
      </c>
      <c r="M2056" s="7">
        <f t="shared" si="231"/>
        <v>0</v>
      </c>
      <c r="N2056" s="8">
        <f t="shared" si="232"/>
        <v>0</v>
      </c>
      <c r="R2056" s="12">
        <v>1</v>
      </c>
    </row>
    <row r="2057" spans="1:18" ht="25.5" x14ac:dyDescent="0.2">
      <c r="A2057" s="1" t="s">
        <v>3832</v>
      </c>
      <c r="B2057" s="1" t="s">
        <v>31</v>
      </c>
      <c r="C2057" s="2" t="s">
        <v>747</v>
      </c>
      <c r="D2057" s="3" t="s">
        <v>244</v>
      </c>
      <c r="E2057" s="4">
        <v>6780</v>
      </c>
      <c r="F2057" s="4">
        <v>0</v>
      </c>
      <c r="H2057" s="6">
        <v>0</v>
      </c>
      <c r="I2057" s="7">
        <v>6239427</v>
      </c>
      <c r="J2057" s="7">
        <v>6239419</v>
      </c>
      <c r="K2057" s="7">
        <v>2</v>
      </c>
      <c r="L2057" s="7">
        <v>6</v>
      </c>
      <c r="M2057" s="7">
        <f t="shared" si="231"/>
        <v>0</v>
      </c>
      <c r="N2057" s="8">
        <f t="shared" si="232"/>
        <v>0</v>
      </c>
      <c r="R2057" s="12">
        <v>1</v>
      </c>
    </row>
    <row r="2058" spans="1:18" ht="25.5" x14ac:dyDescent="0.2">
      <c r="A2058" s="1" t="s">
        <v>3833</v>
      </c>
      <c r="B2058" s="1" t="s">
        <v>42</v>
      </c>
      <c r="C2058" s="2" t="s">
        <v>749</v>
      </c>
      <c r="D2058" s="3" t="s">
        <v>244</v>
      </c>
      <c r="E2058" s="4">
        <v>540</v>
      </c>
      <c r="F2058" s="4">
        <v>0</v>
      </c>
      <c r="H2058" s="6">
        <v>0</v>
      </c>
      <c r="I2058" s="7">
        <v>6239428</v>
      </c>
      <c r="J2058" s="7">
        <v>6239419</v>
      </c>
      <c r="K2058" s="7">
        <v>2</v>
      </c>
      <c r="L2058" s="7">
        <v>6</v>
      </c>
      <c r="M2058" s="7">
        <f t="shared" si="231"/>
        <v>0</v>
      </c>
      <c r="N2058" s="8">
        <f t="shared" si="232"/>
        <v>0</v>
      </c>
      <c r="R2058" s="12">
        <v>1</v>
      </c>
    </row>
    <row r="2059" spans="1:18" ht="25.5" x14ac:dyDescent="0.2">
      <c r="A2059" s="1" t="s">
        <v>3834</v>
      </c>
      <c r="B2059" s="1" t="s">
        <v>45</v>
      </c>
      <c r="C2059" s="2" t="s">
        <v>751</v>
      </c>
      <c r="D2059" s="3" t="s">
        <v>244</v>
      </c>
      <c r="E2059" s="4">
        <v>1350</v>
      </c>
      <c r="F2059" s="4">
        <v>0</v>
      </c>
      <c r="H2059" s="6">
        <v>0</v>
      </c>
      <c r="I2059" s="7">
        <v>6239429</v>
      </c>
      <c r="J2059" s="7">
        <v>6239419</v>
      </c>
      <c r="K2059" s="7">
        <v>2</v>
      </c>
      <c r="L2059" s="7">
        <v>6</v>
      </c>
      <c r="M2059" s="7">
        <f t="shared" si="231"/>
        <v>0</v>
      </c>
      <c r="N2059" s="8">
        <f t="shared" si="232"/>
        <v>0</v>
      </c>
      <c r="R2059" s="12">
        <v>1</v>
      </c>
    </row>
    <row r="2060" spans="1:18" x14ac:dyDescent="0.2">
      <c r="A2060" s="1" t="s">
        <v>3835</v>
      </c>
      <c r="B2060" s="1" t="s">
        <v>48</v>
      </c>
      <c r="C2060" s="2" t="s">
        <v>753</v>
      </c>
      <c r="D2060" s="3" t="s">
        <v>244</v>
      </c>
      <c r="E2060" s="4">
        <v>1280</v>
      </c>
      <c r="F2060" s="4">
        <v>0</v>
      </c>
      <c r="H2060" s="6">
        <v>0</v>
      </c>
      <c r="I2060" s="7">
        <v>6239430</v>
      </c>
      <c r="J2060" s="7">
        <v>6239419</v>
      </c>
      <c r="K2060" s="7">
        <v>2</v>
      </c>
      <c r="L2060" s="7">
        <v>6</v>
      </c>
      <c r="M2060" s="7">
        <f t="shared" si="231"/>
        <v>0</v>
      </c>
      <c r="N2060" s="8">
        <f t="shared" si="232"/>
        <v>0</v>
      </c>
      <c r="R2060" s="12">
        <v>1</v>
      </c>
    </row>
    <row r="2061" spans="1:18" x14ac:dyDescent="0.2">
      <c r="A2061" s="1" t="s">
        <v>3836</v>
      </c>
      <c r="B2061" s="1" t="s">
        <v>51</v>
      </c>
      <c r="C2061" s="2" t="s">
        <v>755</v>
      </c>
      <c r="D2061" s="3" t="s">
        <v>247</v>
      </c>
      <c r="E2061" s="4">
        <v>1734</v>
      </c>
      <c r="F2061" s="4">
        <v>0</v>
      </c>
      <c r="H2061" s="6">
        <v>0</v>
      </c>
      <c r="I2061" s="7">
        <v>6239431</v>
      </c>
      <c r="J2061" s="7">
        <v>6239419</v>
      </c>
      <c r="K2061" s="7">
        <v>2</v>
      </c>
      <c r="L2061" s="7">
        <v>6</v>
      </c>
      <c r="M2061" s="7">
        <f t="shared" si="231"/>
        <v>0</v>
      </c>
      <c r="N2061" s="8">
        <f t="shared" si="232"/>
        <v>0</v>
      </c>
      <c r="R2061" s="12">
        <v>1</v>
      </c>
    </row>
    <row r="2062" spans="1:18" x14ac:dyDescent="0.2">
      <c r="A2062" s="1" t="s">
        <v>3837</v>
      </c>
      <c r="B2062" s="1" t="s">
        <v>54</v>
      </c>
      <c r="C2062" s="2" t="s">
        <v>757</v>
      </c>
      <c r="D2062" s="3" t="s">
        <v>247</v>
      </c>
      <c r="E2062" s="4">
        <v>1780</v>
      </c>
      <c r="F2062" s="4">
        <v>0</v>
      </c>
      <c r="H2062" s="6">
        <v>0</v>
      </c>
      <c r="I2062" s="7">
        <v>6239432</v>
      </c>
      <c r="J2062" s="7">
        <v>6239419</v>
      </c>
      <c r="K2062" s="7">
        <v>2</v>
      </c>
      <c r="L2062" s="7">
        <v>6</v>
      </c>
      <c r="M2062" s="7">
        <f t="shared" si="231"/>
        <v>0</v>
      </c>
      <c r="N2062" s="8">
        <f t="shared" si="232"/>
        <v>0</v>
      </c>
      <c r="R2062" s="12">
        <v>1</v>
      </c>
    </row>
    <row r="2063" spans="1:18" x14ac:dyDescent="0.2">
      <c r="A2063" s="1" t="s">
        <v>3838</v>
      </c>
      <c r="B2063" s="1" t="s">
        <v>57</v>
      </c>
      <c r="C2063" s="2" t="s">
        <v>759</v>
      </c>
      <c r="D2063" s="3" t="s">
        <v>247</v>
      </c>
      <c r="E2063" s="4">
        <v>640</v>
      </c>
      <c r="F2063" s="4">
        <v>0</v>
      </c>
      <c r="H2063" s="6">
        <v>0</v>
      </c>
      <c r="I2063" s="7">
        <v>6239433</v>
      </c>
      <c r="J2063" s="7">
        <v>6239419</v>
      </c>
      <c r="K2063" s="7">
        <v>2</v>
      </c>
      <c r="L2063" s="7">
        <v>6</v>
      </c>
      <c r="M2063" s="7">
        <f t="shared" si="231"/>
        <v>0</v>
      </c>
      <c r="N2063" s="8">
        <f t="shared" si="232"/>
        <v>0</v>
      </c>
      <c r="R2063" s="12">
        <v>1</v>
      </c>
    </row>
    <row r="2064" spans="1:18" ht="51" x14ac:dyDescent="0.2">
      <c r="A2064" s="1" t="s">
        <v>3839</v>
      </c>
      <c r="B2064" s="1" t="s">
        <v>60</v>
      </c>
      <c r="C2064" s="2" t="s">
        <v>3840</v>
      </c>
      <c r="D2064" s="3" t="s">
        <v>244</v>
      </c>
      <c r="E2064" s="4">
        <v>71</v>
      </c>
      <c r="F2064" s="4">
        <v>0</v>
      </c>
      <c r="H2064" s="6">
        <v>0</v>
      </c>
      <c r="I2064" s="7">
        <v>6239434</v>
      </c>
      <c r="J2064" s="7">
        <v>6239419</v>
      </c>
      <c r="K2064" s="7">
        <v>2</v>
      </c>
      <c r="L2064" s="7">
        <v>6</v>
      </c>
      <c r="M2064" s="7">
        <f t="shared" si="231"/>
        <v>0</v>
      </c>
      <c r="N2064" s="8">
        <f t="shared" si="232"/>
        <v>0</v>
      </c>
      <c r="R2064" s="12">
        <v>1</v>
      </c>
    </row>
    <row r="2065" spans="1:18" ht="51" x14ac:dyDescent="0.2">
      <c r="A2065" s="1" t="s">
        <v>3841</v>
      </c>
      <c r="B2065" s="1" t="s">
        <v>63</v>
      </c>
      <c r="C2065" s="2" t="s">
        <v>3842</v>
      </c>
      <c r="D2065" s="3" t="s">
        <v>244</v>
      </c>
      <c r="E2065" s="4">
        <v>31</v>
      </c>
      <c r="F2065" s="4">
        <v>0</v>
      </c>
      <c r="H2065" s="6">
        <v>0</v>
      </c>
      <c r="I2065" s="7">
        <v>6239435</v>
      </c>
      <c r="J2065" s="7">
        <v>6239419</v>
      </c>
      <c r="K2065" s="7">
        <v>2</v>
      </c>
      <c r="L2065" s="7">
        <v>6</v>
      </c>
      <c r="M2065" s="7">
        <f t="shared" si="231"/>
        <v>0</v>
      </c>
      <c r="N2065" s="8">
        <f t="shared" si="232"/>
        <v>0</v>
      </c>
      <c r="R2065" s="12">
        <v>1</v>
      </c>
    </row>
    <row r="2066" spans="1:18" ht="63.75" x14ac:dyDescent="0.2">
      <c r="A2066" s="1" t="s">
        <v>3843</v>
      </c>
      <c r="B2066" s="1" t="s">
        <v>66</v>
      </c>
      <c r="C2066" s="2" t="s">
        <v>3844</v>
      </c>
      <c r="D2066" s="3" t="s">
        <v>244</v>
      </c>
      <c r="E2066" s="4">
        <v>63</v>
      </c>
      <c r="F2066" s="4">
        <v>0</v>
      </c>
      <c r="H2066" s="6">
        <v>0</v>
      </c>
      <c r="I2066" s="7">
        <v>6239436</v>
      </c>
      <c r="J2066" s="7">
        <v>6239419</v>
      </c>
      <c r="K2066" s="7">
        <v>2</v>
      </c>
      <c r="L2066" s="7">
        <v>6</v>
      </c>
      <c r="M2066" s="7">
        <f t="shared" si="231"/>
        <v>0</v>
      </c>
      <c r="N2066" s="8">
        <f t="shared" si="232"/>
        <v>0</v>
      </c>
      <c r="R2066" s="12">
        <v>1</v>
      </c>
    </row>
    <row r="2067" spans="1:18" ht="51" x14ac:dyDescent="0.2">
      <c r="A2067" s="1" t="s">
        <v>3845</v>
      </c>
      <c r="B2067" s="1" t="s">
        <v>69</v>
      </c>
      <c r="C2067" s="2" t="s">
        <v>3846</v>
      </c>
      <c r="D2067" s="3" t="s">
        <v>244</v>
      </c>
      <c r="E2067" s="4">
        <v>19</v>
      </c>
      <c r="F2067" s="4">
        <v>0</v>
      </c>
      <c r="H2067" s="6">
        <v>0</v>
      </c>
      <c r="I2067" s="7">
        <v>6239437</v>
      </c>
      <c r="J2067" s="7">
        <v>6239419</v>
      </c>
      <c r="K2067" s="7">
        <v>2</v>
      </c>
      <c r="L2067" s="7">
        <v>6</v>
      </c>
      <c r="M2067" s="7">
        <f t="shared" si="231"/>
        <v>0</v>
      </c>
      <c r="N2067" s="8">
        <f t="shared" si="232"/>
        <v>0</v>
      </c>
      <c r="R2067" s="12">
        <v>1</v>
      </c>
    </row>
    <row r="2068" spans="1:18" ht="38.25" x14ac:dyDescent="0.2">
      <c r="A2068" s="1" t="s">
        <v>3847</v>
      </c>
      <c r="B2068" s="1" t="s">
        <v>72</v>
      </c>
      <c r="C2068" s="2" t="s">
        <v>3848</v>
      </c>
      <c r="D2068" s="3" t="s">
        <v>244</v>
      </c>
      <c r="E2068" s="4">
        <v>174</v>
      </c>
      <c r="F2068" s="4">
        <v>0</v>
      </c>
      <c r="H2068" s="6">
        <v>0</v>
      </c>
      <c r="I2068" s="7">
        <v>6239438</v>
      </c>
      <c r="J2068" s="7">
        <v>6239419</v>
      </c>
      <c r="K2068" s="7">
        <v>2</v>
      </c>
      <c r="L2068" s="7">
        <v>6</v>
      </c>
      <c r="M2068" s="7">
        <f t="shared" si="231"/>
        <v>0</v>
      </c>
      <c r="N2068" s="8">
        <f t="shared" si="232"/>
        <v>0</v>
      </c>
      <c r="R2068" s="12">
        <v>1</v>
      </c>
    </row>
    <row r="2069" spans="1:18" ht="38.25" x14ac:dyDescent="0.2">
      <c r="A2069" s="1" t="s">
        <v>3849</v>
      </c>
      <c r="B2069" s="1" t="s">
        <v>75</v>
      </c>
      <c r="C2069" s="2" t="s">
        <v>3850</v>
      </c>
      <c r="D2069" s="3" t="s">
        <v>244</v>
      </c>
      <c r="E2069" s="4">
        <v>260</v>
      </c>
      <c r="F2069" s="4">
        <v>0</v>
      </c>
      <c r="H2069" s="6">
        <v>0</v>
      </c>
      <c r="I2069" s="7">
        <v>6239439</v>
      </c>
      <c r="J2069" s="7">
        <v>6239419</v>
      </c>
      <c r="K2069" s="7">
        <v>2</v>
      </c>
      <c r="L2069" s="7">
        <v>6</v>
      </c>
      <c r="M2069" s="7">
        <f t="shared" si="231"/>
        <v>0</v>
      </c>
      <c r="N2069" s="8">
        <f t="shared" si="232"/>
        <v>0</v>
      </c>
      <c r="R2069" s="12">
        <v>1</v>
      </c>
    </row>
    <row r="2070" spans="1:18" ht="38.25" x14ac:dyDescent="0.2">
      <c r="A2070" s="1" t="s">
        <v>3851</v>
      </c>
      <c r="B2070" s="1" t="s">
        <v>78</v>
      </c>
      <c r="C2070" s="2" t="s">
        <v>3852</v>
      </c>
      <c r="D2070" s="3" t="s">
        <v>244</v>
      </c>
      <c r="E2070" s="4">
        <v>260</v>
      </c>
      <c r="F2070" s="4">
        <v>0</v>
      </c>
      <c r="H2070" s="6">
        <v>0</v>
      </c>
      <c r="I2070" s="7">
        <v>6239440</v>
      </c>
      <c r="J2070" s="7">
        <v>6239419</v>
      </c>
      <c r="K2070" s="7">
        <v>2</v>
      </c>
      <c r="L2070" s="7">
        <v>6</v>
      </c>
      <c r="M2070" s="7">
        <f t="shared" si="231"/>
        <v>0</v>
      </c>
      <c r="N2070" s="8">
        <f t="shared" si="232"/>
        <v>0</v>
      </c>
      <c r="R2070" s="12">
        <v>1</v>
      </c>
    </row>
    <row r="2071" spans="1:18" ht="38.25" x14ac:dyDescent="0.2">
      <c r="A2071" s="1" t="s">
        <v>3853</v>
      </c>
      <c r="B2071" s="1" t="s">
        <v>81</v>
      </c>
      <c r="C2071" s="2" t="s">
        <v>3854</v>
      </c>
      <c r="D2071" s="3" t="s">
        <v>244</v>
      </c>
      <c r="E2071" s="4">
        <v>164</v>
      </c>
      <c r="F2071" s="4">
        <v>0</v>
      </c>
      <c r="H2071" s="6">
        <v>0</v>
      </c>
      <c r="I2071" s="7">
        <v>6239441</v>
      </c>
      <c r="J2071" s="7">
        <v>6239419</v>
      </c>
      <c r="K2071" s="7">
        <v>2</v>
      </c>
      <c r="L2071" s="7">
        <v>6</v>
      </c>
      <c r="M2071" s="7">
        <f t="shared" si="231"/>
        <v>0</v>
      </c>
      <c r="N2071" s="8">
        <f t="shared" si="232"/>
        <v>0</v>
      </c>
      <c r="R2071" s="12">
        <v>1</v>
      </c>
    </row>
    <row r="2072" spans="1:18" x14ac:dyDescent="0.2">
      <c r="A2072" s="1" t="s">
        <v>3855</v>
      </c>
      <c r="B2072" s="1" t="s">
        <v>84</v>
      </c>
      <c r="C2072" s="2" t="s">
        <v>3856</v>
      </c>
      <c r="D2072" s="3" t="s">
        <v>244</v>
      </c>
      <c r="E2072" s="4">
        <v>210</v>
      </c>
      <c r="F2072" s="4">
        <v>0</v>
      </c>
      <c r="H2072" s="6">
        <v>0</v>
      </c>
      <c r="I2072" s="7">
        <v>6239442</v>
      </c>
      <c r="J2072" s="7">
        <v>6239419</v>
      </c>
      <c r="K2072" s="7">
        <v>2</v>
      </c>
      <c r="L2072" s="7">
        <v>6</v>
      </c>
      <c r="M2072" s="7">
        <f t="shared" si="231"/>
        <v>0</v>
      </c>
      <c r="N2072" s="8">
        <f t="shared" si="232"/>
        <v>0</v>
      </c>
      <c r="R2072" s="12">
        <v>1</v>
      </c>
    </row>
    <row r="2073" spans="1:18" x14ac:dyDescent="0.2">
      <c r="A2073" s="1" t="s">
        <v>3857</v>
      </c>
      <c r="B2073" s="1" t="s">
        <v>87</v>
      </c>
      <c r="C2073" s="2" t="s">
        <v>3858</v>
      </c>
      <c r="D2073" s="3" t="s">
        <v>268</v>
      </c>
      <c r="E2073" s="4">
        <v>93</v>
      </c>
      <c r="F2073" s="4">
        <v>0</v>
      </c>
      <c r="H2073" s="6">
        <v>0</v>
      </c>
      <c r="I2073" s="7">
        <v>6239443</v>
      </c>
      <c r="J2073" s="7">
        <v>6239419</v>
      </c>
      <c r="K2073" s="7">
        <v>2</v>
      </c>
      <c r="L2073" s="7">
        <v>6</v>
      </c>
      <c r="M2073" s="7">
        <f t="shared" si="231"/>
        <v>0</v>
      </c>
      <c r="N2073" s="8">
        <f t="shared" si="232"/>
        <v>0</v>
      </c>
      <c r="R2073" s="12">
        <v>1</v>
      </c>
    </row>
    <row r="2074" spans="1:18" x14ac:dyDescent="0.2">
      <c r="A2074" s="1" t="s">
        <v>3859</v>
      </c>
      <c r="B2074" s="1" t="s">
        <v>90</v>
      </c>
      <c r="C2074" s="2" t="s">
        <v>3860</v>
      </c>
      <c r="D2074" s="3" t="s">
        <v>244</v>
      </c>
      <c r="E2074" s="4">
        <v>113</v>
      </c>
      <c r="F2074" s="4">
        <v>0</v>
      </c>
      <c r="H2074" s="6">
        <v>0</v>
      </c>
      <c r="I2074" s="7">
        <v>6239444</v>
      </c>
      <c r="J2074" s="7">
        <v>6239419</v>
      </c>
      <c r="K2074" s="7">
        <v>2</v>
      </c>
      <c r="L2074" s="7">
        <v>6</v>
      </c>
      <c r="M2074" s="7">
        <f t="shared" si="231"/>
        <v>0</v>
      </c>
      <c r="N2074" s="8">
        <f t="shared" si="232"/>
        <v>0</v>
      </c>
      <c r="R2074" s="12">
        <v>1</v>
      </c>
    </row>
    <row r="2075" spans="1:18" x14ac:dyDescent="0.2">
      <c r="A2075" s="1" t="s">
        <v>3861</v>
      </c>
      <c r="B2075" s="1" t="s">
        <v>3862</v>
      </c>
      <c r="C2075" s="2" t="s">
        <v>764</v>
      </c>
      <c r="E2075" s="4">
        <v>0</v>
      </c>
      <c r="F2075" s="4">
        <v>0</v>
      </c>
      <c r="H2075" s="6">
        <v>0</v>
      </c>
      <c r="I2075" s="7">
        <v>6239445</v>
      </c>
      <c r="J2075" s="7">
        <v>6238797</v>
      </c>
      <c r="K2075" s="7">
        <v>1</v>
      </c>
      <c r="L2075" s="7">
        <v>5</v>
      </c>
      <c r="M2075" s="7">
        <f>M2076+M2077+M2078+M2079+M2080+M2081+M2082+M2083+M2084+M2085+M2086</f>
        <v>0</v>
      </c>
      <c r="N2075" s="8">
        <f>N2076+N2077+N2078+N2079+N2080+N2081+N2082+N2083+N2084+N2085+N2086</f>
        <v>0</v>
      </c>
      <c r="R2075" s="12">
        <v>1</v>
      </c>
    </row>
    <row r="2076" spans="1:18" x14ac:dyDescent="0.2">
      <c r="A2076" s="1" t="s">
        <v>3863</v>
      </c>
      <c r="C2076" s="2" t="s">
        <v>285</v>
      </c>
      <c r="D2076" s="3" t="s">
        <v>36</v>
      </c>
      <c r="E2076" s="4">
        <v>0</v>
      </c>
      <c r="F2076" s="4">
        <v>0</v>
      </c>
      <c r="H2076" s="6">
        <v>0</v>
      </c>
      <c r="I2076" s="7">
        <v>6239446</v>
      </c>
      <c r="J2076" s="7">
        <v>6239445</v>
      </c>
      <c r="K2076" s="7">
        <v>2</v>
      </c>
      <c r="L2076" s="7">
        <v>6</v>
      </c>
      <c r="M2076" s="7">
        <f t="shared" ref="M2076:M2086" si="233">ROUND(ROUND(H2076,2)*ROUND(E2076,2), 2)</f>
        <v>0</v>
      </c>
      <c r="N2076" s="8">
        <f t="shared" ref="N2076:N2086" si="234">H2076*E2076*(1+F2076/100)</f>
        <v>0</v>
      </c>
      <c r="R2076" s="12">
        <v>1</v>
      </c>
    </row>
    <row r="2077" spans="1:18" ht="25.5" x14ac:dyDescent="0.2">
      <c r="A2077" s="1" t="s">
        <v>3864</v>
      </c>
      <c r="C2077" s="2" t="s">
        <v>966</v>
      </c>
      <c r="D2077" s="3" t="s">
        <v>36</v>
      </c>
      <c r="E2077" s="4">
        <v>0</v>
      </c>
      <c r="F2077" s="4">
        <v>0</v>
      </c>
      <c r="H2077" s="6">
        <v>0</v>
      </c>
      <c r="I2077" s="7">
        <v>6239447</v>
      </c>
      <c r="J2077" s="7">
        <v>6239445</v>
      </c>
      <c r="K2077" s="7">
        <v>2</v>
      </c>
      <c r="L2077" s="7">
        <v>6</v>
      </c>
      <c r="M2077" s="7">
        <f t="shared" si="233"/>
        <v>0</v>
      </c>
      <c r="N2077" s="8">
        <f t="shared" si="234"/>
        <v>0</v>
      </c>
      <c r="R2077" s="12">
        <v>1</v>
      </c>
    </row>
    <row r="2078" spans="1:18" ht="76.5" x14ac:dyDescent="0.2">
      <c r="A2078" s="1" t="s">
        <v>3865</v>
      </c>
      <c r="B2078" s="1" t="s">
        <v>31</v>
      </c>
      <c r="C2078" s="2" t="s">
        <v>3866</v>
      </c>
      <c r="D2078" s="3" t="s">
        <v>244</v>
      </c>
      <c r="E2078" s="4">
        <v>634</v>
      </c>
      <c r="F2078" s="4">
        <v>0</v>
      </c>
      <c r="H2078" s="6">
        <v>0</v>
      </c>
      <c r="I2078" s="7">
        <v>6239448</v>
      </c>
      <c r="J2078" s="7">
        <v>6239445</v>
      </c>
      <c r="K2078" s="7">
        <v>2</v>
      </c>
      <c r="L2078" s="7">
        <v>6</v>
      </c>
      <c r="M2078" s="7">
        <f t="shared" si="233"/>
        <v>0</v>
      </c>
      <c r="N2078" s="8">
        <f t="shared" si="234"/>
        <v>0</v>
      </c>
      <c r="R2078" s="12">
        <v>1</v>
      </c>
    </row>
    <row r="2079" spans="1:18" ht="76.5" x14ac:dyDescent="0.2">
      <c r="A2079" s="1" t="s">
        <v>3867</v>
      </c>
      <c r="B2079" s="1" t="s">
        <v>42</v>
      </c>
      <c r="C2079" s="2" t="s">
        <v>3868</v>
      </c>
      <c r="D2079" s="3" t="s">
        <v>244</v>
      </c>
      <c r="E2079" s="4">
        <v>755</v>
      </c>
      <c r="F2079" s="4">
        <v>0</v>
      </c>
      <c r="H2079" s="6">
        <v>0</v>
      </c>
      <c r="I2079" s="7">
        <v>6239449</v>
      </c>
      <c r="J2079" s="7">
        <v>6239445</v>
      </c>
      <c r="K2079" s="7">
        <v>2</v>
      </c>
      <c r="L2079" s="7">
        <v>6</v>
      </c>
      <c r="M2079" s="7">
        <f t="shared" si="233"/>
        <v>0</v>
      </c>
      <c r="N2079" s="8">
        <f t="shared" si="234"/>
        <v>0</v>
      </c>
      <c r="R2079" s="12">
        <v>1</v>
      </c>
    </row>
    <row r="2080" spans="1:18" ht="76.5" x14ac:dyDescent="0.2">
      <c r="A2080" s="1" t="s">
        <v>3869</v>
      </c>
      <c r="B2080" s="1" t="s">
        <v>45</v>
      </c>
      <c r="C2080" s="2" t="s">
        <v>3870</v>
      </c>
      <c r="D2080" s="3" t="s">
        <v>244</v>
      </c>
      <c r="E2080" s="4">
        <v>2090</v>
      </c>
      <c r="F2080" s="4">
        <v>0</v>
      </c>
      <c r="H2080" s="6">
        <v>0</v>
      </c>
      <c r="I2080" s="7">
        <v>6239450</v>
      </c>
      <c r="J2080" s="7">
        <v>6239445</v>
      </c>
      <c r="K2080" s="7">
        <v>2</v>
      </c>
      <c r="L2080" s="7">
        <v>6</v>
      </c>
      <c r="M2080" s="7">
        <f t="shared" si="233"/>
        <v>0</v>
      </c>
      <c r="N2080" s="8">
        <f t="shared" si="234"/>
        <v>0</v>
      </c>
      <c r="R2080" s="12">
        <v>1</v>
      </c>
    </row>
    <row r="2081" spans="1:18" ht="63.75" x14ac:dyDescent="0.2">
      <c r="A2081" s="1" t="s">
        <v>3871</v>
      </c>
      <c r="B2081" s="1" t="s">
        <v>48</v>
      </c>
      <c r="C2081" s="2" t="s">
        <v>3872</v>
      </c>
      <c r="D2081" s="3" t="s">
        <v>244</v>
      </c>
      <c r="E2081" s="4">
        <v>30</v>
      </c>
      <c r="F2081" s="4">
        <v>0</v>
      </c>
      <c r="H2081" s="6">
        <v>0</v>
      </c>
      <c r="I2081" s="7">
        <v>6239451</v>
      </c>
      <c r="J2081" s="7">
        <v>6239445</v>
      </c>
      <c r="K2081" s="7">
        <v>2</v>
      </c>
      <c r="L2081" s="7">
        <v>6</v>
      </c>
      <c r="M2081" s="7">
        <f t="shared" si="233"/>
        <v>0</v>
      </c>
      <c r="N2081" s="8">
        <f t="shared" si="234"/>
        <v>0</v>
      </c>
      <c r="R2081" s="12">
        <v>1</v>
      </c>
    </row>
    <row r="2082" spans="1:18" ht="63.75" x14ac:dyDescent="0.2">
      <c r="A2082" s="1" t="s">
        <v>3873</v>
      </c>
      <c r="B2082" s="1" t="s">
        <v>51</v>
      </c>
      <c r="C2082" s="2" t="s">
        <v>3874</v>
      </c>
      <c r="D2082" s="3" t="s">
        <v>244</v>
      </c>
      <c r="E2082" s="4">
        <v>38</v>
      </c>
      <c r="F2082" s="4">
        <v>0</v>
      </c>
      <c r="H2082" s="6">
        <v>0</v>
      </c>
      <c r="I2082" s="7">
        <v>6239452</v>
      </c>
      <c r="J2082" s="7">
        <v>6239445</v>
      </c>
      <c r="K2082" s="7">
        <v>2</v>
      </c>
      <c r="L2082" s="7">
        <v>6</v>
      </c>
      <c r="M2082" s="7">
        <f t="shared" si="233"/>
        <v>0</v>
      </c>
      <c r="N2082" s="8">
        <f t="shared" si="234"/>
        <v>0</v>
      </c>
      <c r="R2082" s="12">
        <v>1</v>
      </c>
    </row>
    <row r="2083" spans="1:18" x14ac:dyDescent="0.2">
      <c r="A2083" s="1" t="s">
        <v>3875</v>
      </c>
      <c r="B2083" s="1" t="s">
        <v>54</v>
      </c>
      <c r="C2083" s="2" t="s">
        <v>769</v>
      </c>
      <c r="D2083" s="3" t="s">
        <v>36</v>
      </c>
      <c r="E2083" s="4">
        <v>0</v>
      </c>
      <c r="F2083" s="4">
        <v>0</v>
      </c>
      <c r="H2083" s="6">
        <v>0</v>
      </c>
      <c r="I2083" s="7">
        <v>6239453</v>
      </c>
      <c r="J2083" s="7">
        <v>6239445</v>
      </c>
      <c r="K2083" s="7">
        <v>2</v>
      </c>
      <c r="L2083" s="7">
        <v>6</v>
      </c>
      <c r="M2083" s="7">
        <f t="shared" si="233"/>
        <v>0</v>
      </c>
      <c r="N2083" s="8">
        <f t="shared" si="234"/>
        <v>0</v>
      </c>
      <c r="R2083" s="12">
        <v>1</v>
      </c>
    </row>
    <row r="2084" spans="1:18" ht="25.5" x14ac:dyDescent="0.2">
      <c r="A2084" s="1" t="s">
        <v>3876</v>
      </c>
      <c r="C2084" s="2" t="s">
        <v>3877</v>
      </c>
      <c r="D2084" s="3" t="s">
        <v>237</v>
      </c>
      <c r="E2084" s="4">
        <v>21</v>
      </c>
      <c r="F2084" s="4">
        <v>0</v>
      </c>
      <c r="H2084" s="6">
        <v>0</v>
      </c>
      <c r="I2084" s="7">
        <v>6239454</v>
      </c>
      <c r="J2084" s="7">
        <v>6239445</v>
      </c>
      <c r="K2084" s="7">
        <v>2</v>
      </c>
      <c r="L2084" s="7">
        <v>6</v>
      </c>
      <c r="M2084" s="7">
        <f t="shared" si="233"/>
        <v>0</v>
      </c>
      <c r="N2084" s="8">
        <f t="shared" si="234"/>
        <v>0</v>
      </c>
      <c r="R2084" s="12">
        <v>1</v>
      </c>
    </row>
    <row r="2085" spans="1:18" ht="25.5" x14ac:dyDescent="0.2">
      <c r="A2085" s="1" t="s">
        <v>3878</v>
      </c>
      <c r="B2085" s="1" t="s">
        <v>57</v>
      </c>
      <c r="C2085" s="2" t="s">
        <v>3879</v>
      </c>
      <c r="D2085" s="3" t="s">
        <v>234</v>
      </c>
      <c r="E2085" s="4">
        <v>1</v>
      </c>
      <c r="F2085" s="4">
        <v>0</v>
      </c>
      <c r="H2085" s="6">
        <v>0</v>
      </c>
      <c r="I2085" s="7">
        <v>6239455</v>
      </c>
      <c r="J2085" s="7">
        <v>6239445</v>
      </c>
      <c r="K2085" s="7">
        <v>2</v>
      </c>
      <c r="L2085" s="7">
        <v>6</v>
      </c>
      <c r="M2085" s="7">
        <f t="shared" si="233"/>
        <v>0</v>
      </c>
      <c r="N2085" s="8">
        <f t="shared" si="234"/>
        <v>0</v>
      </c>
      <c r="R2085" s="12">
        <v>1</v>
      </c>
    </row>
    <row r="2086" spans="1:18" ht="25.5" x14ac:dyDescent="0.2">
      <c r="A2086" s="1" t="s">
        <v>3880</v>
      </c>
      <c r="B2086" s="1" t="s">
        <v>60</v>
      </c>
      <c r="C2086" s="2" t="s">
        <v>775</v>
      </c>
      <c r="D2086" s="3" t="s">
        <v>244</v>
      </c>
      <c r="E2086" s="4">
        <v>2660</v>
      </c>
      <c r="F2086" s="4">
        <v>0</v>
      </c>
      <c r="H2086" s="6">
        <v>0</v>
      </c>
      <c r="I2086" s="7">
        <v>6239456</v>
      </c>
      <c r="J2086" s="7">
        <v>6239445</v>
      </c>
      <c r="K2086" s="7">
        <v>2</v>
      </c>
      <c r="L2086" s="7">
        <v>6</v>
      </c>
      <c r="M2086" s="7">
        <f t="shared" si="233"/>
        <v>0</v>
      </c>
      <c r="N2086" s="8">
        <f t="shared" si="234"/>
        <v>0</v>
      </c>
      <c r="R2086" s="12">
        <v>1</v>
      </c>
    </row>
    <row r="2087" spans="1:18" x14ac:dyDescent="0.2">
      <c r="A2087" s="1" t="s">
        <v>3881</v>
      </c>
      <c r="B2087" s="1" t="s">
        <v>202</v>
      </c>
      <c r="C2087" s="2" t="s">
        <v>1348</v>
      </c>
      <c r="E2087" s="4">
        <v>0</v>
      </c>
      <c r="F2087" s="4">
        <v>0</v>
      </c>
      <c r="H2087" s="6">
        <v>0</v>
      </c>
      <c r="I2087" s="7">
        <v>6236752</v>
      </c>
      <c r="J2087" s="7">
        <v>6238444</v>
      </c>
      <c r="K2087" s="7">
        <v>1</v>
      </c>
      <c r="L2087" s="7">
        <v>3</v>
      </c>
      <c r="M2087" s="7">
        <f>M2088</f>
        <v>0</v>
      </c>
      <c r="N2087" s="8">
        <f>N2088</f>
        <v>0</v>
      </c>
      <c r="R2087" s="12">
        <v>1</v>
      </c>
    </row>
    <row r="2088" spans="1:18" x14ac:dyDescent="0.2">
      <c r="A2088" s="1" t="s">
        <v>3882</v>
      </c>
      <c r="C2088" s="2" t="s">
        <v>3883</v>
      </c>
      <c r="E2088" s="4">
        <v>0</v>
      </c>
      <c r="F2088" s="4">
        <v>0</v>
      </c>
      <c r="H2088" s="6">
        <v>0</v>
      </c>
      <c r="I2088" s="7">
        <v>6306424</v>
      </c>
      <c r="J2088" s="7">
        <v>6236752</v>
      </c>
      <c r="K2088" s="7">
        <v>1</v>
      </c>
      <c r="L2088" s="7">
        <v>4</v>
      </c>
      <c r="M2088" s="7">
        <f>M2089+M2114+M2134+M2179+M2241+M2271+M2333+M2352+M2376+M2394+M2423+M2492</f>
        <v>0</v>
      </c>
      <c r="N2088" s="8">
        <f>N2089+N2114+N2134+N2179+N2241+N2271+N2333+N2352+N2376+N2394+N2423+N2492</f>
        <v>0</v>
      </c>
      <c r="R2088" s="12">
        <v>1</v>
      </c>
    </row>
    <row r="2089" spans="1:18" x14ac:dyDescent="0.2">
      <c r="A2089" s="1" t="s">
        <v>3884</v>
      </c>
      <c r="B2089" s="1" t="s">
        <v>208</v>
      </c>
      <c r="C2089" s="2" t="s">
        <v>209</v>
      </c>
      <c r="E2089" s="4">
        <v>0</v>
      </c>
      <c r="F2089" s="4">
        <v>0</v>
      </c>
      <c r="H2089" s="6">
        <v>0</v>
      </c>
      <c r="I2089" s="7">
        <v>6236775</v>
      </c>
      <c r="J2089" s="7">
        <v>6306424</v>
      </c>
      <c r="K2089" s="7">
        <v>1</v>
      </c>
      <c r="L2089" s="7">
        <v>5</v>
      </c>
      <c r="M2089" s="7">
        <f>M2090+M2091+M2092+M2093+M2094+M2095+M2096+M2097+M2098+M2099+M2100+M2101+M2102+M2103+M2104+M2105+M2106+M2107+M2108+M2109+M2110+M2111+M2112+M2113</f>
        <v>0</v>
      </c>
      <c r="N2089" s="8">
        <f>N2090+N2091+N2092+N2093+N2094+N2095+N2096+N2097+N2098+N2099+N2100+N2101+N2102+N2103+N2104+N2105+N2106+N2107+N2108+N2109+N2110+N2111+N2112+N2113</f>
        <v>0</v>
      </c>
      <c r="R2089" s="12">
        <v>1</v>
      </c>
    </row>
    <row r="2090" spans="1:18" x14ac:dyDescent="0.2">
      <c r="A2090" s="1" t="s">
        <v>3885</v>
      </c>
      <c r="C2090" s="2" t="s">
        <v>285</v>
      </c>
      <c r="D2090" s="3" t="s">
        <v>36</v>
      </c>
      <c r="E2090" s="4">
        <v>0</v>
      </c>
      <c r="F2090" s="4">
        <v>0</v>
      </c>
      <c r="H2090" s="6">
        <v>0</v>
      </c>
      <c r="I2090" s="7">
        <v>6236776</v>
      </c>
      <c r="J2090" s="7">
        <v>6236775</v>
      </c>
      <c r="K2090" s="7">
        <v>2</v>
      </c>
      <c r="L2090" s="7">
        <v>6</v>
      </c>
      <c r="M2090" s="7">
        <f t="shared" ref="M2090:M2113" si="235">ROUND(ROUND(H2090,2)*ROUND(E2090,2), 2)</f>
        <v>0</v>
      </c>
      <c r="N2090" s="8">
        <f t="shared" ref="N2090:N2113" si="236">H2090*E2090*(1+F2090/100)</f>
        <v>0</v>
      </c>
      <c r="R2090" s="12">
        <v>1</v>
      </c>
    </row>
    <row r="2091" spans="1:18" ht="25.5" x14ac:dyDescent="0.2">
      <c r="A2091" s="1" t="s">
        <v>3886</v>
      </c>
      <c r="C2091" s="2" t="s">
        <v>880</v>
      </c>
      <c r="D2091" s="3" t="s">
        <v>36</v>
      </c>
      <c r="E2091" s="4">
        <v>0</v>
      </c>
      <c r="F2091" s="4">
        <v>0</v>
      </c>
      <c r="H2091" s="6">
        <v>0</v>
      </c>
      <c r="I2091" s="7">
        <v>6236777</v>
      </c>
      <c r="J2091" s="7">
        <v>6236775</v>
      </c>
      <c r="K2091" s="7">
        <v>2</v>
      </c>
      <c r="L2091" s="7">
        <v>6</v>
      </c>
      <c r="M2091" s="7">
        <f t="shared" si="235"/>
        <v>0</v>
      </c>
      <c r="N2091" s="8">
        <f t="shared" si="236"/>
        <v>0</v>
      </c>
      <c r="R2091" s="12">
        <v>1</v>
      </c>
    </row>
    <row r="2092" spans="1:18" ht="51" x14ac:dyDescent="0.2">
      <c r="A2092" s="1" t="s">
        <v>3887</v>
      </c>
      <c r="B2092" s="1" t="s">
        <v>31</v>
      </c>
      <c r="C2092" s="2" t="s">
        <v>3888</v>
      </c>
      <c r="D2092" s="3" t="s">
        <v>247</v>
      </c>
      <c r="E2092" s="4">
        <v>200</v>
      </c>
      <c r="F2092" s="4">
        <v>0</v>
      </c>
      <c r="H2092" s="6">
        <v>0</v>
      </c>
      <c r="I2092" s="7">
        <v>6236778</v>
      </c>
      <c r="J2092" s="7">
        <v>6236775</v>
      </c>
      <c r="K2092" s="7">
        <v>2</v>
      </c>
      <c r="L2092" s="7">
        <v>6</v>
      </c>
      <c r="M2092" s="7">
        <f t="shared" si="235"/>
        <v>0</v>
      </c>
      <c r="N2092" s="8">
        <f t="shared" si="236"/>
        <v>0</v>
      </c>
      <c r="R2092" s="12">
        <v>1</v>
      </c>
    </row>
    <row r="2093" spans="1:18" ht="63.75" x14ac:dyDescent="0.2">
      <c r="A2093" s="1" t="s">
        <v>3889</v>
      </c>
      <c r="B2093" s="1" t="s">
        <v>42</v>
      </c>
      <c r="C2093" s="2" t="s">
        <v>3890</v>
      </c>
      <c r="D2093" s="3" t="s">
        <v>244</v>
      </c>
      <c r="E2093" s="4">
        <v>400</v>
      </c>
      <c r="F2093" s="4">
        <v>0</v>
      </c>
      <c r="H2093" s="6">
        <v>0</v>
      </c>
      <c r="I2093" s="7">
        <v>6236779</v>
      </c>
      <c r="J2093" s="7">
        <v>6236775</v>
      </c>
      <c r="K2093" s="7">
        <v>2</v>
      </c>
      <c r="L2093" s="7">
        <v>6</v>
      </c>
      <c r="M2093" s="7">
        <f t="shared" si="235"/>
        <v>0</v>
      </c>
      <c r="N2093" s="8">
        <f t="shared" si="236"/>
        <v>0</v>
      </c>
      <c r="R2093" s="12">
        <v>1</v>
      </c>
    </row>
    <row r="2094" spans="1:18" ht="51" x14ac:dyDescent="0.2">
      <c r="A2094" s="1" t="s">
        <v>3891</v>
      </c>
      <c r="B2094" s="1" t="s">
        <v>45</v>
      </c>
      <c r="C2094" s="2" t="s">
        <v>3892</v>
      </c>
      <c r="D2094" s="3" t="s">
        <v>237</v>
      </c>
      <c r="E2094" s="4">
        <v>5</v>
      </c>
      <c r="F2094" s="4">
        <v>0</v>
      </c>
      <c r="H2094" s="6">
        <v>0</v>
      </c>
      <c r="I2094" s="7">
        <v>6236780</v>
      </c>
      <c r="J2094" s="7">
        <v>6236775</v>
      </c>
      <c r="K2094" s="7">
        <v>2</v>
      </c>
      <c r="L2094" s="7">
        <v>6</v>
      </c>
      <c r="M2094" s="7">
        <f t="shared" si="235"/>
        <v>0</v>
      </c>
      <c r="N2094" s="8">
        <f t="shared" si="236"/>
        <v>0</v>
      </c>
      <c r="R2094" s="12">
        <v>1</v>
      </c>
    </row>
    <row r="2095" spans="1:18" ht="51" x14ac:dyDescent="0.2">
      <c r="A2095" s="1" t="s">
        <v>3893</v>
      </c>
      <c r="B2095" s="1" t="s">
        <v>48</v>
      </c>
      <c r="C2095" s="2" t="s">
        <v>3894</v>
      </c>
      <c r="D2095" s="3" t="s">
        <v>237</v>
      </c>
      <c r="E2095" s="4">
        <v>3</v>
      </c>
      <c r="F2095" s="4">
        <v>0</v>
      </c>
      <c r="H2095" s="6">
        <v>0</v>
      </c>
      <c r="I2095" s="7">
        <v>6236781</v>
      </c>
      <c r="J2095" s="7">
        <v>6236775</v>
      </c>
      <c r="K2095" s="7">
        <v>2</v>
      </c>
      <c r="L2095" s="7">
        <v>6</v>
      </c>
      <c r="M2095" s="7">
        <f t="shared" si="235"/>
        <v>0</v>
      </c>
      <c r="N2095" s="8">
        <f t="shared" si="236"/>
        <v>0</v>
      </c>
      <c r="R2095" s="12">
        <v>1</v>
      </c>
    </row>
    <row r="2096" spans="1:18" ht="25.5" x14ac:dyDescent="0.2">
      <c r="A2096" s="1" t="s">
        <v>3895</v>
      </c>
      <c r="B2096" s="1" t="s">
        <v>51</v>
      </c>
      <c r="C2096" s="2" t="s">
        <v>3896</v>
      </c>
      <c r="D2096" s="3" t="s">
        <v>237</v>
      </c>
      <c r="E2096" s="4">
        <v>2</v>
      </c>
      <c r="F2096" s="4">
        <v>0</v>
      </c>
      <c r="H2096" s="6">
        <v>0</v>
      </c>
      <c r="I2096" s="7">
        <v>6236782</v>
      </c>
      <c r="J2096" s="7">
        <v>6236775</v>
      </c>
      <c r="K2096" s="7">
        <v>2</v>
      </c>
      <c r="L2096" s="7">
        <v>6</v>
      </c>
      <c r="M2096" s="7">
        <f t="shared" si="235"/>
        <v>0</v>
      </c>
      <c r="N2096" s="8">
        <f t="shared" si="236"/>
        <v>0</v>
      </c>
      <c r="R2096" s="12">
        <v>1</v>
      </c>
    </row>
    <row r="2097" spans="1:18" x14ac:dyDescent="0.2">
      <c r="A2097" s="1" t="s">
        <v>3897</v>
      </c>
      <c r="B2097" s="1" t="s">
        <v>54</v>
      </c>
      <c r="C2097" s="2" t="s">
        <v>3898</v>
      </c>
      <c r="D2097" s="3" t="s">
        <v>237</v>
      </c>
      <c r="E2097" s="4">
        <v>2</v>
      </c>
      <c r="F2097" s="4">
        <v>0</v>
      </c>
      <c r="H2097" s="6">
        <v>0</v>
      </c>
      <c r="I2097" s="7">
        <v>6236783</v>
      </c>
      <c r="J2097" s="7">
        <v>6236775</v>
      </c>
      <c r="K2097" s="7">
        <v>2</v>
      </c>
      <c r="L2097" s="7">
        <v>6</v>
      </c>
      <c r="M2097" s="7">
        <f t="shared" si="235"/>
        <v>0</v>
      </c>
      <c r="N2097" s="8">
        <f t="shared" si="236"/>
        <v>0</v>
      </c>
      <c r="R2097" s="12">
        <v>1</v>
      </c>
    </row>
    <row r="2098" spans="1:18" ht="51" x14ac:dyDescent="0.2">
      <c r="A2098" s="1" t="s">
        <v>3899</v>
      </c>
      <c r="B2098" s="1" t="s">
        <v>57</v>
      </c>
      <c r="C2098" s="2" t="s">
        <v>3900</v>
      </c>
      <c r="D2098" s="3" t="s">
        <v>237</v>
      </c>
      <c r="E2098" s="4">
        <v>3</v>
      </c>
      <c r="F2098" s="4">
        <v>0</v>
      </c>
      <c r="H2098" s="6">
        <v>0</v>
      </c>
      <c r="I2098" s="7">
        <v>6236784</v>
      </c>
      <c r="J2098" s="7">
        <v>6236775</v>
      </c>
      <c r="K2098" s="7">
        <v>2</v>
      </c>
      <c r="L2098" s="7">
        <v>6</v>
      </c>
      <c r="M2098" s="7">
        <f t="shared" si="235"/>
        <v>0</v>
      </c>
      <c r="N2098" s="8">
        <f t="shared" si="236"/>
        <v>0</v>
      </c>
      <c r="R2098" s="12">
        <v>1</v>
      </c>
    </row>
    <row r="2099" spans="1:18" ht="25.5" x14ac:dyDescent="0.2">
      <c r="A2099" s="1" t="s">
        <v>3901</v>
      </c>
      <c r="B2099" s="1" t="s">
        <v>60</v>
      </c>
      <c r="C2099" s="2" t="s">
        <v>3902</v>
      </c>
      <c r="D2099" s="3" t="s">
        <v>237</v>
      </c>
      <c r="E2099" s="4">
        <v>3</v>
      </c>
      <c r="F2099" s="4">
        <v>0</v>
      </c>
      <c r="H2099" s="6">
        <v>0</v>
      </c>
      <c r="I2099" s="7">
        <v>6236785</v>
      </c>
      <c r="J2099" s="7">
        <v>6236775</v>
      </c>
      <c r="K2099" s="7">
        <v>2</v>
      </c>
      <c r="L2099" s="7">
        <v>6</v>
      </c>
      <c r="M2099" s="7">
        <f t="shared" si="235"/>
        <v>0</v>
      </c>
      <c r="N2099" s="8">
        <f t="shared" si="236"/>
        <v>0</v>
      </c>
      <c r="R2099" s="12">
        <v>1</v>
      </c>
    </row>
    <row r="2100" spans="1:18" ht="51" x14ac:dyDescent="0.2">
      <c r="A2100" s="1" t="s">
        <v>3903</v>
      </c>
      <c r="B2100" s="1" t="s">
        <v>63</v>
      </c>
      <c r="C2100" s="2" t="s">
        <v>3904</v>
      </c>
      <c r="D2100" s="3" t="s">
        <v>247</v>
      </c>
      <c r="E2100" s="4">
        <v>285</v>
      </c>
      <c r="F2100" s="4">
        <v>0</v>
      </c>
      <c r="H2100" s="6">
        <v>0</v>
      </c>
      <c r="I2100" s="7">
        <v>6236786</v>
      </c>
      <c r="J2100" s="7">
        <v>6236775</v>
      </c>
      <c r="K2100" s="7">
        <v>2</v>
      </c>
      <c r="L2100" s="7">
        <v>6</v>
      </c>
      <c r="M2100" s="7">
        <f t="shared" si="235"/>
        <v>0</v>
      </c>
      <c r="N2100" s="8">
        <f t="shared" si="236"/>
        <v>0</v>
      </c>
      <c r="R2100" s="12">
        <v>1</v>
      </c>
    </row>
    <row r="2101" spans="1:18" ht="63.75" x14ac:dyDescent="0.2">
      <c r="A2101" s="1" t="s">
        <v>3905</v>
      </c>
      <c r="B2101" s="1" t="s">
        <v>66</v>
      </c>
      <c r="C2101" s="2" t="s">
        <v>3906</v>
      </c>
      <c r="D2101" s="3" t="s">
        <v>247</v>
      </c>
      <c r="E2101" s="4">
        <v>5</v>
      </c>
      <c r="F2101" s="4">
        <v>0</v>
      </c>
      <c r="H2101" s="6">
        <v>0</v>
      </c>
      <c r="I2101" s="7">
        <v>6236787</v>
      </c>
      <c r="J2101" s="7">
        <v>6236775</v>
      </c>
      <c r="K2101" s="7">
        <v>2</v>
      </c>
      <c r="L2101" s="7">
        <v>6</v>
      </c>
      <c r="M2101" s="7">
        <f t="shared" si="235"/>
        <v>0</v>
      </c>
      <c r="N2101" s="8">
        <f t="shared" si="236"/>
        <v>0</v>
      </c>
      <c r="R2101" s="12">
        <v>1</v>
      </c>
    </row>
    <row r="2102" spans="1:18" ht="38.25" x14ac:dyDescent="0.2">
      <c r="A2102" s="1" t="s">
        <v>3907</v>
      </c>
      <c r="B2102" s="1" t="s">
        <v>69</v>
      </c>
      <c r="C2102" s="2" t="s">
        <v>3908</v>
      </c>
      <c r="D2102" s="3" t="s">
        <v>247</v>
      </c>
      <c r="E2102" s="4">
        <v>180</v>
      </c>
      <c r="F2102" s="4">
        <v>0</v>
      </c>
      <c r="H2102" s="6">
        <v>0</v>
      </c>
      <c r="I2102" s="7">
        <v>6236788</v>
      </c>
      <c r="J2102" s="7">
        <v>6236775</v>
      </c>
      <c r="K2102" s="7">
        <v>2</v>
      </c>
      <c r="L2102" s="7">
        <v>6</v>
      </c>
      <c r="M2102" s="7">
        <f t="shared" si="235"/>
        <v>0</v>
      </c>
      <c r="N2102" s="8">
        <f t="shared" si="236"/>
        <v>0</v>
      </c>
      <c r="R2102" s="12">
        <v>1</v>
      </c>
    </row>
    <row r="2103" spans="1:18" ht="51" x14ac:dyDescent="0.2">
      <c r="A2103" s="1" t="s">
        <v>3909</v>
      </c>
      <c r="B2103" s="1" t="s">
        <v>72</v>
      </c>
      <c r="C2103" s="2" t="s">
        <v>3910</v>
      </c>
      <c r="D2103" s="3" t="s">
        <v>244</v>
      </c>
      <c r="E2103" s="4">
        <v>395</v>
      </c>
      <c r="F2103" s="4">
        <v>0</v>
      </c>
      <c r="H2103" s="6">
        <v>0</v>
      </c>
      <c r="I2103" s="7">
        <v>6236789</v>
      </c>
      <c r="J2103" s="7">
        <v>6236775</v>
      </c>
      <c r="K2103" s="7">
        <v>2</v>
      </c>
      <c r="L2103" s="7">
        <v>6</v>
      </c>
      <c r="M2103" s="7">
        <f t="shared" si="235"/>
        <v>0</v>
      </c>
      <c r="N2103" s="8">
        <f t="shared" si="236"/>
        <v>0</v>
      </c>
      <c r="R2103" s="12">
        <v>1</v>
      </c>
    </row>
    <row r="2104" spans="1:18" ht="38.25" x14ac:dyDescent="0.2">
      <c r="A2104" s="1" t="s">
        <v>3911</v>
      </c>
      <c r="B2104" s="1" t="s">
        <v>75</v>
      </c>
      <c r="C2104" s="2" t="s">
        <v>3912</v>
      </c>
      <c r="D2104" s="3" t="s">
        <v>244</v>
      </c>
      <c r="E2104" s="4">
        <v>5</v>
      </c>
      <c r="F2104" s="4">
        <v>0</v>
      </c>
      <c r="H2104" s="6">
        <v>0</v>
      </c>
      <c r="I2104" s="7">
        <v>6236790</v>
      </c>
      <c r="J2104" s="7">
        <v>6236775</v>
      </c>
      <c r="K2104" s="7">
        <v>2</v>
      </c>
      <c r="L2104" s="7">
        <v>6</v>
      </c>
      <c r="M2104" s="7">
        <f t="shared" si="235"/>
        <v>0</v>
      </c>
      <c r="N2104" s="8">
        <f t="shared" si="236"/>
        <v>0</v>
      </c>
      <c r="R2104" s="12">
        <v>1</v>
      </c>
    </row>
    <row r="2105" spans="1:18" ht="51" x14ac:dyDescent="0.2">
      <c r="A2105" s="1" t="s">
        <v>3913</v>
      </c>
      <c r="B2105" s="1" t="s">
        <v>78</v>
      </c>
      <c r="C2105" s="2" t="s">
        <v>3914</v>
      </c>
      <c r="D2105" s="3" t="s">
        <v>247</v>
      </c>
      <c r="E2105" s="4">
        <v>260</v>
      </c>
      <c r="F2105" s="4">
        <v>0</v>
      </c>
      <c r="H2105" s="6">
        <v>0</v>
      </c>
      <c r="I2105" s="7">
        <v>6236791</v>
      </c>
      <c r="J2105" s="7">
        <v>6236775</v>
      </c>
      <c r="K2105" s="7">
        <v>2</v>
      </c>
      <c r="L2105" s="7">
        <v>6</v>
      </c>
      <c r="M2105" s="7">
        <f t="shared" si="235"/>
        <v>0</v>
      </c>
      <c r="N2105" s="8">
        <f t="shared" si="236"/>
        <v>0</v>
      </c>
      <c r="R2105" s="12">
        <v>1</v>
      </c>
    </row>
    <row r="2106" spans="1:18" ht="51" x14ac:dyDescent="0.2">
      <c r="A2106" s="1" t="s">
        <v>3915</v>
      </c>
      <c r="B2106" s="1" t="s">
        <v>81</v>
      </c>
      <c r="C2106" s="2" t="s">
        <v>3916</v>
      </c>
      <c r="D2106" s="3" t="s">
        <v>244</v>
      </c>
      <c r="E2106" s="4">
        <v>50</v>
      </c>
      <c r="F2106" s="4">
        <v>0</v>
      </c>
      <c r="H2106" s="6">
        <v>0</v>
      </c>
      <c r="I2106" s="7">
        <v>6236792</v>
      </c>
      <c r="J2106" s="7">
        <v>6236775</v>
      </c>
      <c r="K2106" s="7">
        <v>2</v>
      </c>
      <c r="L2106" s="7">
        <v>6</v>
      </c>
      <c r="M2106" s="7">
        <f t="shared" si="235"/>
        <v>0</v>
      </c>
      <c r="N2106" s="8">
        <f t="shared" si="236"/>
        <v>0</v>
      </c>
      <c r="R2106" s="12">
        <v>1</v>
      </c>
    </row>
    <row r="2107" spans="1:18" ht="51" x14ac:dyDescent="0.2">
      <c r="A2107" s="1" t="s">
        <v>3917</v>
      </c>
      <c r="B2107" s="1" t="s">
        <v>84</v>
      </c>
      <c r="C2107" s="2" t="s">
        <v>3918</v>
      </c>
      <c r="D2107" s="3" t="s">
        <v>36</v>
      </c>
      <c r="E2107" s="4">
        <v>0</v>
      </c>
      <c r="F2107" s="4">
        <v>0</v>
      </c>
      <c r="H2107" s="6">
        <v>0</v>
      </c>
      <c r="I2107" s="7">
        <v>6236793</v>
      </c>
      <c r="J2107" s="7">
        <v>6236775</v>
      </c>
      <c r="K2107" s="7">
        <v>2</v>
      </c>
      <c r="L2107" s="7">
        <v>6</v>
      </c>
      <c r="M2107" s="7">
        <f t="shared" si="235"/>
        <v>0</v>
      </c>
      <c r="N2107" s="8">
        <f t="shared" si="236"/>
        <v>0</v>
      </c>
      <c r="R2107" s="12">
        <v>1</v>
      </c>
    </row>
    <row r="2108" spans="1:18" ht="63.75" x14ac:dyDescent="0.2">
      <c r="A2108" s="1" t="s">
        <v>3919</v>
      </c>
      <c r="C2108" s="2" t="s">
        <v>3920</v>
      </c>
      <c r="D2108" s="3" t="s">
        <v>237</v>
      </c>
      <c r="E2108" s="4">
        <v>15</v>
      </c>
      <c r="F2108" s="4">
        <v>0</v>
      </c>
      <c r="H2108" s="6">
        <v>0</v>
      </c>
      <c r="I2108" s="7">
        <v>6236794</v>
      </c>
      <c r="J2108" s="7">
        <v>6236775</v>
      </c>
      <c r="K2108" s="7">
        <v>2</v>
      </c>
      <c r="L2108" s="7">
        <v>6</v>
      </c>
      <c r="M2108" s="7">
        <f t="shared" si="235"/>
        <v>0</v>
      </c>
      <c r="N2108" s="8">
        <f t="shared" si="236"/>
        <v>0</v>
      </c>
      <c r="R2108" s="12">
        <v>1</v>
      </c>
    </row>
    <row r="2109" spans="1:18" ht="63.75" x14ac:dyDescent="0.2">
      <c r="A2109" s="1" t="s">
        <v>3921</v>
      </c>
      <c r="C2109" s="2" t="s">
        <v>3922</v>
      </c>
      <c r="D2109" s="3" t="s">
        <v>237</v>
      </c>
      <c r="E2109" s="4">
        <v>3</v>
      </c>
      <c r="F2109" s="4">
        <v>0</v>
      </c>
      <c r="H2109" s="6">
        <v>0</v>
      </c>
      <c r="I2109" s="7">
        <v>6236795</v>
      </c>
      <c r="J2109" s="7">
        <v>6236775</v>
      </c>
      <c r="K2109" s="7">
        <v>2</v>
      </c>
      <c r="L2109" s="7">
        <v>6</v>
      </c>
      <c r="M2109" s="7">
        <f t="shared" si="235"/>
        <v>0</v>
      </c>
      <c r="N2109" s="8">
        <f t="shared" si="236"/>
        <v>0</v>
      </c>
      <c r="R2109" s="12">
        <v>1</v>
      </c>
    </row>
    <row r="2110" spans="1:18" ht="63.75" x14ac:dyDescent="0.2">
      <c r="A2110" s="1" t="s">
        <v>3923</v>
      </c>
      <c r="C2110" s="2" t="s">
        <v>3924</v>
      </c>
      <c r="D2110" s="3" t="s">
        <v>247</v>
      </c>
      <c r="E2110" s="4">
        <v>150</v>
      </c>
      <c r="F2110" s="4">
        <v>0</v>
      </c>
      <c r="H2110" s="6">
        <v>0</v>
      </c>
      <c r="I2110" s="7">
        <v>6236796</v>
      </c>
      <c r="J2110" s="7">
        <v>6236775</v>
      </c>
      <c r="K2110" s="7">
        <v>2</v>
      </c>
      <c r="L2110" s="7">
        <v>6</v>
      </c>
      <c r="M2110" s="7">
        <f t="shared" si="235"/>
        <v>0</v>
      </c>
      <c r="N2110" s="8">
        <f t="shared" si="236"/>
        <v>0</v>
      </c>
      <c r="R2110" s="12">
        <v>1</v>
      </c>
    </row>
    <row r="2111" spans="1:18" ht="51" x14ac:dyDescent="0.2">
      <c r="A2111" s="1" t="s">
        <v>3925</v>
      </c>
      <c r="B2111" s="1" t="s">
        <v>87</v>
      </c>
      <c r="C2111" s="2" t="s">
        <v>3926</v>
      </c>
      <c r="D2111" s="3" t="s">
        <v>234</v>
      </c>
      <c r="E2111" s="4">
        <v>1</v>
      </c>
      <c r="F2111" s="4">
        <v>0</v>
      </c>
      <c r="H2111" s="6">
        <v>0</v>
      </c>
      <c r="I2111" s="7">
        <v>6236797</v>
      </c>
      <c r="J2111" s="7">
        <v>6236775</v>
      </c>
      <c r="K2111" s="7">
        <v>2</v>
      </c>
      <c r="L2111" s="7">
        <v>6</v>
      </c>
      <c r="M2111" s="7">
        <f t="shared" si="235"/>
        <v>0</v>
      </c>
      <c r="N2111" s="8">
        <f t="shared" si="236"/>
        <v>0</v>
      </c>
      <c r="R2111" s="12">
        <v>1</v>
      </c>
    </row>
    <row r="2112" spans="1:18" ht="51" x14ac:dyDescent="0.2">
      <c r="A2112" s="1" t="s">
        <v>3927</v>
      </c>
      <c r="B2112" s="1" t="s">
        <v>90</v>
      </c>
      <c r="C2112" s="2" t="s">
        <v>3928</v>
      </c>
      <c r="D2112" s="3" t="s">
        <v>234</v>
      </c>
      <c r="E2112" s="4">
        <v>1</v>
      </c>
      <c r="F2112" s="4">
        <v>0</v>
      </c>
      <c r="H2112" s="6">
        <v>0</v>
      </c>
      <c r="I2112" s="7">
        <v>6236798</v>
      </c>
      <c r="J2112" s="7">
        <v>6236775</v>
      </c>
      <c r="K2112" s="7">
        <v>2</v>
      </c>
      <c r="L2112" s="7">
        <v>6</v>
      </c>
      <c r="M2112" s="7">
        <f t="shared" si="235"/>
        <v>0</v>
      </c>
      <c r="N2112" s="8">
        <f t="shared" si="236"/>
        <v>0</v>
      </c>
      <c r="R2112" s="12">
        <v>1</v>
      </c>
    </row>
    <row r="2113" spans="1:18" ht="51" x14ac:dyDescent="0.2">
      <c r="A2113" s="1" t="s">
        <v>3929</v>
      </c>
      <c r="B2113" s="1" t="s">
        <v>93</v>
      </c>
      <c r="C2113" s="2" t="s">
        <v>3930</v>
      </c>
      <c r="D2113" s="3" t="s">
        <v>268</v>
      </c>
      <c r="E2113" s="4">
        <v>7</v>
      </c>
      <c r="F2113" s="4">
        <v>0</v>
      </c>
      <c r="H2113" s="6">
        <v>0</v>
      </c>
      <c r="I2113" s="7">
        <v>6236799</v>
      </c>
      <c r="J2113" s="7">
        <v>6236775</v>
      </c>
      <c r="K2113" s="7">
        <v>2</v>
      </c>
      <c r="L2113" s="7">
        <v>6</v>
      </c>
      <c r="M2113" s="7">
        <f t="shared" si="235"/>
        <v>0</v>
      </c>
      <c r="N2113" s="8">
        <f t="shared" si="236"/>
        <v>0</v>
      </c>
      <c r="R2113" s="12">
        <v>1</v>
      </c>
    </row>
    <row r="2114" spans="1:18" x14ac:dyDescent="0.2">
      <c r="A2114" s="1" t="s">
        <v>3931</v>
      </c>
      <c r="B2114" s="1" t="s">
        <v>282</v>
      </c>
      <c r="C2114" s="2" t="s">
        <v>283</v>
      </c>
      <c r="E2114" s="4">
        <v>0</v>
      </c>
      <c r="F2114" s="4">
        <v>0</v>
      </c>
      <c r="H2114" s="6">
        <v>0</v>
      </c>
      <c r="I2114" s="7">
        <v>6236800</v>
      </c>
      <c r="J2114" s="7">
        <v>6306424</v>
      </c>
      <c r="K2114" s="7">
        <v>1</v>
      </c>
      <c r="L2114" s="7">
        <v>5</v>
      </c>
      <c r="M2114" s="7">
        <f>M2115+M2116+M2117+M2118+M2119+M2120+M2121+M2122+M2123+M2124+M2125+M2126+M2127+M2128+M2129+M2130+M2131+M2132+M2133</f>
        <v>0</v>
      </c>
      <c r="N2114" s="8">
        <f>N2115+N2116+N2117+N2118+N2119+N2120+N2121+N2122+N2123+N2124+N2125+N2126+N2127+N2128+N2129+N2130+N2131+N2132+N2133</f>
        <v>0</v>
      </c>
      <c r="R2114" s="12">
        <v>1</v>
      </c>
    </row>
    <row r="2115" spans="1:18" x14ac:dyDescent="0.2">
      <c r="A2115" s="1" t="s">
        <v>3932</v>
      </c>
      <c r="C2115" s="2" t="s">
        <v>285</v>
      </c>
      <c r="D2115" s="3" t="s">
        <v>36</v>
      </c>
      <c r="E2115" s="4">
        <v>0</v>
      </c>
      <c r="F2115" s="4">
        <v>0</v>
      </c>
      <c r="H2115" s="6">
        <v>0</v>
      </c>
      <c r="I2115" s="7">
        <v>6236801</v>
      </c>
      <c r="J2115" s="7">
        <v>6236800</v>
      </c>
      <c r="K2115" s="7">
        <v>2</v>
      </c>
      <c r="L2115" s="7">
        <v>6</v>
      </c>
      <c r="M2115" s="7">
        <f t="shared" ref="M2115:M2133" si="237">ROUND(ROUND(H2115,2)*ROUND(E2115,2), 2)</f>
        <v>0</v>
      </c>
      <c r="N2115" s="8">
        <f t="shared" ref="N2115:N2133" si="238">H2115*E2115*(1+F2115/100)</f>
        <v>0</v>
      </c>
      <c r="R2115" s="12">
        <v>1</v>
      </c>
    </row>
    <row r="2116" spans="1:18" x14ac:dyDescent="0.2">
      <c r="A2116" s="1" t="s">
        <v>3933</v>
      </c>
      <c r="C2116" s="2" t="s">
        <v>1352</v>
      </c>
      <c r="D2116" s="3" t="s">
        <v>36</v>
      </c>
      <c r="E2116" s="4">
        <v>0</v>
      </c>
      <c r="F2116" s="4">
        <v>0</v>
      </c>
      <c r="H2116" s="6">
        <v>0</v>
      </c>
      <c r="I2116" s="7">
        <v>6236802</v>
      </c>
      <c r="J2116" s="7">
        <v>6236800</v>
      </c>
      <c r="K2116" s="7">
        <v>2</v>
      </c>
      <c r="L2116" s="7">
        <v>6</v>
      </c>
      <c r="M2116" s="7">
        <f t="shared" si="237"/>
        <v>0</v>
      </c>
      <c r="N2116" s="8">
        <f t="shared" si="238"/>
        <v>0</v>
      </c>
      <c r="R2116" s="12">
        <v>1</v>
      </c>
    </row>
    <row r="2117" spans="1:18" x14ac:dyDescent="0.2">
      <c r="A2117" s="1" t="s">
        <v>3934</v>
      </c>
      <c r="C2117" s="2" t="s">
        <v>1354</v>
      </c>
      <c r="D2117" s="3" t="s">
        <v>36</v>
      </c>
      <c r="E2117" s="4">
        <v>0</v>
      </c>
      <c r="F2117" s="4">
        <v>0</v>
      </c>
      <c r="H2117" s="6">
        <v>0</v>
      </c>
      <c r="I2117" s="7">
        <v>6236803</v>
      </c>
      <c r="J2117" s="7">
        <v>6236800</v>
      </c>
      <c r="K2117" s="7">
        <v>2</v>
      </c>
      <c r="L2117" s="7">
        <v>6</v>
      </c>
      <c r="M2117" s="7">
        <f t="shared" si="237"/>
        <v>0</v>
      </c>
      <c r="N2117" s="8">
        <f t="shared" si="238"/>
        <v>0</v>
      </c>
      <c r="R2117" s="12">
        <v>1</v>
      </c>
    </row>
    <row r="2118" spans="1:18" ht="25.5" x14ac:dyDescent="0.2">
      <c r="A2118" s="1" t="s">
        <v>3935</v>
      </c>
      <c r="C2118" s="2" t="s">
        <v>1358</v>
      </c>
      <c r="D2118" s="3" t="s">
        <v>36</v>
      </c>
      <c r="E2118" s="4">
        <v>0</v>
      </c>
      <c r="F2118" s="4">
        <v>0</v>
      </c>
      <c r="H2118" s="6">
        <v>0</v>
      </c>
      <c r="I2118" s="7">
        <v>6236804</v>
      </c>
      <c r="J2118" s="7">
        <v>6236800</v>
      </c>
      <c r="K2118" s="7">
        <v>2</v>
      </c>
      <c r="L2118" s="7">
        <v>6</v>
      </c>
      <c r="M2118" s="7">
        <f t="shared" si="237"/>
        <v>0</v>
      </c>
      <c r="N2118" s="8">
        <f t="shared" si="238"/>
        <v>0</v>
      </c>
      <c r="R2118" s="12">
        <v>1</v>
      </c>
    </row>
    <row r="2119" spans="1:18" ht="25.5" x14ac:dyDescent="0.2">
      <c r="A2119" s="1" t="s">
        <v>3936</v>
      </c>
      <c r="C2119" s="2" t="s">
        <v>1356</v>
      </c>
      <c r="D2119" s="3" t="s">
        <v>36</v>
      </c>
      <c r="E2119" s="4">
        <v>0</v>
      </c>
      <c r="F2119" s="4">
        <v>0</v>
      </c>
      <c r="H2119" s="6">
        <v>0</v>
      </c>
      <c r="I2119" s="7">
        <v>6236805</v>
      </c>
      <c r="J2119" s="7">
        <v>6236800</v>
      </c>
      <c r="K2119" s="7">
        <v>2</v>
      </c>
      <c r="L2119" s="7">
        <v>6</v>
      </c>
      <c r="M2119" s="7">
        <f t="shared" si="237"/>
        <v>0</v>
      </c>
      <c r="N2119" s="8">
        <f t="shared" si="238"/>
        <v>0</v>
      </c>
      <c r="R2119" s="12">
        <v>1</v>
      </c>
    </row>
    <row r="2120" spans="1:18" x14ac:dyDescent="0.2">
      <c r="A2120" s="1" t="s">
        <v>3937</v>
      </c>
      <c r="C2120" s="2" t="s">
        <v>1360</v>
      </c>
      <c r="D2120" s="3" t="s">
        <v>36</v>
      </c>
      <c r="E2120" s="4">
        <v>0</v>
      </c>
      <c r="F2120" s="4">
        <v>0</v>
      </c>
      <c r="H2120" s="6">
        <v>0</v>
      </c>
      <c r="I2120" s="7">
        <v>6236806</v>
      </c>
      <c r="J2120" s="7">
        <v>6236800</v>
      </c>
      <c r="K2120" s="7">
        <v>2</v>
      </c>
      <c r="L2120" s="7">
        <v>6</v>
      </c>
      <c r="M2120" s="7">
        <f t="shared" si="237"/>
        <v>0</v>
      </c>
      <c r="N2120" s="8">
        <f t="shared" si="238"/>
        <v>0</v>
      </c>
      <c r="R2120" s="12">
        <v>1</v>
      </c>
    </row>
    <row r="2121" spans="1:18" ht="25.5" x14ac:dyDescent="0.2">
      <c r="A2121" s="1" t="s">
        <v>3938</v>
      </c>
      <c r="C2121" s="2" t="s">
        <v>1301</v>
      </c>
      <c r="D2121" s="3" t="s">
        <v>36</v>
      </c>
      <c r="E2121" s="4">
        <v>0</v>
      </c>
      <c r="F2121" s="4">
        <v>0</v>
      </c>
      <c r="H2121" s="6">
        <v>0</v>
      </c>
      <c r="I2121" s="7">
        <v>6236807</v>
      </c>
      <c r="J2121" s="7">
        <v>6236800</v>
      </c>
      <c r="K2121" s="7">
        <v>2</v>
      </c>
      <c r="L2121" s="7">
        <v>6</v>
      </c>
      <c r="M2121" s="7">
        <f t="shared" si="237"/>
        <v>0</v>
      </c>
      <c r="N2121" s="8">
        <f t="shared" si="238"/>
        <v>0</v>
      </c>
      <c r="R2121" s="12">
        <v>1</v>
      </c>
    </row>
    <row r="2122" spans="1:18" ht="38.25" x14ac:dyDescent="0.2">
      <c r="A2122" s="1" t="s">
        <v>3939</v>
      </c>
      <c r="C2122" s="2" t="s">
        <v>3940</v>
      </c>
      <c r="D2122" s="3" t="s">
        <v>36</v>
      </c>
      <c r="E2122" s="4">
        <v>0</v>
      </c>
      <c r="F2122" s="4">
        <v>0</v>
      </c>
      <c r="H2122" s="6">
        <v>0</v>
      </c>
      <c r="I2122" s="7">
        <v>6236808</v>
      </c>
      <c r="J2122" s="7">
        <v>6236800</v>
      </c>
      <c r="K2122" s="7">
        <v>2</v>
      </c>
      <c r="L2122" s="7">
        <v>6</v>
      </c>
      <c r="M2122" s="7">
        <f t="shared" si="237"/>
        <v>0</v>
      </c>
      <c r="N2122" s="8">
        <f t="shared" si="238"/>
        <v>0</v>
      </c>
      <c r="R2122" s="12">
        <v>1</v>
      </c>
    </row>
    <row r="2123" spans="1:18" ht="25.5" x14ac:dyDescent="0.2">
      <c r="A2123" s="1" t="s">
        <v>3941</v>
      </c>
      <c r="B2123" s="1" t="s">
        <v>31</v>
      </c>
      <c r="C2123" s="2" t="s">
        <v>1392</v>
      </c>
      <c r="D2123" s="3" t="s">
        <v>234</v>
      </c>
      <c r="E2123" s="4">
        <v>1</v>
      </c>
      <c r="F2123" s="4">
        <v>0</v>
      </c>
      <c r="H2123" s="6">
        <v>0</v>
      </c>
      <c r="I2123" s="7">
        <v>6236809</v>
      </c>
      <c r="J2123" s="7">
        <v>6236800</v>
      </c>
      <c r="K2123" s="7">
        <v>2</v>
      </c>
      <c r="L2123" s="7">
        <v>6</v>
      </c>
      <c r="M2123" s="7">
        <f t="shared" si="237"/>
        <v>0</v>
      </c>
      <c r="N2123" s="8">
        <f t="shared" si="238"/>
        <v>0</v>
      </c>
      <c r="R2123" s="12">
        <v>1</v>
      </c>
    </row>
    <row r="2124" spans="1:18" x14ac:dyDescent="0.2">
      <c r="A2124" s="1" t="s">
        <v>3942</v>
      </c>
      <c r="B2124" s="1" t="s">
        <v>42</v>
      </c>
      <c r="C2124" s="2" t="s">
        <v>1394</v>
      </c>
      <c r="D2124" s="3" t="s">
        <v>234</v>
      </c>
      <c r="E2124" s="4">
        <v>1</v>
      </c>
      <c r="F2124" s="4">
        <v>0</v>
      </c>
      <c r="H2124" s="6">
        <v>0</v>
      </c>
      <c r="I2124" s="7">
        <v>6236810</v>
      </c>
      <c r="J2124" s="7">
        <v>6236800</v>
      </c>
      <c r="K2124" s="7">
        <v>2</v>
      </c>
      <c r="L2124" s="7">
        <v>6</v>
      </c>
      <c r="M2124" s="7">
        <f t="shared" si="237"/>
        <v>0</v>
      </c>
      <c r="N2124" s="8">
        <f t="shared" si="238"/>
        <v>0</v>
      </c>
      <c r="R2124" s="12">
        <v>1</v>
      </c>
    </row>
    <row r="2125" spans="1:18" ht="25.5" x14ac:dyDescent="0.2">
      <c r="A2125" s="1" t="s">
        <v>3943</v>
      </c>
      <c r="B2125" s="1" t="s">
        <v>45</v>
      </c>
      <c r="C2125" s="2" t="s">
        <v>3944</v>
      </c>
      <c r="D2125" s="3" t="s">
        <v>268</v>
      </c>
      <c r="E2125" s="4">
        <v>410</v>
      </c>
      <c r="F2125" s="4">
        <v>0</v>
      </c>
      <c r="H2125" s="6">
        <v>0</v>
      </c>
      <c r="I2125" s="7">
        <v>6236811</v>
      </c>
      <c r="J2125" s="7">
        <v>6236800</v>
      </c>
      <c r="K2125" s="7">
        <v>2</v>
      </c>
      <c r="L2125" s="7">
        <v>6</v>
      </c>
      <c r="M2125" s="7">
        <f t="shared" si="237"/>
        <v>0</v>
      </c>
      <c r="N2125" s="8">
        <f t="shared" si="238"/>
        <v>0</v>
      </c>
      <c r="R2125" s="12">
        <v>1</v>
      </c>
    </row>
    <row r="2126" spans="1:18" ht="63.75" x14ac:dyDescent="0.2">
      <c r="A2126" s="1" t="s">
        <v>3945</v>
      </c>
      <c r="B2126" s="1" t="s">
        <v>48</v>
      </c>
      <c r="C2126" s="2" t="s">
        <v>3946</v>
      </c>
      <c r="D2126" s="3" t="s">
        <v>36</v>
      </c>
      <c r="E2126" s="4">
        <v>0</v>
      </c>
      <c r="F2126" s="4">
        <v>0</v>
      </c>
      <c r="H2126" s="6">
        <v>0</v>
      </c>
      <c r="I2126" s="7">
        <v>6236812</v>
      </c>
      <c r="J2126" s="7">
        <v>6236800</v>
      </c>
      <c r="K2126" s="7">
        <v>2</v>
      </c>
      <c r="L2126" s="7">
        <v>6</v>
      </c>
      <c r="M2126" s="7">
        <f t="shared" si="237"/>
        <v>0</v>
      </c>
      <c r="N2126" s="8">
        <f t="shared" si="238"/>
        <v>0</v>
      </c>
      <c r="R2126" s="12">
        <v>1</v>
      </c>
    </row>
    <row r="2127" spans="1:18" ht="89.25" x14ac:dyDescent="0.2">
      <c r="A2127" s="1" t="s">
        <v>3947</v>
      </c>
      <c r="C2127" s="2" t="s">
        <v>3948</v>
      </c>
      <c r="D2127" s="3" t="s">
        <v>268</v>
      </c>
      <c r="E2127" s="4">
        <v>864</v>
      </c>
      <c r="F2127" s="4">
        <v>0</v>
      </c>
      <c r="H2127" s="6">
        <v>0</v>
      </c>
      <c r="I2127" s="7">
        <v>6236813</v>
      </c>
      <c r="J2127" s="7">
        <v>6236800</v>
      </c>
      <c r="K2127" s="7">
        <v>2</v>
      </c>
      <c r="L2127" s="7">
        <v>6</v>
      </c>
      <c r="M2127" s="7">
        <f t="shared" si="237"/>
        <v>0</v>
      </c>
      <c r="N2127" s="8">
        <f t="shared" si="238"/>
        <v>0</v>
      </c>
      <c r="R2127" s="12">
        <v>1</v>
      </c>
    </row>
    <row r="2128" spans="1:18" ht="89.25" x14ac:dyDescent="0.2">
      <c r="A2128" s="1" t="s">
        <v>3949</v>
      </c>
      <c r="C2128" s="2" t="s">
        <v>3950</v>
      </c>
      <c r="D2128" s="3" t="s">
        <v>268</v>
      </c>
      <c r="E2128" s="4">
        <v>50</v>
      </c>
      <c r="F2128" s="4">
        <v>0</v>
      </c>
      <c r="H2128" s="6">
        <v>0</v>
      </c>
      <c r="I2128" s="7">
        <v>6236814</v>
      </c>
      <c r="J2128" s="7">
        <v>6236800</v>
      </c>
      <c r="K2128" s="7">
        <v>2</v>
      </c>
      <c r="L2128" s="7">
        <v>6</v>
      </c>
      <c r="M2128" s="7">
        <f t="shared" si="237"/>
        <v>0</v>
      </c>
      <c r="N2128" s="8">
        <f t="shared" si="238"/>
        <v>0</v>
      </c>
      <c r="R2128" s="12">
        <v>1</v>
      </c>
    </row>
    <row r="2129" spans="1:18" ht="89.25" x14ac:dyDescent="0.2">
      <c r="A2129" s="1" t="s">
        <v>3951</v>
      </c>
      <c r="C2129" s="2" t="s">
        <v>3952</v>
      </c>
      <c r="D2129" s="3" t="s">
        <v>268</v>
      </c>
      <c r="E2129" s="4">
        <v>25</v>
      </c>
      <c r="F2129" s="4">
        <v>0</v>
      </c>
      <c r="H2129" s="6">
        <v>0</v>
      </c>
      <c r="I2129" s="7">
        <v>6236815</v>
      </c>
      <c r="J2129" s="7">
        <v>6236800</v>
      </c>
      <c r="K2129" s="7">
        <v>2</v>
      </c>
      <c r="L2129" s="7">
        <v>6</v>
      </c>
      <c r="M2129" s="7">
        <f t="shared" si="237"/>
        <v>0</v>
      </c>
      <c r="N2129" s="8">
        <f t="shared" si="238"/>
        <v>0</v>
      </c>
      <c r="R2129" s="12">
        <v>1</v>
      </c>
    </row>
    <row r="2130" spans="1:18" ht="63.75" x14ac:dyDescent="0.2">
      <c r="A2130" s="1" t="s">
        <v>3953</v>
      </c>
      <c r="B2130" s="1" t="s">
        <v>51</v>
      </c>
      <c r="C2130" s="2" t="s">
        <v>3954</v>
      </c>
      <c r="D2130" s="3" t="s">
        <v>268</v>
      </c>
      <c r="E2130" s="4">
        <v>90</v>
      </c>
      <c r="F2130" s="4">
        <v>0</v>
      </c>
      <c r="H2130" s="6">
        <v>0</v>
      </c>
      <c r="I2130" s="7">
        <v>6236816</v>
      </c>
      <c r="J2130" s="7">
        <v>6236800</v>
      </c>
      <c r="K2130" s="7">
        <v>2</v>
      </c>
      <c r="L2130" s="7">
        <v>6</v>
      </c>
      <c r="M2130" s="7">
        <f t="shared" si="237"/>
        <v>0</v>
      </c>
      <c r="N2130" s="8">
        <f t="shared" si="238"/>
        <v>0</v>
      </c>
      <c r="R2130" s="12">
        <v>1</v>
      </c>
    </row>
    <row r="2131" spans="1:18" ht="38.25" x14ac:dyDescent="0.2">
      <c r="A2131" s="1" t="s">
        <v>3955</v>
      </c>
      <c r="B2131" s="1" t="s">
        <v>51</v>
      </c>
      <c r="C2131" s="2" t="s">
        <v>3956</v>
      </c>
      <c r="D2131" s="3" t="s">
        <v>268</v>
      </c>
      <c r="E2131" s="4">
        <v>175</v>
      </c>
      <c r="F2131" s="4">
        <v>0</v>
      </c>
      <c r="H2131" s="6">
        <v>0</v>
      </c>
      <c r="I2131" s="7">
        <v>6236817</v>
      </c>
      <c r="J2131" s="7">
        <v>6236800</v>
      </c>
      <c r="K2131" s="7">
        <v>2</v>
      </c>
      <c r="L2131" s="7">
        <v>6</v>
      </c>
      <c r="M2131" s="7">
        <f t="shared" si="237"/>
        <v>0</v>
      </c>
      <c r="N2131" s="8">
        <f t="shared" si="238"/>
        <v>0</v>
      </c>
      <c r="R2131" s="12">
        <v>1</v>
      </c>
    </row>
    <row r="2132" spans="1:18" ht="38.25" x14ac:dyDescent="0.2">
      <c r="A2132" s="1" t="s">
        <v>3957</v>
      </c>
      <c r="B2132" s="1" t="s">
        <v>57</v>
      </c>
      <c r="C2132" s="2" t="s">
        <v>3958</v>
      </c>
      <c r="D2132" s="3" t="s">
        <v>268</v>
      </c>
      <c r="E2132" s="4">
        <v>50</v>
      </c>
      <c r="F2132" s="4">
        <v>0</v>
      </c>
      <c r="H2132" s="6">
        <v>0</v>
      </c>
      <c r="I2132" s="7">
        <v>6236818</v>
      </c>
      <c r="J2132" s="7">
        <v>6236800</v>
      </c>
      <c r="K2132" s="7">
        <v>2</v>
      </c>
      <c r="L2132" s="7">
        <v>6</v>
      </c>
      <c r="M2132" s="7">
        <f t="shared" si="237"/>
        <v>0</v>
      </c>
      <c r="N2132" s="8">
        <f t="shared" si="238"/>
        <v>0</v>
      </c>
      <c r="R2132" s="12">
        <v>1</v>
      </c>
    </row>
    <row r="2133" spans="1:18" ht="25.5" x14ac:dyDescent="0.2">
      <c r="A2133" s="1" t="s">
        <v>3959</v>
      </c>
      <c r="B2133" s="1" t="s">
        <v>60</v>
      </c>
      <c r="C2133" s="2" t="s">
        <v>1402</v>
      </c>
      <c r="D2133" s="3" t="s">
        <v>244</v>
      </c>
      <c r="E2133" s="4">
        <v>1950</v>
      </c>
      <c r="F2133" s="4">
        <v>0</v>
      </c>
      <c r="H2133" s="6">
        <v>0</v>
      </c>
      <c r="I2133" s="7">
        <v>6236819</v>
      </c>
      <c r="J2133" s="7">
        <v>6236800</v>
      </c>
      <c r="K2133" s="7">
        <v>2</v>
      </c>
      <c r="L2133" s="7">
        <v>6</v>
      </c>
      <c r="M2133" s="7">
        <f t="shared" si="237"/>
        <v>0</v>
      </c>
      <c r="N2133" s="8">
        <f t="shared" si="238"/>
        <v>0</v>
      </c>
      <c r="R2133" s="12">
        <v>1</v>
      </c>
    </row>
    <row r="2134" spans="1:18" x14ac:dyDescent="0.2">
      <c r="A2134" s="1" t="s">
        <v>3960</v>
      </c>
      <c r="B2134" s="1" t="s">
        <v>307</v>
      </c>
      <c r="C2134" s="2" t="s">
        <v>1404</v>
      </c>
      <c r="E2134" s="4">
        <v>0</v>
      </c>
      <c r="F2134" s="4">
        <v>0</v>
      </c>
      <c r="H2134" s="6">
        <v>0</v>
      </c>
      <c r="I2134" s="7">
        <v>6236820</v>
      </c>
      <c r="J2134" s="7">
        <v>6306424</v>
      </c>
      <c r="K2134" s="7">
        <v>1</v>
      </c>
      <c r="L2134" s="7">
        <v>5</v>
      </c>
      <c r="M2134" s="7">
        <f>M2135+M2140+M2157+M2177</f>
        <v>0</v>
      </c>
      <c r="N2134" s="8">
        <f>N2135+N2140+N2157+N2177</f>
        <v>0</v>
      </c>
      <c r="R2134" s="12">
        <v>1</v>
      </c>
    </row>
    <row r="2135" spans="1:18" x14ac:dyDescent="0.2">
      <c r="A2135" s="1" t="s">
        <v>3961</v>
      </c>
      <c r="C2135" s="2" t="s">
        <v>285</v>
      </c>
      <c r="E2135" s="4">
        <v>0</v>
      </c>
      <c r="F2135" s="4">
        <v>0</v>
      </c>
      <c r="H2135" s="6">
        <v>0</v>
      </c>
      <c r="I2135" s="7">
        <v>6236821</v>
      </c>
      <c r="J2135" s="7">
        <v>6236820</v>
      </c>
      <c r="K2135" s="7">
        <v>1</v>
      </c>
      <c r="L2135" s="7">
        <v>6</v>
      </c>
      <c r="M2135" s="7">
        <f>M2136+M2137+M2138+M2139</f>
        <v>0</v>
      </c>
      <c r="N2135" s="8">
        <f>N2136+N2137+N2138+N2139</f>
        <v>0</v>
      </c>
      <c r="R2135" s="12">
        <v>1</v>
      </c>
    </row>
    <row r="2136" spans="1:18" x14ac:dyDescent="0.2">
      <c r="A2136" s="1" t="s">
        <v>3962</v>
      </c>
      <c r="C2136" s="2" t="s">
        <v>1354</v>
      </c>
      <c r="D2136" s="3" t="s">
        <v>36</v>
      </c>
      <c r="E2136" s="4">
        <v>0</v>
      </c>
      <c r="F2136" s="4">
        <v>0</v>
      </c>
      <c r="H2136" s="6">
        <v>0</v>
      </c>
      <c r="I2136" s="7">
        <v>6236822</v>
      </c>
      <c r="J2136" s="7">
        <v>6236821</v>
      </c>
      <c r="K2136" s="7">
        <v>2</v>
      </c>
      <c r="L2136" s="7">
        <v>7</v>
      </c>
      <c r="M2136" s="7">
        <f t="shared" ref="M2136:M2139" si="239">ROUND(ROUND(H2136,2)*ROUND(E2136,2), 2)</f>
        <v>0</v>
      </c>
      <c r="N2136" s="8">
        <f>H2136*E2136*(1+F2136/100)</f>
        <v>0</v>
      </c>
      <c r="R2136" s="12">
        <v>1</v>
      </c>
    </row>
    <row r="2137" spans="1:18" ht="25.5" x14ac:dyDescent="0.2">
      <c r="A2137" s="1" t="s">
        <v>3963</v>
      </c>
      <c r="C2137" s="2" t="s">
        <v>1356</v>
      </c>
      <c r="D2137" s="3" t="s">
        <v>36</v>
      </c>
      <c r="E2137" s="4">
        <v>0</v>
      </c>
      <c r="F2137" s="4">
        <v>0</v>
      </c>
      <c r="H2137" s="6">
        <v>0</v>
      </c>
      <c r="I2137" s="7">
        <v>6236823</v>
      </c>
      <c r="J2137" s="7">
        <v>6236821</v>
      </c>
      <c r="K2137" s="7">
        <v>2</v>
      </c>
      <c r="L2137" s="7">
        <v>7</v>
      </c>
      <c r="M2137" s="7">
        <f t="shared" si="239"/>
        <v>0</v>
      </c>
      <c r="N2137" s="8">
        <f>H2137*E2137*(1+F2137/100)</f>
        <v>0</v>
      </c>
      <c r="R2137" s="12">
        <v>1</v>
      </c>
    </row>
    <row r="2138" spans="1:18" ht="25.5" x14ac:dyDescent="0.2">
      <c r="A2138" s="1" t="s">
        <v>3964</v>
      </c>
      <c r="C2138" s="2" t="s">
        <v>880</v>
      </c>
      <c r="D2138" s="3" t="s">
        <v>36</v>
      </c>
      <c r="E2138" s="4">
        <v>0</v>
      </c>
      <c r="F2138" s="4">
        <v>0</v>
      </c>
      <c r="H2138" s="6">
        <v>0</v>
      </c>
      <c r="I2138" s="7">
        <v>6236824</v>
      </c>
      <c r="J2138" s="7">
        <v>6236821</v>
      </c>
      <c r="K2138" s="7">
        <v>2</v>
      </c>
      <c r="L2138" s="7">
        <v>7</v>
      </c>
      <c r="M2138" s="7">
        <f t="shared" si="239"/>
        <v>0</v>
      </c>
      <c r="N2138" s="8">
        <f>H2138*E2138*(1+F2138/100)</f>
        <v>0</v>
      </c>
      <c r="R2138" s="12">
        <v>1</v>
      </c>
    </row>
    <row r="2139" spans="1:18" x14ac:dyDescent="0.2">
      <c r="A2139" s="1" t="s">
        <v>3965</v>
      </c>
      <c r="C2139" s="2" t="s">
        <v>3966</v>
      </c>
      <c r="D2139" s="3" t="s">
        <v>36</v>
      </c>
      <c r="E2139" s="4">
        <v>0</v>
      </c>
      <c r="F2139" s="4">
        <v>0</v>
      </c>
      <c r="H2139" s="6">
        <v>0</v>
      </c>
      <c r="I2139" s="7">
        <v>6236825</v>
      </c>
      <c r="J2139" s="7">
        <v>6236821</v>
      </c>
      <c r="K2139" s="7">
        <v>2</v>
      </c>
      <c r="L2139" s="7">
        <v>7</v>
      </c>
      <c r="M2139" s="7">
        <f t="shared" si="239"/>
        <v>0</v>
      </c>
      <c r="N2139" s="8">
        <f>H2139*E2139*(1+F2139/100)</f>
        <v>0</v>
      </c>
      <c r="R2139" s="12">
        <v>1</v>
      </c>
    </row>
    <row r="2140" spans="1:18" x14ac:dyDescent="0.2">
      <c r="A2140" s="1" t="s">
        <v>3967</v>
      </c>
      <c r="B2140" s="1" t="s">
        <v>972</v>
      </c>
      <c r="C2140" s="2" t="s">
        <v>3968</v>
      </c>
      <c r="E2140" s="4">
        <v>0</v>
      </c>
      <c r="F2140" s="4">
        <v>0</v>
      </c>
      <c r="H2140" s="6">
        <v>0</v>
      </c>
      <c r="I2140" s="7">
        <v>6236826</v>
      </c>
      <c r="J2140" s="7">
        <v>6236820</v>
      </c>
      <c r="K2140" s="7">
        <v>1</v>
      </c>
      <c r="L2140" s="7">
        <v>6</v>
      </c>
      <c r="M2140" s="7">
        <f>M2141+M2142+M2143+M2144+M2145+M2146+M2147+M2148+M2149+M2150+M2151+M2152+M2153+M2154+M2155+M2156</f>
        <v>0</v>
      </c>
      <c r="N2140" s="8">
        <f>N2141+N2142+N2143+N2144+N2145+N2146+N2147+N2148+N2149+N2150+N2151+N2152+N2153+N2154+N2155+N2156</f>
        <v>0</v>
      </c>
      <c r="R2140" s="12">
        <v>1</v>
      </c>
    </row>
    <row r="2141" spans="1:18" ht="38.25" x14ac:dyDescent="0.2">
      <c r="A2141" s="1" t="s">
        <v>3969</v>
      </c>
      <c r="B2141" s="1" t="s">
        <v>31</v>
      </c>
      <c r="C2141" s="2" t="s">
        <v>3970</v>
      </c>
      <c r="D2141" s="3" t="s">
        <v>268</v>
      </c>
      <c r="E2141" s="4">
        <v>760</v>
      </c>
      <c r="F2141" s="4">
        <v>0</v>
      </c>
      <c r="H2141" s="6">
        <v>0</v>
      </c>
      <c r="I2141" s="7">
        <v>6236827</v>
      </c>
      <c r="J2141" s="7">
        <v>6236826</v>
      </c>
      <c r="K2141" s="7">
        <v>2</v>
      </c>
      <c r="L2141" s="7">
        <v>7</v>
      </c>
      <c r="M2141" s="7">
        <f t="shared" ref="M2141:M2156" si="240">ROUND(ROUND(H2141,2)*ROUND(E2141,2), 2)</f>
        <v>0</v>
      </c>
      <c r="N2141" s="8">
        <f t="shared" ref="N2141:N2156" si="241">H2141*E2141*(1+F2141/100)</f>
        <v>0</v>
      </c>
      <c r="R2141" s="12">
        <v>1</v>
      </c>
    </row>
    <row r="2142" spans="1:18" ht="25.5" x14ac:dyDescent="0.2">
      <c r="A2142" s="1" t="s">
        <v>3971</v>
      </c>
      <c r="B2142" s="1" t="s">
        <v>42</v>
      </c>
      <c r="C2142" s="2" t="s">
        <v>3972</v>
      </c>
      <c r="D2142" s="3" t="s">
        <v>268</v>
      </c>
      <c r="E2142" s="4">
        <v>379</v>
      </c>
      <c r="F2142" s="4">
        <v>0</v>
      </c>
      <c r="H2142" s="6">
        <v>0</v>
      </c>
      <c r="I2142" s="7">
        <v>6236828</v>
      </c>
      <c r="J2142" s="7">
        <v>6236826</v>
      </c>
      <c r="K2142" s="7">
        <v>2</v>
      </c>
      <c r="L2142" s="7">
        <v>7</v>
      </c>
      <c r="M2142" s="7">
        <f t="shared" si="240"/>
        <v>0</v>
      </c>
      <c r="N2142" s="8">
        <f t="shared" si="241"/>
        <v>0</v>
      </c>
      <c r="R2142" s="12">
        <v>1</v>
      </c>
    </row>
    <row r="2143" spans="1:18" ht="38.25" x14ac:dyDescent="0.2">
      <c r="A2143" s="1" t="s">
        <v>3973</v>
      </c>
      <c r="B2143" s="1" t="s">
        <v>45</v>
      </c>
      <c r="C2143" s="2" t="s">
        <v>3974</v>
      </c>
      <c r="D2143" s="3" t="s">
        <v>268</v>
      </c>
      <c r="E2143" s="4">
        <v>46</v>
      </c>
      <c r="F2143" s="4">
        <v>0</v>
      </c>
      <c r="H2143" s="6">
        <v>0</v>
      </c>
      <c r="I2143" s="7">
        <v>6236829</v>
      </c>
      <c r="J2143" s="7">
        <v>6236826</v>
      </c>
      <c r="K2143" s="7">
        <v>2</v>
      </c>
      <c r="L2143" s="7">
        <v>7</v>
      </c>
      <c r="M2143" s="7">
        <f t="shared" si="240"/>
        <v>0</v>
      </c>
      <c r="N2143" s="8">
        <f t="shared" si="241"/>
        <v>0</v>
      </c>
      <c r="R2143" s="12">
        <v>1</v>
      </c>
    </row>
    <row r="2144" spans="1:18" ht="25.5" x14ac:dyDescent="0.2">
      <c r="A2144" s="1" t="s">
        <v>3975</v>
      </c>
      <c r="B2144" s="1" t="s">
        <v>48</v>
      </c>
      <c r="C2144" s="2" t="s">
        <v>3976</v>
      </c>
      <c r="D2144" s="3" t="s">
        <v>244</v>
      </c>
      <c r="E2144" s="4">
        <v>1668</v>
      </c>
      <c r="F2144" s="4">
        <v>0</v>
      </c>
      <c r="H2144" s="6">
        <v>0</v>
      </c>
      <c r="I2144" s="7">
        <v>6236830</v>
      </c>
      <c r="J2144" s="7">
        <v>6236826</v>
      </c>
      <c r="K2144" s="7">
        <v>2</v>
      </c>
      <c r="L2144" s="7">
        <v>7</v>
      </c>
      <c r="M2144" s="7">
        <f t="shared" si="240"/>
        <v>0</v>
      </c>
      <c r="N2144" s="8">
        <f t="shared" si="241"/>
        <v>0</v>
      </c>
      <c r="R2144" s="12">
        <v>1</v>
      </c>
    </row>
    <row r="2145" spans="1:18" ht="38.25" x14ac:dyDescent="0.2">
      <c r="A2145" s="1" t="s">
        <v>3977</v>
      </c>
      <c r="B2145" s="1" t="s">
        <v>51</v>
      </c>
      <c r="C2145" s="2" t="s">
        <v>1412</v>
      </c>
      <c r="D2145" s="3" t="s">
        <v>247</v>
      </c>
      <c r="E2145" s="4">
        <v>175</v>
      </c>
      <c r="F2145" s="4">
        <v>0</v>
      </c>
      <c r="H2145" s="6">
        <v>0</v>
      </c>
      <c r="I2145" s="7">
        <v>6236831</v>
      </c>
      <c r="J2145" s="7">
        <v>6236826</v>
      </c>
      <c r="K2145" s="7">
        <v>2</v>
      </c>
      <c r="L2145" s="7">
        <v>7</v>
      </c>
      <c r="M2145" s="7">
        <f t="shared" si="240"/>
        <v>0</v>
      </c>
      <c r="N2145" s="8">
        <f t="shared" si="241"/>
        <v>0</v>
      </c>
      <c r="R2145" s="12">
        <v>1</v>
      </c>
    </row>
    <row r="2146" spans="1:18" x14ac:dyDescent="0.2">
      <c r="A2146" s="1" t="s">
        <v>3978</v>
      </c>
      <c r="B2146" s="1" t="s">
        <v>54</v>
      </c>
      <c r="C2146" s="2" t="s">
        <v>3979</v>
      </c>
      <c r="D2146" s="3" t="s">
        <v>247</v>
      </c>
      <c r="E2146" s="4">
        <v>175</v>
      </c>
      <c r="F2146" s="4">
        <v>0</v>
      </c>
      <c r="H2146" s="6">
        <v>0</v>
      </c>
      <c r="I2146" s="7">
        <v>6236832</v>
      </c>
      <c r="J2146" s="7">
        <v>6236826</v>
      </c>
      <c r="K2146" s="7">
        <v>2</v>
      </c>
      <c r="L2146" s="7">
        <v>7</v>
      </c>
      <c r="M2146" s="7">
        <f t="shared" si="240"/>
        <v>0</v>
      </c>
      <c r="N2146" s="8">
        <f t="shared" si="241"/>
        <v>0</v>
      </c>
      <c r="R2146" s="12">
        <v>1</v>
      </c>
    </row>
    <row r="2147" spans="1:18" x14ac:dyDescent="0.2">
      <c r="A2147" s="1" t="s">
        <v>3980</v>
      </c>
      <c r="B2147" s="1" t="s">
        <v>57</v>
      </c>
      <c r="C2147" s="2" t="s">
        <v>1414</v>
      </c>
      <c r="D2147" s="3" t="s">
        <v>36</v>
      </c>
      <c r="E2147" s="4">
        <v>0</v>
      </c>
      <c r="F2147" s="4">
        <v>0</v>
      </c>
      <c r="H2147" s="6">
        <v>0</v>
      </c>
      <c r="I2147" s="7">
        <v>6236833</v>
      </c>
      <c r="J2147" s="7">
        <v>6236826</v>
      </c>
      <c r="K2147" s="7">
        <v>2</v>
      </c>
      <c r="L2147" s="7">
        <v>7</v>
      </c>
      <c r="M2147" s="7">
        <f t="shared" si="240"/>
        <v>0</v>
      </c>
      <c r="N2147" s="8">
        <f t="shared" si="241"/>
        <v>0</v>
      </c>
      <c r="R2147" s="12">
        <v>1</v>
      </c>
    </row>
    <row r="2148" spans="1:18" ht="25.5" x14ac:dyDescent="0.2">
      <c r="A2148" s="1" t="s">
        <v>3981</v>
      </c>
      <c r="C2148" s="2" t="s">
        <v>3982</v>
      </c>
      <c r="D2148" s="3" t="s">
        <v>244</v>
      </c>
      <c r="E2148" s="4">
        <v>1432</v>
      </c>
      <c r="F2148" s="4">
        <v>0</v>
      </c>
      <c r="H2148" s="6">
        <v>0</v>
      </c>
      <c r="I2148" s="7">
        <v>6236834</v>
      </c>
      <c r="J2148" s="7">
        <v>6236826</v>
      </c>
      <c r="K2148" s="7">
        <v>2</v>
      </c>
      <c r="L2148" s="7">
        <v>7</v>
      </c>
      <c r="M2148" s="7">
        <f t="shared" si="240"/>
        <v>0</v>
      </c>
      <c r="N2148" s="8">
        <f t="shared" si="241"/>
        <v>0</v>
      </c>
      <c r="R2148" s="12">
        <v>1</v>
      </c>
    </row>
    <row r="2149" spans="1:18" ht="25.5" x14ac:dyDescent="0.2">
      <c r="A2149" s="1" t="s">
        <v>3983</v>
      </c>
      <c r="C2149" s="2" t="s">
        <v>3984</v>
      </c>
      <c r="D2149" s="3" t="s">
        <v>244</v>
      </c>
      <c r="E2149" s="4">
        <v>1432</v>
      </c>
      <c r="F2149" s="4">
        <v>0</v>
      </c>
      <c r="H2149" s="6">
        <v>0</v>
      </c>
      <c r="I2149" s="7">
        <v>6236835</v>
      </c>
      <c r="J2149" s="7">
        <v>6236826</v>
      </c>
      <c r="K2149" s="7">
        <v>2</v>
      </c>
      <c r="L2149" s="7">
        <v>7</v>
      </c>
      <c r="M2149" s="7">
        <f t="shared" si="240"/>
        <v>0</v>
      </c>
      <c r="N2149" s="8">
        <f t="shared" si="241"/>
        <v>0</v>
      </c>
      <c r="R2149" s="12">
        <v>1</v>
      </c>
    </row>
    <row r="2150" spans="1:18" ht="38.25" x14ac:dyDescent="0.2">
      <c r="A2150" s="1" t="s">
        <v>3985</v>
      </c>
      <c r="C2150" s="2" t="s">
        <v>3986</v>
      </c>
      <c r="D2150" s="3" t="s">
        <v>244</v>
      </c>
      <c r="E2150" s="4">
        <v>153</v>
      </c>
      <c r="F2150" s="4">
        <v>0</v>
      </c>
      <c r="H2150" s="6">
        <v>0</v>
      </c>
      <c r="I2150" s="7">
        <v>6236836</v>
      </c>
      <c r="J2150" s="7">
        <v>6236826</v>
      </c>
      <c r="K2150" s="7">
        <v>2</v>
      </c>
      <c r="L2150" s="7">
        <v>7</v>
      </c>
      <c r="M2150" s="7">
        <f t="shared" si="240"/>
        <v>0</v>
      </c>
      <c r="N2150" s="8">
        <f t="shared" si="241"/>
        <v>0</v>
      </c>
      <c r="R2150" s="12">
        <v>1</v>
      </c>
    </row>
    <row r="2151" spans="1:18" ht="25.5" x14ac:dyDescent="0.2">
      <c r="A2151" s="1" t="s">
        <v>3987</v>
      </c>
      <c r="B2151" s="1" t="s">
        <v>60</v>
      </c>
      <c r="C2151" s="2" t="s">
        <v>3988</v>
      </c>
      <c r="D2151" s="3" t="s">
        <v>247</v>
      </c>
      <c r="E2151" s="4">
        <v>7</v>
      </c>
      <c r="F2151" s="4">
        <v>0</v>
      </c>
      <c r="H2151" s="6">
        <v>0</v>
      </c>
      <c r="I2151" s="7">
        <v>6236837</v>
      </c>
      <c r="J2151" s="7">
        <v>6236826</v>
      </c>
      <c r="K2151" s="7">
        <v>2</v>
      </c>
      <c r="L2151" s="7">
        <v>7</v>
      </c>
      <c r="M2151" s="7">
        <f t="shared" si="240"/>
        <v>0</v>
      </c>
      <c r="N2151" s="8">
        <f t="shared" si="241"/>
        <v>0</v>
      </c>
      <c r="R2151" s="12">
        <v>1</v>
      </c>
    </row>
    <row r="2152" spans="1:18" ht="25.5" x14ac:dyDescent="0.2">
      <c r="A2152" s="1" t="s">
        <v>3989</v>
      </c>
      <c r="B2152" s="1" t="s">
        <v>63</v>
      </c>
      <c r="C2152" s="2" t="s">
        <v>3990</v>
      </c>
      <c r="D2152" s="3" t="s">
        <v>247</v>
      </c>
      <c r="E2152" s="4">
        <v>7</v>
      </c>
      <c r="F2152" s="4">
        <v>0</v>
      </c>
      <c r="H2152" s="6">
        <v>0</v>
      </c>
      <c r="I2152" s="7">
        <v>6236838</v>
      </c>
      <c r="J2152" s="7">
        <v>6236826</v>
      </c>
      <c r="K2152" s="7">
        <v>2</v>
      </c>
      <c r="L2152" s="7">
        <v>7</v>
      </c>
      <c r="M2152" s="7">
        <f t="shared" si="240"/>
        <v>0</v>
      </c>
      <c r="N2152" s="8">
        <f t="shared" si="241"/>
        <v>0</v>
      </c>
      <c r="R2152" s="12">
        <v>1</v>
      </c>
    </row>
    <row r="2153" spans="1:18" ht="25.5" x14ac:dyDescent="0.2">
      <c r="A2153" s="1" t="s">
        <v>3991</v>
      </c>
      <c r="B2153" s="1" t="s">
        <v>66</v>
      </c>
      <c r="C2153" s="2" t="s">
        <v>3992</v>
      </c>
      <c r="D2153" s="3" t="s">
        <v>247</v>
      </c>
      <c r="E2153" s="4">
        <v>192</v>
      </c>
      <c r="F2153" s="4">
        <v>0</v>
      </c>
      <c r="H2153" s="6">
        <v>0</v>
      </c>
      <c r="I2153" s="7">
        <v>6236839</v>
      </c>
      <c r="J2153" s="7">
        <v>6236826</v>
      </c>
      <c r="K2153" s="7">
        <v>2</v>
      </c>
      <c r="L2153" s="7">
        <v>7</v>
      </c>
      <c r="M2153" s="7">
        <f t="shared" si="240"/>
        <v>0</v>
      </c>
      <c r="N2153" s="8">
        <f t="shared" si="241"/>
        <v>0</v>
      </c>
      <c r="R2153" s="12">
        <v>1</v>
      </c>
    </row>
    <row r="2154" spans="1:18" ht="25.5" x14ac:dyDescent="0.2">
      <c r="A2154" s="1" t="s">
        <v>3993</v>
      </c>
      <c r="B2154" s="1" t="s">
        <v>69</v>
      </c>
      <c r="C2154" s="2" t="s">
        <v>3994</v>
      </c>
      <c r="D2154" s="3" t="s">
        <v>247</v>
      </c>
      <c r="E2154" s="4">
        <v>7</v>
      </c>
      <c r="F2154" s="4">
        <v>0</v>
      </c>
      <c r="H2154" s="6">
        <v>0</v>
      </c>
      <c r="I2154" s="7">
        <v>6236840</v>
      </c>
      <c r="J2154" s="7">
        <v>6236826</v>
      </c>
      <c r="K2154" s="7">
        <v>2</v>
      </c>
      <c r="L2154" s="7">
        <v>7</v>
      </c>
      <c r="M2154" s="7">
        <f t="shared" si="240"/>
        <v>0</v>
      </c>
      <c r="N2154" s="8">
        <f t="shared" si="241"/>
        <v>0</v>
      </c>
      <c r="R2154" s="12">
        <v>1</v>
      </c>
    </row>
    <row r="2155" spans="1:18" ht="38.25" x14ac:dyDescent="0.2">
      <c r="A2155" s="1" t="s">
        <v>3995</v>
      </c>
      <c r="B2155" s="1" t="s">
        <v>72</v>
      </c>
      <c r="C2155" s="2" t="s">
        <v>3996</v>
      </c>
      <c r="D2155" s="3" t="s">
        <v>247</v>
      </c>
      <c r="E2155" s="4">
        <v>23</v>
      </c>
      <c r="F2155" s="4">
        <v>0</v>
      </c>
      <c r="H2155" s="6">
        <v>0</v>
      </c>
      <c r="I2155" s="7">
        <v>6236841</v>
      </c>
      <c r="J2155" s="7">
        <v>6236826</v>
      </c>
      <c r="K2155" s="7">
        <v>2</v>
      </c>
      <c r="L2155" s="7">
        <v>7</v>
      </c>
      <c r="M2155" s="7">
        <f t="shared" si="240"/>
        <v>0</v>
      </c>
      <c r="N2155" s="8">
        <f t="shared" si="241"/>
        <v>0</v>
      </c>
      <c r="R2155" s="12">
        <v>1</v>
      </c>
    </row>
    <row r="2156" spans="1:18" ht="25.5" x14ac:dyDescent="0.2">
      <c r="A2156" s="1" t="s">
        <v>3997</v>
      </c>
      <c r="B2156" s="1" t="s">
        <v>75</v>
      </c>
      <c r="C2156" s="2" t="s">
        <v>3998</v>
      </c>
      <c r="D2156" s="3" t="s">
        <v>244</v>
      </c>
      <c r="E2156" s="4">
        <v>83</v>
      </c>
      <c r="F2156" s="4">
        <v>0</v>
      </c>
      <c r="H2156" s="6">
        <v>0</v>
      </c>
      <c r="I2156" s="7">
        <v>6236842</v>
      </c>
      <c r="J2156" s="7">
        <v>6236826</v>
      </c>
      <c r="K2156" s="7">
        <v>2</v>
      </c>
      <c r="L2156" s="7">
        <v>7</v>
      </c>
      <c r="M2156" s="7">
        <f t="shared" si="240"/>
        <v>0</v>
      </c>
      <c r="N2156" s="8">
        <f t="shared" si="241"/>
        <v>0</v>
      </c>
      <c r="R2156" s="12">
        <v>1</v>
      </c>
    </row>
    <row r="2157" spans="1:18" x14ac:dyDescent="0.2">
      <c r="A2157" s="1" t="s">
        <v>3999</v>
      </c>
      <c r="B2157" s="1" t="s">
        <v>987</v>
      </c>
      <c r="C2157" s="2" t="s">
        <v>4000</v>
      </c>
      <c r="E2157" s="4">
        <v>0</v>
      </c>
      <c r="F2157" s="4">
        <v>0</v>
      </c>
      <c r="H2157" s="6">
        <v>0</v>
      </c>
      <c r="I2157" s="7">
        <v>6236843</v>
      </c>
      <c r="J2157" s="7">
        <v>6236820</v>
      </c>
      <c r="K2157" s="7">
        <v>1</v>
      </c>
      <c r="L2157" s="7">
        <v>6</v>
      </c>
      <c r="M2157" s="7">
        <f>M2158+M2159+M2160+M2161+M2162+M2163+M2164+M2165+M2166+M2167+M2168+M2169+M2170+M2171+M2172+M2173+M2174+M2175+M2176</f>
        <v>0</v>
      </c>
      <c r="N2157" s="8">
        <f>N2158+N2159+N2160+N2161+N2162+N2163+N2164+N2165+N2166+N2167+N2168+N2169+N2170+N2171+N2172+N2173+N2174+N2175+N2176</f>
        <v>0</v>
      </c>
      <c r="R2157" s="12">
        <v>1</v>
      </c>
    </row>
    <row r="2158" spans="1:18" ht="25.5" x14ac:dyDescent="0.2">
      <c r="A2158" s="1" t="s">
        <v>4001</v>
      </c>
      <c r="B2158" s="1" t="s">
        <v>81</v>
      </c>
      <c r="C2158" s="2" t="s">
        <v>4002</v>
      </c>
      <c r="D2158" s="3" t="s">
        <v>268</v>
      </c>
      <c r="E2158" s="4">
        <v>255</v>
      </c>
      <c r="F2158" s="4">
        <v>0</v>
      </c>
      <c r="H2158" s="6">
        <v>0</v>
      </c>
      <c r="I2158" s="7">
        <v>6236844</v>
      </c>
      <c r="J2158" s="7">
        <v>6236843</v>
      </c>
      <c r="K2158" s="7">
        <v>2</v>
      </c>
      <c r="L2158" s="7">
        <v>7</v>
      </c>
      <c r="M2158" s="7">
        <f t="shared" ref="M2158:M2176" si="242">ROUND(ROUND(H2158,2)*ROUND(E2158,2), 2)</f>
        <v>0</v>
      </c>
      <c r="N2158" s="8">
        <f t="shared" ref="N2158:N2176" si="243">H2158*E2158*(1+F2158/100)</f>
        <v>0</v>
      </c>
      <c r="R2158" s="12">
        <v>1</v>
      </c>
    </row>
    <row r="2159" spans="1:18" ht="38.25" x14ac:dyDescent="0.2">
      <c r="A2159" s="1" t="s">
        <v>4003</v>
      </c>
      <c r="B2159" s="1" t="s">
        <v>84</v>
      </c>
      <c r="C2159" s="2" t="s">
        <v>4004</v>
      </c>
      <c r="D2159" s="3" t="s">
        <v>268</v>
      </c>
      <c r="E2159" s="4">
        <v>3</v>
      </c>
      <c r="F2159" s="4">
        <v>0</v>
      </c>
      <c r="H2159" s="6">
        <v>0</v>
      </c>
      <c r="I2159" s="7">
        <v>6236845</v>
      </c>
      <c r="J2159" s="7">
        <v>6236843</v>
      </c>
      <c r="K2159" s="7">
        <v>2</v>
      </c>
      <c r="L2159" s="7">
        <v>7</v>
      </c>
      <c r="M2159" s="7">
        <f t="shared" si="242"/>
        <v>0</v>
      </c>
      <c r="N2159" s="8">
        <f t="shared" si="243"/>
        <v>0</v>
      </c>
      <c r="R2159" s="12">
        <v>1</v>
      </c>
    </row>
    <row r="2160" spans="1:18" ht="38.25" x14ac:dyDescent="0.2">
      <c r="A2160" s="1" t="s">
        <v>4005</v>
      </c>
      <c r="B2160" s="1" t="s">
        <v>87</v>
      </c>
      <c r="C2160" s="2" t="s">
        <v>4006</v>
      </c>
      <c r="D2160" s="3" t="s">
        <v>244</v>
      </c>
      <c r="E2160" s="4">
        <v>357</v>
      </c>
      <c r="F2160" s="4">
        <v>0</v>
      </c>
      <c r="H2160" s="6">
        <v>0</v>
      </c>
      <c r="I2160" s="7">
        <v>6236846</v>
      </c>
      <c r="J2160" s="7">
        <v>6236843</v>
      </c>
      <c r="K2160" s="7">
        <v>2</v>
      </c>
      <c r="L2160" s="7">
        <v>7</v>
      </c>
      <c r="M2160" s="7">
        <f t="shared" si="242"/>
        <v>0</v>
      </c>
      <c r="N2160" s="8">
        <f t="shared" si="243"/>
        <v>0</v>
      </c>
      <c r="R2160" s="12">
        <v>1</v>
      </c>
    </row>
    <row r="2161" spans="1:18" ht="38.25" x14ac:dyDescent="0.2">
      <c r="A2161" s="1" t="s">
        <v>4007</v>
      </c>
      <c r="B2161" s="1" t="s">
        <v>90</v>
      </c>
      <c r="C2161" s="2" t="s">
        <v>4008</v>
      </c>
      <c r="D2161" s="3" t="s">
        <v>244</v>
      </c>
      <c r="E2161" s="4">
        <v>187</v>
      </c>
      <c r="F2161" s="4">
        <v>0</v>
      </c>
      <c r="H2161" s="6">
        <v>0</v>
      </c>
      <c r="I2161" s="7">
        <v>6236847</v>
      </c>
      <c r="J2161" s="7">
        <v>6236843</v>
      </c>
      <c r="K2161" s="7">
        <v>2</v>
      </c>
      <c r="L2161" s="7">
        <v>7</v>
      </c>
      <c r="M2161" s="7">
        <f t="shared" si="242"/>
        <v>0</v>
      </c>
      <c r="N2161" s="8">
        <f t="shared" si="243"/>
        <v>0</v>
      </c>
      <c r="R2161" s="12">
        <v>1</v>
      </c>
    </row>
    <row r="2162" spans="1:18" ht="51" x14ac:dyDescent="0.2">
      <c r="A2162" s="1" t="s">
        <v>4009</v>
      </c>
      <c r="B2162" s="1" t="s">
        <v>93</v>
      </c>
      <c r="C2162" s="2" t="s">
        <v>1422</v>
      </c>
      <c r="D2162" s="3" t="s">
        <v>244</v>
      </c>
      <c r="E2162" s="4">
        <v>190</v>
      </c>
      <c r="F2162" s="4">
        <v>0</v>
      </c>
      <c r="H2162" s="6">
        <v>0</v>
      </c>
      <c r="I2162" s="7">
        <v>6236848</v>
      </c>
      <c r="J2162" s="7">
        <v>6236843</v>
      </c>
      <c r="K2162" s="7">
        <v>2</v>
      </c>
      <c r="L2162" s="7">
        <v>7</v>
      </c>
      <c r="M2162" s="7">
        <f t="shared" si="242"/>
        <v>0</v>
      </c>
      <c r="N2162" s="8">
        <f t="shared" si="243"/>
        <v>0</v>
      </c>
      <c r="R2162" s="12">
        <v>1</v>
      </c>
    </row>
    <row r="2163" spans="1:18" ht="25.5" x14ac:dyDescent="0.2">
      <c r="A2163" s="1" t="s">
        <v>4010</v>
      </c>
      <c r="B2163" s="1" t="s">
        <v>96</v>
      </c>
      <c r="C2163" s="2" t="s">
        <v>4011</v>
      </c>
      <c r="D2163" s="3" t="s">
        <v>247</v>
      </c>
      <c r="E2163" s="4">
        <v>13</v>
      </c>
      <c r="F2163" s="4">
        <v>0</v>
      </c>
      <c r="H2163" s="6">
        <v>0</v>
      </c>
      <c r="I2163" s="7">
        <v>6236849</v>
      </c>
      <c r="J2163" s="7">
        <v>6236843</v>
      </c>
      <c r="K2163" s="7">
        <v>2</v>
      </c>
      <c r="L2163" s="7">
        <v>7</v>
      </c>
      <c r="M2163" s="7">
        <f t="shared" si="242"/>
        <v>0</v>
      </c>
      <c r="N2163" s="8">
        <f t="shared" si="243"/>
        <v>0</v>
      </c>
      <c r="R2163" s="12">
        <v>1</v>
      </c>
    </row>
    <row r="2164" spans="1:18" ht="25.5" x14ac:dyDescent="0.2">
      <c r="A2164" s="1" t="s">
        <v>4012</v>
      </c>
      <c r="B2164" s="1" t="s">
        <v>99</v>
      </c>
      <c r="C2164" s="2" t="s">
        <v>4013</v>
      </c>
      <c r="D2164" s="3" t="s">
        <v>36</v>
      </c>
      <c r="E2164" s="4">
        <v>0</v>
      </c>
      <c r="F2164" s="4">
        <v>0</v>
      </c>
      <c r="H2164" s="6">
        <v>0</v>
      </c>
      <c r="I2164" s="7">
        <v>6236850</v>
      </c>
      <c r="J2164" s="7">
        <v>6236843</v>
      </c>
      <c r="K2164" s="7">
        <v>2</v>
      </c>
      <c r="L2164" s="7">
        <v>7</v>
      </c>
      <c r="M2164" s="7">
        <f t="shared" si="242"/>
        <v>0</v>
      </c>
      <c r="N2164" s="8">
        <f t="shared" si="243"/>
        <v>0</v>
      </c>
      <c r="R2164" s="12">
        <v>1</v>
      </c>
    </row>
    <row r="2165" spans="1:18" ht="38.25" x14ac:dyDescent="0.2">
      <c r="A2165" s="1" t="s">
        <v>4014</v>
      </c>
      <c r="C2165" s="2" t="s">
        <v>4015</v>
      </c>
      <c r="D2165" s="3" t="s">
        <v>244</v>
      </c>
      <c r="E2165" s="4">
        <v>141</v>
      </c>
      <c r="F2165" s="4">
        <v>0</v>
      </c>
      <c r="H2165" s="6">
        <v>0</v>
      </c>
      <c r="I2165" s="7">
        <v>6236851</v>
      </c>
      <c r="J2165" s="7">
        <v>6236843</v>
      </c>
      <c r="K2165" s="7">
        <v>2</v>
      </c>
      <c r="L2165" s="7">
        <v>7</v>
      </c>
      <c r="M2165" s="7">
        <f t="shared" si="242"/>
        <v>0</v>
      </c>
      <c r="N2165" s="8">
        <f t="shared" si="243"/>
        <v>0</v>
      </c>
      <c r="R2165" s="12">
        <v>1</v>
      </c>
    </row>
    <row r="2166" spans="1:18" ht="38.25" x14ac:dyDescent="0.2">
      <c r="A2166" s="1" t="s">
        <v>4016</v>
      </c>
      <c r="C2166" s="2" t="s">
        <v>4017</v>
      </c>
      <c r="D2166" s="3" t="s">
        <v>244</v>
      </c>
      <c r="E2166" s="4">
        <v>48</v>
      </c>
      <c r="F2166" s="4">
        <v>0</v>
      </c>
      <c r="H2166" s="6">
        <v>0</v>
      </c>
      <c r="I2166" s="7">
        <v>6236852</v>
      </c>
      <c r="J2166" s="7">
        <v>6236843</v>
      </c>
      <c r="K2166" s="7">
        <v>2</v>
      </c>
      <c r="L2166" s="7">
        <v>7</v>
      </c>
      <c r="M2166" s="7">
        <f t="shared" si="242"/>
        <v>0</v>
      </c>
      <c r="N2166" s="8">
        <f t="shared" si="243"/>
        <v>0</v>
      </c>
      <c r="R2166" s="12">
        <v>1</v>
      </c>
    </row>
    <row r="2167" spans="1:18" ht="38.25" x14ac:dyDescent="0.2">
      <c r="A2167" s="1" t="s">
        <v>4018</v>
      </c>
      <c r="C2167" s="2" t="s">
        <v>4019</v>
      </c>
      <c r="D2167" s="3" t="s">
        <v>244</v>
      </c>
      <c r="E2167" s="4">
        <v>38</v>
      </c>
      <c r="F2167" s="4">
        <v>0</v>
      </c>
      <c r="H2167" s="6">
        <v>0</v>
      </c>
      <c r="I2167" s="7">
        <v>6236853</v>
      </c>
      <c r="J2167" s="7">
        <v>6236843</v>
      </c>
      <c r="K2167" s="7">
        <v>2</v>
      </c>
      <c r="L2167" s="7">
        <v>7</v>
      </c>
      <c r="M2167" s="7">
        <f t="shared" si="242"/>
        <v>0</v>
      </c>
      <c r="N2167" s="8">
        <f t="shared" si="243"/>
        <v>0</v>
      </c>
      <c r="R2167" s="12">
        <v>1</v>
      </c>
    </row>
    <row r="2168" spans="1:18" ht="25.5" x14ac:dyDescent="0.2">
      <c r="A2168" s="1" t="s">
        <v>4020</v>
      </c>
      <c r="B2168" s="1" t="s">
        <v>102</v>
      </c>
      <c r="C2168" s="2" t="s">
        <v>4021</v>
      </c>
      <c r="D2168" s="3" t="s">
        <v>247</v>
      </c>
      <c r="E2168" s="4">
        <v>92</v>
      </c>
      <c r="F2168" s="4">
        <v>0</v>
      </c>
      <c r="H2168" s="6">
        <v>0</v>
      </c>
      <c r="I2168" s="7">
        <v>6236854</v>
      </c>
      <c r="J2168" s="7">
        <v>6236843</v>
      </c>
      <c r="K2168" s="7">
        <v>2</v>
      </c>
      <c r="L2168" s="7">
        <v>7</v>
      </c>
      <c r="M2168" s="7">
        <f t="shared" si="242"/>
        <v>0</v>
      </c>
      <c r="N2168" s="8">
        <f t="shared" si="243"/>
        <v>0</v>
      </c>
      <c r="R2168" s="12">
        <v>1</v>
      </c>
    </row>
    <row r="2169" spans="1:18" ht="38.25" x14ac:dyDescent="0.2">
      <c r="A2169" s="1" t="s">
        <v>4022</v>
      </c>
      <c r="B2169" s="1" t="s">
        <v>105</v>
      </c>
      <c r="C2169" s="2" t="s">
        <v>4023</v>
      </c>
      <c r="D2169" s="3" t="s">
        <v>247</v>
      </c>
      <c r="E2169" s="4">
        <v>324</v>
      </c>
      <c r="F2169" s="4">
        <v>0</v>
      </c>
      <c r="H2169" s="6">
        <v>0</v>
      </c>
      <c r="I2169" s="7">
        <v>6236855</v>
      </c>
      <c r="J2169" s="7">
        <v>6236843</v>
      </c>
      <c r="K2169" s="7">
        <v>2</v>
      </c>
      <c r="L2169" s="7">
        <v>7</v>
      </c>
      <c r="M2169" s="7">
        <f t="shared" si="242"/>
        <v>0</v>
      </c>
      <c r="N2169" s="8">
        <f t="shared" si="243"/>
        <v>0</v>
      </c>
      <c r="R2169" s="12">
        <v>1</v>
      </c>
    </row>
    <row r="2170" spans="1:18" ht="25.5" x14ac:dyDescent="0.2">
      <c r="A2170" s="1" t="s">
        <v>4024</v>
      </c>
      <c r="B2170" s="1" t="s">
        <v>108</v>
      </c>
      <c r="C2170" s="2" t="s">
        <v>4025</v>
      </c>
      <c r="D2170" s="3" t="s">
        <v>237</v>
      </c>
      <c r="E2170" s="4">
        <v>48</v>
      </c>
      <c r="F2170" s="4">
        <v>0</v>
      </c>
      <c r="H2170" s="6">
        <v>0</v>
      </c>
      <c r="I2170" s="7">
        <v>6236856</v>
      </c>
      <c r="J2170" s="7">
        <v>6236843</v>
      </c>
      <c r="K2170" s="7">
        <v>2</v>
      </c>
      <c r="L2170" s="7">
        <v>7</v>
      </c>
      <c r="M2170" s="7">
        <f t="shared" si="242"/>
        <v>0</v>
      </c>
      <c r="N2170" s="8">
        <f t="shared" si="243"/>
        <v>0</v>
      </c>
      <c r="R2170" s="12">
        <v>1</v>
      </c>
    </row>
    <row r="2171" spans="1:18" ht="25.5" x14ac:dyDescent="0.2">
      <c r="A2171" s="1" t="s">
        <v>4026</v>
      </c>
      <c r="B2171" s="1" t="s">
        <v>111</v>
      </c>
      <c r="C2171" s="2" t="s">
        <v>4027</v>
      </c>
      <c r="D2171" s="3" t="s">
        <v>237</v>
      </c>
      <c r="E2171" s="4">
        <v>80</v>
      </c>
      <c r="F2171" s="4">
        <v>0</v>
      </c>
      <c r="H2171" s="6">
        <v>0</v>
      </c>
      <c r="I2171" s="7">
        <v>6236857</v>
      </c>
      <c r="J2171" s="7">
        <v>6236843</v>
      </c>
      <c r="K2171" s="7">
        <v>2</v>
      </c>
      <c r="L2171" s="7">
        <v>7</v>
      </c>
      <c r="M2171" s="7">
        <f t="shared" si="242"/>
        <v>0</v>
      </c>
      <c r="N2171" s="8">
        <f t="shared" si="243"/>
        <v>0</v>
      </c>
      <c r="R2171" s="12">
        <v>1</v>
      </c>
    </row>
    <row r="2172" spans="1:18" x14ac:dyDescent="0.2">
      <c r="A2172" s="1" t="s">
        <v>4028</v>
      </c>
      <c r="B2172" s="1" t="s">
        <v>114</v>
      </c>
      <c r="C2172" s="2" t="s">
        <v>4029</v>
      </c>
      <c r="D2172" s="3" t="s">
        <v>36</v>
      </c>
      <c r="E2172" s="4">
        <v>0</v>
      </c>
      <c r="F2172" s="4">
        <v>0</v>
      </c>
      <c r="H2172" s="6">
        <v>0</v>
      </c>
      <c r="I2172" s="7">
        <v>6236858</v>
      </c>
      <c r="J2172" s="7">
        <v>6236843</v>
      </c>
      <c r="K2172" s="7">
        <v>2</v>
      </c>
      <c r="L2172" s="7">
        <v>7</v>
      </c>
      <c r="M2172" s="7">
        <f t="shared" si="242"/>
        <v>0</v>
      </c>
      <c r="N2172" s="8">
        <f t="shared" si="243"/>
        <v>0</v>
      </c>
      <c r="R2172" s="12">
        <v>1</v>
      </c>
    </row>
    <row r="2173" spans="1:18" ht="38.25" x14ac:dyDescent="0.2">
      <c r="A2173" s="1" t="s">
        <v>4030</v>
      </c>
      <c r="C2173" s="2" t="s">
        <v>4031</v>
      </c>
      <c r="D2173" s="3" t="s">
        <v>268</v>
      </c>
      <c r="E2173" s="4">
        <v>0.25</v>
      </c>
      <c r="F2173" s="4">
        <v>0</v>
      </c>
      <c r="H2173" s="6">
        <v>0</v>
      </c>
      <c r="I2173" s="7">
        <v>6236859</v>
      </c>
      <c r="J2173" s="7">
        <v>6236843</v>
      </c>
      <c r="K2173" s="7">
        <v>2</v>
      </c>
      <c r="L2173" s="7">
        <v>7</v>
      </c>
      <c r="M2173" s="7">
        <f t="shared" si="242"/>
        <v>0</v>
      </c>
      <c r="N2173" s="8">
        <f t="shared" si="243"/>
        <v>0</v>
      </c>
      <c r="R2173" s="12">
        <v>1</v>
      </c>
    </row>
    <row r="2174" spans="1:18" ht="38.25" x14ac:dyDescent="0.2">
      <c r="A2174" s="1" t="s">
        <v>4032</v>
      </c>
      <c r="C2174" s="2" t="s">
        <v>4033</v>
      </c>
      <c r="D2174" s="3" t="s">
        <v>268</v>
      </c>
      <c r="E2174" s="4">
        <v>1</v>
      </c>
      <c r="F2174" s="4">
        <v>0</v>
      </c>
      <c r="H2174" s="6">
        <v>0</v>
      </c>
      <c r="I2174" s="7">
        <v>6236860</v>
      </c>
      <c r="J2174" s="7">
        <v>6236843</v>
      </c>
      <c r="K2174" s="7">
        <v>2</v>
      </c>
      <c r="L2174" s="7">
        <v>7</v>
      </c>
      <c r="M2174" s="7">
        <f t="shared" si="242"/>
        <v>0</v>
      </c>
      <c r="N2174" s="8">
        <f t="shared" si="243"/>
        <v>0</v>
      </c>
      <c r="R2174" s="12">
        <v>1</v>
      </c>
    </row>
    <row r="2175" spans="1:18" ht="38.25" x14ac:dyDescent="0.2">
      <c r="A2175" s="1" t="s">
        <v>4034</v>
      </c>
      <c r="C2175" s="2" t="s">
        <v>4035</v>
      </c>
      <c r="D2175" s="3" t="s">
        <v>342</v>
      </c>
      <c r="E2175" s="4">
        <v>177</v>
      </c>
      <c r="F2175" s="4">
        <v>0</v>
      </c>
      <c r="H2175" s="6">
        <v>0</v>
      </c>
      <c r="I2175" s="7">
        <v>6236861</v>
      </c>
      <c r="J2175" s="7">
        <v>6236843</v>
      </c>
      <c r="K2175" s="7">
        <v>2</v>
      </c>
      <c r="L2175" s="7">
        <v>7</v>
      </c>
      <c r="M2175" s="7">
        <f t="shared" si="242"/>
        <v>0</v>
      </c>
      <c r="N2175" s="8">
        <f t="shared" si="243"/>
        <v>0</v>
      </c>
      <c r="R2175" s="12">
        <v>1</v>
      </c>
    </row>
    <row r="2176" spans="1:18" ht="38.25" x14ac:dyDescent="0.2">
      <c r="A2176" s="1" t="s">
        <v>4036</v>
      </c>
      <c r="C2176" s="2" t="s">
        <v>4037</v>
      </c>
      <c r="D2176" s="3" t="s">
        <v>244</v>
      </c>
      <c r="E2176" s="4">
        <v>11</v>
      </c>
      <c r="F2176" s="4">
        <v>0</v>
      </c>
      <c r="H2176" s="6">
        <v>0</v>
      </c>
      <c r="I2176" s="7">
        <v>6236862</v>
      </c>
      <c r="J2176" s="7">
        <v>6236843</v>
      </c>
      <c r="K2176" s="7">
        <v>2</v>
      </c>
      <c r="L2176" s="7">
        <v>7</v>
      </c>
      <c r="M2176" s="7">
        <f t="shared" si="242"/>
        <v>0</v>
      </c>
      <c r="N2176" s="8">
        <f t="shared" si="243"/>
        <v>0</v>
      </c>
      <c r="R2176" s="12">
        <v>1</v>
      </c>
    </row>
    <row r="2177" spans="1:18" x14ac:dyDescent="0.2">
      <c r="A2177" s="1" t="s">
        <v>4038</v>
      </c>
      <c r="B2177" s="1" t="s">
        <v>1004</v>
      </c>
      <c r="C2177" s="2" t="s">
        <v>4039</v>
      </c>
      <c r="E2177" s="4">
        <v>0</v>
      </c>
      <c r="F2177" s="4">
        <v>0</v>
      </c>
      <c r="H2177" s="6">
        <v>0</v>
      </c>
      <c r="I2177" s="7">
        <v>6236863</v>
      </c>
      <c r="J2177" s="7">
        <v>6236820</v>
      </c>
      <c r="K2177" s="7">
        <v>1</v>
      </c>
      <c r="L2177" s="7">
        <v>6</v>
      </c>
      <c r="M2177" s="7">
        <f>M2178</f>
        <v>0</v>
      </c>
      <c r="N2177" s="8">
        <f>N2178</f>
        <v>0</v>
      </c>
      <c r="R2177" s="12">
        <v>1</v>
      </c>
    </row>
    <row r="2178" spans="1:18" ht="25.5" x14ac:dyDescent="0.2">
      <c r="A2178" s="1" t="s">
        <v>4040</v>
      </c>
      <c r="B2178" s="1" t="s">
        <v>120</v>
      </c>
      <c r="C2178" s="2" t="s">
        <v>4041</v>
      </c>
      <c r="D2178" s="3" t="s">
        <v>268</v>
      </c>
      <c r="E2178" s="4">
        <v>163</v>
      </c>
      <c r="F2178" s="4">
        <v>0</v>
      </c>
      <c r="H2178" s="6">
        <v>0</v>
      </c>
      <c r="I2178" s="7">
        <v>6236864</v>
      </c>
      <c r="J2178" s="7">
        <v>6236863</v>
      </c>
      <c r="K2178" s="7">
        <v>2</v>
      </c>
      <c r="L2178" s="7">
        <v>7</v>
      </c>
      <c r="M2178" s="7">
        <f>ROUND(ROUND(H2178,2)*ROUND(E2178,2), 2)</f>
        <v>0</v>
      </c>
      <c r="N2178" s="8">
        <f>H2178*E2178*(1+F2178/100)</f>
        <v>0</v>
      </c>
      <c r="R2178" s="12">
        <v>1</v>
      </c>
    </row>
    <row r="2179" spans="1:18" x14ac:dyDescent="0.2">
      <c r="A2179" s="1" t="s">
        <v>4042</v>
      </c>
      <c r="B2179" s="1" t="s">
        <v>344</v>
      </c>
      <c r="C2179" s="2" t="s">
        <v>4043</v>
      </c>
      <c r="E2179" s="4">
        <v>0</v>
      </c>
      <c r="F2179" s="4">
        <v>0</v>
      </c>
      <c r="H2179" s="6">
        <v>0</v>
      </c>
      <c r="I2179" s="7">
        <v>6236865</v>
      </c>
      <c r="J2179" s="7">
        <v>6306424</v>
      </c>
      <c r="K2179" s="7">
        <v>1</v>
      </c>
      <c r="L2179" s="7">
        <v>5</v>
      </c>
      <c r="M2179" s="7">
        <f>M2180+M2185+M2209</f>
        <v>0</v>
      </c>
      <c r="N2179" s="8">
        <f>N2180+N2185+N2209</f>
        <v>0</v>
      </c>
      <c r="R2179" s="12">
        <v>1</v>
      </c>
    </row>
    <row r="2180" spans="1:18" x14ac:dyDescent="0.2">
      <c r="A2180" s="1" t="s">
        <v>4044</v>
      </c>
      <c r="C2180" s="2" t="s">
        <v>285</v>
      </c>
      <c r="E2180" s="4">
        <v>0</v>
      </c>
      <c r="F2180" s="4">
        <v>0</v>
      </c>
      <c r="H2180" s="6">
        <v>0</v>
      </c>
      <c r="I2180" s="7">
        <v>6236866</v>
      </c>
      <c r="J2180" s="7">
        <v>6236865</v>
      </c>
      <c r="K2180" s="7">
        <v>1</v>
      </c>
      <c r="L2180" s="7">
        <v>6</v>
      </c>
      <c r="M2180" s="7">
        <f>M2181+M2182+M2183+M2184</f>
        <v>0</v>
      </c>
      <c r="N2180" s="8">
        <f>N2181+N2182+N2183+N2184</f>
        <v>0</v>
      </c>
      <c r="R2180" s="12">
        <v>1</v>
      </c>
    </row>
    <row r="2181" spans="1:18" ht="25.5" x14ac:dyDescent="0.2">
      <c r="A2181" s="1" t="s">
        <v>4045</v>
      </c>
      <c r="C2181" s="2" t="s">
        <v>1358</v>
      </c>
      <c r="D2181" s="3" t="s">
        <v>36</v>
      </c>
      <c r="E2181" s="4">
        <v>0</v>
      </c>
      <c r="F2181" s="4">
        <v>0</v>
      </c>
      <c r="H2181" s="6">
        <v>0</v>
      </c>
      <c r="I2181" s="7">
        <v>6236867</v>
      </c>
      <c r="J2181" s="7">
        <v>6236866</v>
      </c>
      <c r="K2181" s="7">
        <v>2</v>
      </c>
      <c r="L2181" s="7">
        <v>7</v>
      </c>
      <c r="M2181" s="7">
        <f t="shared" ref="M2181:M2184" si="244">ROUND(ROUND(H2181,2)*ROUND(E2181,2), 2)</f>
        <v>0</v>
      </c>
      <c r="N2181" s="8">
        <f>H2181*E2181*(1+F2181/100)</f>
        <v>0</v>
      </c>
      <c r="R2181" s="12">
        <v>1</v>
      </c>
    </row>
    <row r="2182" spans="1:18" ht="25.5" x14ac:dyDescent="0.2">
      <c r="A2182" s="1" t="s">
        <v>4046</v>
      </c>
      <c r="C2182" s="2" t="s">
        <v>1356</v>
      </c>
      <c r="D2182" s="3" t="s">
        <v>36</v>
      </c>
      <c r="E2182" s="4">
        <v>0</v>
      </c>
      <c r="F2182" s="4">
        <v>0</v>
      </c>
      <c r="H2182" s="6">
        <v>0</v>
      </c>
      <c r="I2182" s="7">
        <v>6236868</v>
      </c>
      <c r="J2182" s="7">
        <v>6236866</v>
      </c>
      <c r="K2182" s="7">
        <v>2</v>
      </c>
      <c r="L2182" s="7">
        <v>7</v>
      </c>
      <c r="M2182" s="7">
        <f t="shared" si="244"/>
        <v>0</v>
      </c>
      <c r="N2182" s="8">
        <f>H2182*E2182*(1+F2182/100)</f>
        <v>0</v>
      </c>
      <c r="R2182" s="12">
        <v>1</v>
      </c>
    </row>
    <row r="2183" spans="1:18" x14ac:dyDescent="0.2">
      <c r="A2183" s="1" t="s">
        <v>4047</v>
      </c>
      <c r="C2183" s="2" t="s">
        <v>1360</v>
      </c>
      <c r="D2183" s="3" t="s">
        <v>36</v>
      </c>
      <c r="E2183" s="4">
        <v>0</v>
      </c>
      <c r="F2183" s="4">
        <v>0</v>
      </c>
      <c r="H2183" s="6">
        <v>0</v>
      </c>
      <c r="I2183" s="7">
        <v>6236869</v>
      </c>
      <c r="J2183" s="7">
        <v>6236866</v>
      </c>
      <c r="K2183" s="7">
        <v>2</v>
      </c>
      <c r="L2183" s="7">
        <v>7</v>
      </c>
      <c r="M2183" s="7">
        <f t="shared" si="244"/>
        <v>0</v>
      </c>
      <c r="N2183" s="8">
        <f>H2183*E2183*(1+F2183/100)</f>
        <v>0</v>
      </c>
      <c r="R2183" s="12">
        <v>1</v>
      </c>
    </row>
    <row r="2184" spans="1:18" ht="25.5" x14ac:dyDescent="0.2">
      <c r="A2184" s="1" t="s">
        <v>4048</v>
      </c>
      <c r="C2184" s="2" t="s">
        <v>880</v>
      </c>
      <c r="D2184" s="3" t="s">
        <v>36</v>
      </c>
      <c r="E2184" s="4">
        <v>0</v>
      </c>
      <c r="F2184" s="4">
        <v>0</v>
      </c>
      <c r="H2184" s="6">
        <v>0</v>
      </c>
      <c r="I2184" s="7">
        <v>6236870</v>
      </c>
      <c r="J2184" s="7">
        <v>6236866</v>
      </c>
      <c r="K2184" s="7">
        <v>2</v>
      </c>
      <c r="L2184" s="7">
        <v>7</v>
      </c>
      <c r="M2184" s="7">
        <f t="shared" si="244"/>
        <v>0</v>
      </c>
      <c r="N2184" s="8">
        <f>H2184*E2184*(1+F2184/100)</f>
        <v>0</v>
      </c>
      <c r="R2184" s="12">
        <v>1</v>
      </c>
    </row>
    <row r="2185" spans="1:18" x14ac:dyDescent="0.2">
      <c r="A2185" s="1" t="s">
        <v>4049</v>
      </c>
      <c r="B2185" s="1" t="s">
        <v>972</v>
      </c>
      <c r="C2185" s="2" t="s">
        <v>4050</v>
      </c>
      <c r="E2185" s="4">
        <v>0</v>
      </c>
      <c r="F2185" s="4">
        <v>0</v>
      </c>
      <c r="H2185" s="6">
        <v>0</v>
      </c>
      <c r="I2185" s="7">
        <v>6236871</v>
      </c>
      <c r="J2185" s="7">
        <v>6236865</v>
      </c>
      <c r="K2185" s="7">
        <v>1</v>
      </c>
      <c r="L2185" s="7">
        <v>6</v>
      </c>
      <c r="M2185" s="7">
        <f>M2186+M2187+M2188+M2189+M2190+M2191+M2192+M2193+M2194+M2195+M2196+M2197+M2198+M2199+M2200+M2201+M2202+M2203+M2204+M2205+M2206+M2207+M2208</f>
        <v>0</v>
      </c>
      <c r="N2185" s="8">
        <f>N2186+N2187+N2188+N2189+N2190+N2191+N2192+N2193+N2194+N2195+N2196+N2197+N2198+N2199+N2200+N2201+N2202+N2203+N2204+N2205+N2206+N2207+N2208</f>
        <v>0</v>
      </c>
      <c r="R2185" s="12">
        <v>1</v>
      </c>
    </row>
    <row r="2186" spans="1:18" x14ac:dyDescent="0.2">
      <c r="A2186" s="1" t="s">
        <v>4051</v>
      </c>
      <c r="B2186" s="1" t="s">
        <v>31</v>
      </c>
      <c r="C2186" s="2" t="s">
        <v>4052</v>
      </c>
      <c r="D2186" s="3" t="s">
        <v>247</v>
      </c>
      <c r="E2186" s="4">
        <v>224</v>
      </c>
      <c r="F2186" s="4">
        <v>0</v>
      </c>
      <c r="H2186" s="6">
        <v>0</v>
      </c>
      <c r="I2186" s="7">
        <v>6236872</v>
      </c>
      <c r="J2186" s="7">
        <v>6236871</v>
      </c>
      <c r="K2186" s="7">
        <v>2</v>
      </c>
      <c r="L2186" s="7">
        <v>7</v>
      </c>
      <c r="M2186" s="7">
        <f t="shared" ref="M2186:M2208" si="245">ROUND(ROUND(H2186,2)*ROUND(E2186,2), 2)</f>
        <v>0</v>
      </c>
      <c r="N2186" s="8">
        <f t="shared" ref="N2186:N2208" si="246">H2186*E2186*(1+F2186/100)</f>
        <v>0</v>
      </c>
      <c r="R2186" s="12">
        <v>1</v>
      </c>
    </row>
    <row r="2187" spans="1:18" x14ac:dyDescent="0.2">
      <c r="A2187" s="1" t="s">
        <v>4053</v>
      </c>
      <c r="B2187" s="1" t="s">
        <v>42</v>
      </c>
      <c r="C2187" s="2" t="s">
        <v>4054</v>
      </c>
      <c r="D2187" s="3" t="s">
        <v>237</v>
      </c>
      <c r="E2187" s="4">
        <v>12</v>
      </c>
      <c r="F2187" s="4">
        <v>0</v>
      </c>
      <c r="H2187" s="6">
        <v>0</v>
      </c>
      <c r="I2187" s="7">
        <v>6236873</v>
      </c>
      <c r="J2187" s="7">
        <v>6236871</v>
      </c>
      <c r="K2187" s="7">
        <v>2</v>
      </c>
      <c r="L2187" s="7">
        <v>7</v>
      </c>
      <c r="M2187" s="7">
        <f t="shared" si="245"/>
        <v>0</v>
      </c>
      <c r="N2187" s="8">
        <f t="shared" si="246"/>
        <v>0</v>
      </c>
      <c r="R2187" s="12">
        <v>1</v>
      </c>
    </row>
    <row r="2188" spans="1:18" ht="51" x14ac:dyDescent="0.2">
      <c r="A2188" s="1" t="s">
        <v>4055</v>
      </c>
      <c r="B2188" s="1" t="s">
        <v>45</v>
      </c>
      <c r="C2188" s="2" t="s">
        <v>4056</v>
      </c>
      <c r="D2188" s="3" t="s">
        <v>268</v>
      </c>
      <c r="E2188" s="4">
        <v>177</v>
      </c>
      <c r="F2188" s="4">
        <v>0</v>
      </c>
      <c r="H2188" s="6">
        <v>0</v>
      </c>
      <c r="I2188" s="7">
        <v>6236874</v>
      </c>
      <c r="J2188" s="7">
        <v>6236871</v>
      </c>
      <c r="K2188" s="7">
        <v>2</v>
      </c>
      <c r="L2188" s="7">
        <v>7</v>
      </c>
      <c r="M2188" s="7">
        <f t="shared" si="245"/>
        <v>0</v>
      </c>
      <c r="N2188" s="8">
        <f t="shared" si="246"/>
        <v>0</v>
      </c>
      <c r="R2188" s="12">
        <v>1</v>
      </c>
    </row>
    <row r="2189" spans="1:18" ht="76.5" x14ac:dyDescent="0.2">
      <c r="A2189" s="1" t="s">
        <v>4057</v>
      </c>
      <c r="B2189" s="1" t="s">
        <v>48</v>
      </c>
      <c r="C2189" s="2" t="s">
        <v>4058</v>
      </c>
      <c r="D2189" s="3" t="s">
        <v>268</v>
      </c>
      <c r="E2189" s="4">
        <v>20</v>
      </c>
      <c r="F2189" s="4">
        <v>0</v>
      </c>
      <c r="H2189" s="6">
        <v>0</v>
      </c>
      <c r="I2189" s="7">
        <v>6236875</v>
      </c>
      <c r="J2189" s="7">
        <v>6236871</v>
      </c>
      <c r="K2189" s="7">
        <v>2</v>
      </c>
      <c r="L2189" s="7">
        <v>7</v>
      </c>
      <c r="M2189" s="7">
        <f t="shared" si="245"/>
        <v>0</v>
      </c>
      <c r="N2189" s="8">
        <f t="shared" si="246"/>
        <v>0</v>
      </c>
      <c r="R2189" s="12">
        <v>1</v>
      </c>
    </row>
    <row r="2190" spans="1:18" ht="76.5" x14ac:dyDescent="0.2">
      <c r="A2190" s="1" t="s">
        <v>4059</v>
      </c>
      <c r="B2190" s="1" t="s">
        <v>51</v>
      </c>
      <c r="C2190" s="2" t="s">
        <v>4060</v>
      </c>
      <c r="D2190" s="3" t="s">
        <v>268</v>
      </c>
      <c r="E2190" s="4">
        <v>10</v>
      </c>
      <c r="F2190" s="4">
        <v>0</v>
      </c>
      <c r="H2190" s="6">
        <v>0</v>
      </c>
      <c r="I2190" s="7">
        <v>6236876</v>
      </c>
      <c r="J2190" s="7">
        <v>6236871</v>
      </c>
      <c r="K2190" s="7">
        <v>2</v>
      </c>
      <c r="L2190" s="7">
        <v>7</v>
      </c>
      <c r="M2190" s="7">
        <f t="shared" si="245"/>
        <v>0</v>
      </c>
      <c r="N2190" s="8">
        <f t="shared" si="246"/>
        <v>0</v>
      </c>
      <c r="R2190" s="12">
        <v>1</v>
      </c>
    </row>
    <row r="2191" spans="1:18" ht="25.5" x14ac:dyDescent="0.2">
      <c r="A2191" s="1" t="s">
        <v>4061</v>
      </c>
      <c r="B2191" s="1" t="s">
        <v>54</v>
      </c>
      <c r="C2191" s="2" t="s">
        <v>4062</v>
      </c>
      <c r="D2191" s="3" t="s">
        <v>268</v>
      </c>
      <c r="E2191" s="4">
        <v>25</v>
      </c>
      <c r="F2191" s="4">
        <v>0</v>
      </c>
      <c r="H2191" s="6">
        <v>0</v>
      </c>
      <c r="I2191" s="7">
        <v>6236877</v>
      </c>
      <c r="J2191" s="7">
        <v>6236871</v>
      </c>
      <c r="K2191" s="7">
        <v>2</v>
      </c>
      <c r="L2191" s="7">
        <v>7</v>
      </c>
      <c r="M2191" s="7">
        <f t="shared" si="245"/>
        <v>0</v>
      </c>
      <c r="N2191" s="8">
        <f t="shared" si="246"/>
        <v>0</v>
      </c>
      <c r="R2191" s="12">
        <v>1</v>
      </c>
    </row>
    <row r="2192" spans="1:18" x14ac:dyDescent="0.2">
      <c r="A2192" s="1" t="s">
        <v>4063</v>
      </c>
      <c r="B2192" s="1" t="s">
        <v>57</v>
      </c>
      <c r="C2192" s="2" t="s">
        <v>4064</v>
      </c>
      <c r="D2192" s="3" t="s">
        <v>36</v>
      </c>
      <c r="E2192" s="4">
        <v>0</v>
      </c>
      <c r="F2192" s="4">
        <v>0</v>
      </c>
      <c r="H2192" s="6">
        <v>0</v>
      </c>
      <c r="I2192" s="7">
        <v>6236878</v>
      </c>
      <c r="J2192" s="7">
        <v>6236871</v>
      </c>
      <c r="K2192" s="7">
        <v>2</v>
      </c>
      <c r="L2192" s="7">
        <v>7</v>
      </c>
      <c r="M2192" s="7">
        <f t="shared" si="245"/>
        <v>0</v>
      </c>
      <c r="N2192" s="8">
        <f t="shared" si="246"/>
        <v>0</v>
      </c>
      <c r="R2192" s="12">
        <v>1</v>
      </c>
    </row>
    <row r="2193" spans="1:18" ht="51" x14ac:dyDescent="0.2">
      <c r="A2193" s="1" t="s">
        <v>4065</v>
      </c>
      <c r="C2193" s="2" t="s">
        <v>4066</v>
      </c>
      <c r="D2193" s="3" t="s">
        <v>237</v>
      </c>
      <c r="E2193" s="4">
        <v>2</v>
      </c>
      <c r="F2193" s="4">
        <v>0</v>
      </c>
      <c r="H2193" s="6">
        <v>0</v>
      </c>
      <c r="I2193" s="7">
        <v>6236879</v>
      </c>
      <c r="J2193" s="7">
        <v>6236871</v>
      </c>
      <c r="K2193" s="7">
        <v>2</v>
      </c>
      <c r="L2193" s="7">
        <v>7</v>
      </c>
      <c r="M2193" s="7">
        <f t="shared" si="245"/>
        <v>0</v>
      </c>
      <c r="N2193" s="8">
        <f t="shared" si="246"/>
        <v>0</v>
      </c>
      <c r="R2193" s="12">
        <v>1</v>
      </c>
    </row>
    <row r="2194" spans="1:18" x14ac:dyDescent="0.2">
      <c r="A2194" s="1" t="s">
        <v>4067</v>
      </c>
      <c r="B2194" s="1" t="s">
        <v>60</v>
      </c>
      <c r="C2194" s="2" t="s">
        <v>4068</v>
      </c>
      <c r="D2194" s="3" t="s">
        <v>244</v>
      </c>
      <c r="E2194" s="4">
        <v>148</v>
      </c>
      <c r="F2194" s="4">
        <v>0</v>
      </c>
      <c r="H2194" s="6">
        <v>0</v>
      </c>
      <c r="I2194" s="7">
        <v>6236880</v>
      </c>
      <c r="J2194" s="7">
        <v>6236871</v>
      </c>
      <c r="K2194" s="7">
        <v>2</v>
      </c>
      <c r="L2194" s="7">
        <v>7</v>
      </c>
      <c r="M2194" s="7">
        <f t="shared" si="245"/>
        <v>0</v>
      </c>
      <c r="N2194" s="8">
        <f t="shared" si="246"/>
        <v>0</v>
      </c>
      <c r="R2194" s="12">
        <v>1</v>
      </c>
    </row>
    <row r="2195" spans="1:18" ht="38.25" x14ac:dyDescent="0.2">
      <c r="A2195" s="1" t="s">
        <v>4069</v>
      </c>
      <c r="B2195" s="1" t="s">
        <v>63</v>
      </c>
      <c r="C2195" s="2" t="s">
        <v>4070</v>
      </c>
      <c r="D2195" s="3" t="s">
        <v>36</v>
      </c>
      <c r="E2195" s="4">
        <v>0</v>
      </c>
      <c r="F2195" s="4">
        <v>0</v>
      </c>
      <c r="H2195" s="6">
        <v>0</v>
      </c>
      <c r="I2195" s="7">
        <v>6236881</v>
      </c>
      <c r="J2195" s="7">
        <v>6236871</v>
      </c>
      <c r="K2195" s="7">
        <v>2</v>
      </c>
      <c r="L2195" s="7">
        <v>7</v>
      </c>
      <c r="M2195" s="7">
        <f t="shared" si="245"/>
        <v>0</v>
      </c>
      <c r="N2195" s="8">
        <f t="shared" si="246"/>
        <v>0</v>
      </c>
      <c r="R2195" s="12">
        <v>1</v>
      </c>
    </row>
    <row r="2196" spans="1:18" ht="51" x14ac:dyDescent="0.2">
      <c r="A2196" s="1" t="s">
        <v>4071</v>
      </c>
      <c r="C2196" s="2" t="s">
        <v>4072</v>
      </c>
      <c r="D2196" s="3" t="s">
        <v>247</v>
      </c>
      <c r="E2196" s="4">
        <v>118</v>
      </c>
      <c r="F2196" s="4">
        <v>0</v>
      </c>
      <c r="H2196" s="6">
        <v>0</v>
      </c>
      <c r="I2196" s="7">
        <v>6236882</v>
      </c>
      <c r="J2196" s="7">
        <v>6236871</v>
      </c>
      <c r="K2196" s="7">
        <v>2</v>
      </c>
      <c r="L2196" s="7">
        <v>7</v>
      </c>
      <c r="M2196" s="7">
        <f t="shared" si="245"/>
        <v>0</v>
      </c>
      <c r="N2196" s="8">
        <f t="shared" si="246"/>
        <v>0</v>
      </c>
      <c r="R2196" s="12">
        <v>1</v>
      </c>
    </row>
    <row r="2197" spans="1:18" ht="38.25" x14ac:dyDescent="0.2">
      <c r="A2197" s="1" t="s">
        <v>4073</v>
      </c>
      <c r="B2197" s="1" t="s">
        <v>66</v>
      </c>
      <c r="C2197" s="2" t="s">
        <v>4074</v>
      </c>
      <c r="D2197" s="3" t="s">
        <v>36</v>
      </c>
      <c r="E2197" s="4">
        <v>0</v>
      </c>
      <c r="F2197" s="4">
        <v>0</v>
      </c>
      <c r="H2197" s="6">
        <v>0</v>
      </c>
      <c r="I2197" s="7">
        <v>6236883</v>
      </c>
      <c r="J2197" s="7">
        <v>6236871</v>
      </c>
      <c r="K2197" s="7">
        <v>2</v>
      </c>
      <c r="L2197" s="7">
        <v>7</v>
      </c>
      <c r="M2197" s="7">
        <f t="shared" si="245"/>
        <v>0</v>
      </c>
      <c r="N2197" s="8">
        <f t="shared" si="246"/>
        <v>0</v>
      </c>
      <c r="R2197" s="12">
        <v>1</v>
      </c>
    </row>
    <row r="2198" spans="1:18" ht="51" x14ac:dyDescent="0.2">
      <c r="A2198" s="1" t="s">
        <v>4075</v>
      </c>
      <c r="C2198" s="2" t="s">
        <v>4076</v>
      </c>
      <c r="D2198" s="3" t="s">
        <v>247</v>
      </c>
      <c r="E2198" s="4">
        <v>126</v>
      </c>
      <c r="F2198" s="4">
        <v>0</v>
      </c>
      <c r="H2198" s="6">
        <v>0</v>
      </c>
      <c r="I2198" s="7">
        <v>6236884</v>
      </c>
      <c r="J2198" s="7">
        <v>6236871</v>
      </c>
      <c r="K2198" s="7">
        <v>2</v>
      </c>
      <c r="L2198" s="7">
        <v>7</v>
      </c>
      <c r="M2198" s="7">
        <f t="shared" si="245"/>
        <v>0</v>
      </c>
      <c r="N2198" s="8">
        <f t="shared" si="246"/>
        <v>0</v>
      </c>
      <c r="R2198" s="12">
        <v>1</v>
      </c>
    </row>
    <row r="2199" spans="1:18" ht="51" x14ac:dyDescent="0.2">
      <c r="A2199" s="1" t="s">
        <v>4077</v>
      </c>
      <c r="B2199" s="1" t="s">
        <v>69</v>
      </c>
      <c r="C2199" s="2" t="s">
        <v>4078</v>
      </c>
      <c r="D2199" s="3" t="s">
        <v>237</v>
      </c>
      <c r="E2199" s="4">
        <v>4</v>
      </c>
      <c r="F2199" s="4">
        <v>0</v>
      </c>
      <c r="H2199" s="6">
        <v>0</v>
      </c>
      <c r="I2199" s="7">
        <v>6236885</v>
      </c>
      <c r="J2199" s="7">
        <v>6236871</v>
      </c>
      <c r="K2199" s="7">
        <v>2</v>
      </c>
      <c r="L2199" s="7">
        <v>7</v>
      </c>
      <c r="M2199" s="7">
        <f t="shared" si="245"/>
        <v>0</v>
      </c>
      <c r="N2199" s="8">
        <f t="shared" si="246"/>
        <v>0</v>
      </c>
      <c r="R2199" s="12">
        <v>1</v>
      </c>
    </row>
    <row r="2200" spans="1:18" ht="51" x14ac:dyDescent="0.2">
      <c r="A2200" s="1" t="s">
        <v>4079</v>
      </c>
      <c r="B2200" s="1" t="s">
        <v>72</v>
      </c>
      <c r="C2200" s="2" t="s">
        <v>4080</v>
      </c>
      <c r="D2200" s="3" t="s">
        <v>237</v>
      </c>
      <c r="E2200" s="4">
        <v>2</v>
      </c>
      <c r="F2200" s="4">
        <v>0</v>
      </c>
      <c r="H2200" s="6">
        <v>0</v>
      </c>
      <c r="I2200" s="7">
        <v>6236886</v>
      </c>
      <c r="J2200" s="7">
        <v>6236871</v>
      </c>
      <c r="K2200" s="7">
        <v>2</v>
      </c>
      <c r="L2200" s="7">
        <v>7</v>
      </c>
      <c r="M2200" s="7">
        <f t="shared" si="245"/>
        <v>0</v>
      </c>
      <c r="N2200" s="8">
        <f t="shared" si="246"/>
        <v>0</v>
      </c>
      <c r="R2200" s="12">
        <v>1</v>
      </c>
    </row>
    <row r="2201" spans="1:18" ht="25.5" x14ac:dyDescent="0.2">
      <c r="A2201" s="1" t="s">
        <v>4081</v>
      </c>
      <c r="B2201" s="1" t="s">
        <v>75</v>
      </c>
      <c r="C2201" s="2" t="s">
        <v>4082</v>
      </c>
      <c r="D2201" s="3" t="s">
        <v>36</v>
      </c>
      <c r="E2201" s="4">
        <v>0</v>
      </c>
      <c r="F2201" s="4">
        <v>0</v>
      </c>
      <c r="H2201" s="6">
        <v>0</v>
      </c>
      <c r="I2201" s="7">
        <v>6236887</v>
      </c>
      <c r="J2201" s="7">
        <v>6236871</v>
      </c>
      <c r="K2201" s="7">
        <v>2</v>
      </c>
      <c r="L2201" s="7">
        <v>7</v>
      </c>
      <c r="M2201" s="7">
        <f t="shared" si="245"/>
        <v>0</v>
      </c>
      <c r="N2201" s="8">
        <f t="shared" si="246"/>
        <v>0</v>
      </c>
      <c r="R2201" s="12">
        <v>1</v>
      </c>
    </row>
    <row r="2202" spans="1:18" ht="38.25" x14ac:dyDescent="0.2">
      <c r="A2202" s="1" t="s">
        <v>4083</v>
      </c>
      <c r="C2202" s="2" t="s">
        <v>4084</v>
      </c>
      <c r="D2202" s="3" t="s">
        <v>237</v>
      </c>
      <c r="E2202" s="4">
        <v>15</v>
      </c>
      <c r="F2202" s="4">
        <v>0</v>
      </c>
      <c r="H2202" s="6">
        <v>0</v>
      </c>
      <c r="I2202" s="7">
        <v>6236888</v>
      </c>
      <c r="J2202" s="7">
        <v>6236871</v>
      </c>
      <c r="K2202" s="7">
        <v>2</v>
      </c>
      <c r="L2202" s="7">
        <v>7</v>
      </c>
      <c r="M2202" s="7">
        <f t="shared" si="245"/>
        <v>0</v>
      </c>
      <c r="N2202" s="8">
        <f t="shared" si="246"/>
        <v>0</v>
      </c>
      <c r="R2202" s="12">
        <v>1</v>
      </c>
    </row>
    <row r="2203" spans="1:18" ht="38.25" x14ac:dyDescent="0.2">
      <c r="A2203" s="1" t="s">
        <v>4085</v>
      </c>
      <c r="C2203" s="2" t="s">
        <v>4086</v>
      </c>
      <c r="D2203" s="3" t="s">
        <v>237</v>
      </c>
      <c r="E2203" s="4">
        <v>1</v>
      </c>
      <c r="F2203" s="4">
        <v>0</v>
      </c>
      <c r="H2203" s="6">
        <v>0</v>
      </c>
      <c r="I2203" s="7">
        <v>6236889</v>
      </c>
      <c r="J2203" s="7">
        <v>6236871</v>
      </c>
      <c r="K2203" s="7">
        <v>2</v>
      </c>
      <c r="L2203" s="7">
        <v>7</v>
      </c>
      <c r="M2203" s="7">
        <f t="shared" si="245"/>
        <v>0</v>
      </c>
      <c r="N2203" s="8">
        <f t="shared" si="246"/>
        <v>0</v>
      </c>
      <c r="R2203" s="12">
        <v>1</v>
      </c>
    </row>
    <row r="2204" spans="1:18" ht="153" x14ac:dyDescent="0.2">
      <c r="A2204" s="1" t="s">
        <v>4087</v>
      </c>
      <c r="B2204" s="1" t="s">
        <v>78</v>
      </c>
      <c r="C2204" s="2" t="s">
        <v>4088</v>
      </c>
      <c r="D2204" s="3" t="s">
        <v>36</v>
      </c>
      <c r="E2204" s="4">
        <v>0</v>
      </c>
      <c r="F2204" s="4">
        <v>0</v>
      </c>
      <c r="H2204" s="6">
        <v>0</v>
      </c>
      <c r="I2204" s="7">
        <v>6236890</v>
      </c>
      <c r="J2204" s="7">
        <v>6236871</v>
      </c>
      <c r="K2204" s="7">
        <v>2</v>
      </c>
      <c r="L2204" s="7">
        <v>7</v>
      </c>
      <c r="M2204" s="7">
        <f t="shared" si="245"/>
        <v>0</v>
      </c>
      <c r="N2204" s="8">
        <f t="shared" si="246"/>
        <v>0</v>
      </c>
      <c r="R2204" s="12">
        <v>1</v>
      </c>
    </row>
    <row r="2205" spans="1:18" ht="178.5" x14ac:dyDescent="0.2">
      <c r="A2205" s="1" t="s">
        <v>4089</v>
      </c>
      <c r="C2205" s="2" t="s">
        <v>4090</v>
      </c>
      <c r="D2205" s="3" t="s">
        <v>237</v>
      </c>
      <c r="E2205" s="4">
        <v>1</v>
      </c>
      <c r="F2205" s="4">
        <v>0</v>
      </c>
      <c r="H2205" s="6">
        <v>0</v>
      </c>
      <c r="I2205" s="7">
        <v>6236891</v>
      </c>
      <c r="J2205" s="7">
        <v>6236871</v>
      </c>
      <c r="K2205" s="7">
        <v>2</v>
      </c>
      <c r="L2205" s="7">
        <v>7</v>
      </c>
      <c r="M2205" s="7">
        <f t="shared" si="245"/>
        <v>0</v>
      </c>
      <c r="N2205" s="8">
        <f t="shared" si="246"/>
        <v>0</v>
      </c>
      <c r="R2205" s="12">
        <v>1</v>
      </c>
    </row>
    <row r="2206" spans="1:18" ht="178.5" x14ac:dyDescent="0.2">
      <c r="A2206" s="1" t="s">
        <v>4091</v>
      </c>
      <c r="C2206" s="2" t="s">
        <v>4092</v>
      </c>
      <c r="D2206" s="3" t="s">
        <v>237</v>
      </c>
      <c r="E2206" s="4">
        <v>2</v>
      </c>
      <c r="F2206" s="4">
        <v>0</v>
      </c>
      <c r="H2206" s="6">
        <v>0</v>
      </c>
      <c r="I2206" s="7">
        <v>6236892</v>
      </c>
      <c r="J2206" s="7">
        <v>6236871</v>
      </c>
      <c r="K2206" s="7">
        <v>2</v>
      </c>
      <c r="L2206" s="7">
        <v>7</v>
      </c>
      <c r="M2206" s="7">
        <f t="shared" si="245"/>
        <v>0</v>
      </c>
      <c r="N2206" s="8">
        <f t="shared" si="246"/>
        <v>0</v>
      </c>
      <c r="R2206" s="12">
        <v>1</v>
      </c>
    </row>
    <row r="2207" spans="1:18" ht="25.5" x14ac:dyDescent="0.2">
      <c r="A2207" s="1" t="s">
        <v>4093</v>
      </c>
      <c r="B2207" s="1" t="s">
        <v>81</v>
      </c>
      <c r="C2207" s="2" t="s">
        <v>4094</v>
      </c>
      <c r="D2207" s="3" t="s">
        <v>268</v>
      </c>
      <c r="E2207" s="4">
        <v>110</v>
      </c>
      <c r="F2207" s="4">
        <v>0</v>
      </c>
      <c r="H2207" s="6">
        <v>0</v>
      </c>
      <c r="I2207" s="7">
        <v>6236893</v>
      </c>
      <c r="J2207" s="7">
        <v>6236871</v>
      </c>
      <c r="K2207" s="7">
        <v>2</v>
      </c>
      <c r="L2207" s="7">
        <v>7</v>
      </c>
      <c r="M2207" s="7">
        <f t="shared" si="245"/>
        <v>0</v>
      </c>
      <c r="N2207" s="8">
        <f t="shared" si="246"/>
        <v>0</v>
      </c>
      <c r="R2207" s="12">
        <v>1</v>
      </c>
    </row>
    <row r="2208" spans="1:18" ht="38.25" x14ac:dyDescent="0.2">
      <c r="A2208" s="1" t="s">
        <v>4095</v>
      </c>
      <c r="B2208" s="1" t="s">
        <v>84</v>
      </c>
      <c r="C2208" s="2" t="s">
        <v>4096</v>
      </c>
      <c r="D2208" s="3" t="s">
        <v>268</v>
      </c>
      <c r="E2208" s="4">
        <v>92</v>
      </c>
      <c r="F2208" s="4">
        <v>0</v>
      </c>
      <c r="H2208" s="6">
        <v>0</v>
      </c>
      <c r="I2208" s="7">
        <v>6236894</v>
      </c>
      <c r="J2208" s="7">
        <v>6236871</v>
      </c>
      <c r="K2208" s="7">
        <v>2</v>
      </c>
      <c r="L2208" s="7">
        <v>7</v>
      </c>
      <c r="M2208" s="7">
        <f t="shared" si="245"/>
        <v>0</v>
      </c>
      <c r="N2208" s="8">
        <f t="shared" si="246"/>
        <v>0</v>
      </c>
      <c r="R2208" s="12">
        <v>1</v>
      </c>
    </row>
    <row r="2209" spans="1:18" x14ac:dyDescent="0.2">
      <c r="A2209" s="1" t="s">
        <v>4097</v>
      </c>
      <c r="B2209" s="1" t="s">
        <v>987</v>
      </c>
      <c r="C2209" s="2" t="s">
        <v>4098</v>
      </c>
      <c r="E2209" s="4">
        <v>0</v>
      </c>
      <c r="F2209" s="4">
        <v>0</v>
      </c>
      <c r="H2209" s="6">
        <v>0</v>
      </c>
      <c r="I2209" s="7">
        <v>6236895</v>
      </c>
      <c r="J2209" s="7">
        <v>6236865</v>
      </c>
      <c r="K2209" s="7">
        <v>1</v>
      </c>
      <c r="L2209" s="7">
        <v>6</v>
      </c>
      <c r="M2209" s="7">
        <f>M2210+M2211+M2212+M2213+M2214+M2215+M2216+M2217+M2218+M2219+M2220+M2221+M2222+M2223+M2224+M2225+M2226+M2227+M2228+M2229+M2230+M2231+M2232+M2233+M2234+M2235+M2236+M2237+M2238+M2239+M2240</f>
        <v>0</v>
      </c>
      <c r="N2209" s="8">
        <f>N2210+N2211+N2212+N2213+N2214+N2215+N2216+N2217+N2218+N2219+N2220+N2221+N2222+N2223+N2224+N2225+N2226+N2227+N2228+N2229+N2230+N2231+N2232+N2233+N2234+N2235+N2236+N2237+N2238+N2239+N2240</f>
        <v>0</v>
      </c>
      <c r="R2209" s="12">
        <v>1</v>
      </c>
    </row>
    <row r="2210" spans="1:18" x14ac:dyDescent="0.2">
      <c r="A2210" s="1" t="s">
        <v>4099</v>
      </c>
      <c r="B2210" s="1" t="s">
        <v>90</v>
      </c>
      <c r="C2210" s="2" t="s">
        <v>4052</v>
      </c>
      <c r="D2210" s="3" t="s">
        <v>247</v>
      </c>
      <c r="E2210" s="4">
        <v>219</v>
      </c>
      <c r="F2210" s="4">
        <v>0</v>
      </c>
      <c r="H2210" s="6">
        <v>0</v>
      </c>
      <c r="I2210" s="7">
        <v>6236896</v>
      </c>
      <c r="J2210" s="7">
        <v>6236895</v>
      </c>
      <c r="K2210" s="7">
        <v>2</v>
      </c>
      <c r="L2210" s="7">
        <v>7</v>
      </c>
      <c r="M2210" s="7">
        <f t="shared" ref="M2210:M2240" si="247">ROUND(ROUND(H2210,2)*ROUND(E2210,2), 2)</f>
        <v>0</v>
      </c>
      <c r="N2210" s="8">
        <f t="shared" ref="N2210:N2240" si="248">H2210*E2210*(1+F2210/100)</f>
        <v>0</v>
      </c>
      <c r="R2210" s="12">
        <v>1</v>
      </c>
    </row>
    <row r="2211" spans="1:18" x14ac:dyDescent="0.2">
      <c r="A2211" s="1" t="s">
        <v>4100</v>
      </c>
      <c r="B2211" s="1" t="s">
        <v>93</v>
      </c>
      <c r="C2211" s="2" t="s">
        <v>4054</v>
      </c>
      <c r="D2211" s="3" t="s">
        <v>237</v>
      </c>
      <c r="E2211" s="4">
        <v>11</v>
      </c>
      <c r="F2211" s="4">
        <v>0</v>
      </c>
      <c r="H2211" s="6">
        <v>0</v>
      </c>
      <c r="I2211" s="7">
        <v>6236897</v>
      </c>
      <c r="J2211" s="7">
        <v>6236895</v>
      </c>
      <c r="K2211" s="7">
        <v>2</v>
      </c>
      <c r="L2211" s="7">
        <v>7</v>
      </c>
      <c r="M2211" s="7">
        <f t="shared" si="247"/>
        <v>0</v>
      </c>
      <c r="N2211" s="8">
        <f t="shared" si="248"/>
        <v>0</v>
      </c>
      <c r="R2211" s="12">
        <v>1</v>
      </c>
    </row>
    <row r="2212" spans="1:18" ht="51" x14ac:dyDescent="0.2">
      <c r="A2212" s="1" t="s">
        <v>4101</v>
      </c>
      <c r="B2212" s="1" t="s">
        <v>96</v>
      </c>
      <c r="C2212" s="2" t="s">
        <v>4056</v>
      </c>
      <c r="D2212" s="3" t="s">
        <v>268</v>
      </c>
      <c r="E2212" s="4">
        <v>169</v>
      </c>
      <c r="F2212" s="4">
        <v>0</v>
      </c>
      <c r="H2212" s="6">
        <v>0</v>
      </c>
      <c r="I2212" s="7">
        <v>6236898</v>
      </c>
      <c r="J2212" s="7">
        <v>6236895</v>
      </c>
      <c r="K2212" s="7">
        <v>2</v>
      </c>
      <c r="L2212" s="7">
        <v>7</v>
      </c>
      <c r="M2212" s="7">
        <f t="shared" si="247"/>
        <v>0</v>
      </c>
      <c r="N2212" s="8">
        <f t="shared" si="248"/>
        <v>0</v>
      </c>
      <c r="R2212" s="12">
        <v>1</v>
      </c>
    </row>
    <row r="2213" spans="1:18" ht="76.5" x14ac:dyDescent="0.2">
      <c r="A2213" s="1" t="s">
        <v>4102</v>
      </c>
      <c r="B2213" s="1" t="s">
        <v>99</v>
      </c>
      <c r="C2213" s="2" t="s">
        <v>4103</v>
      </c>
      <c r="D2213" s="3" t="s">
        <v>268</v>
      </c>
      <c r="E2213" s="4">
        <v>20</v>
      </c>
      <c r="F2213" s="4">
        <v>0</v>
      </c>
      <c r="H2213" s="6">
        <v>0</v>
      </c>
      <c r="I2213" s="7">
        <v>6236899</v>
      </c>
      <c r="J2213" s="7">
        <v>6236895</v>
      </c>
      <c r="K2213" s="7">
        <v>2</v>
      </c>
      <c r="L2213" s="7">
        <v>7</v>
      </c>
      <c r="M2213" s="7">
        <f t="shared" si="247"/>
        <v>0</v>
      </c>
      <c r="N2213" s="8">
        <f t="shared" si="248"/>
        <v>0</v>
      </c>
      <c r="R2213" s="12">
        <v>1</v>
      </c>
    </row>
    <row r="2214" spans="1:18" ht="76.5" x14ac:dyDescent="0.2">
      <c r="A2214" s="1" t="s">
        <v>4104</v>
      </c>
      <c r="B2214" s="1" t="s">
        <v>102</v>
      </c>
      <c r="C2214" s="2" t="s">
        <v>4060</v>
      </c>
      <c r="D2214" s="3" t="s">
        <v>268</v>
      </c>
      <c r="E2214" s="4">
        <v>10</v>
      </c>
      <c r="F2214" s="4">
        <v>0</v>
      </c>
      <c r="H2214" s="6">
        <v>0</v>
      </c>
      <c r="I2214" s="7">
        <v>6236900</v>
      </c>
      <c r="J2214" s="7">
        <v>6236895</v>
      </c>
      <c r="K2214" s="7">
        <v>2</v>
      </c>
      <c r="L2214" s="7">
        <v>7</v>
      </c>
      <c r="M2214" s="7">
        <f t="shared" si="247"/>
        <v>0</v>
      </c>
      <c r="N2214" s="8">
        <f t="shared" si="248"/>
        <v>0</v>
      </c>
      <c r="R2214" s="12">
        <v>1</v>
      </c>
    </row>
    <row r="2215" spans="1:18" ht="25.5" x14ac:dyDescent="0.2">
      <c r="A2215" s="1" t="s">
        <v>4105</v>
      </c>
      <c r="B2215" s="1" t="s">
        <v>105</v>
      </c>
      <c r="C2215" s="2" t="s">
        <v>4062</v>
      </c>
      <c r="D2215" s="3" t="s">
        <v>268</v>
      </c>
      <c r="E2215" s="4">
        <v>25</v>
      </c>
      <c r="F2215" s="4">
        <v>0</v>
      </c>
      <c r="H2215" s="6">
        <v>0</v>
      </c>
      <c r="I2215" s="7">
        <v>6236901</v>
      </c>
      <c r="J2215" s="7">
        <v>6236895</v>
      </c>
      <c r="K2215" s="7">
        <v>2</v>
      </c>
      <c r="L2215" s="7">
        <v>7</v>
      </c>
      <c r="M2215" s="7">
        <f t="shared" si="247"/>
        <v>0</v>
      </c>
      <c r="N2215" s="8">
        <f t="shared" si="248"/>
        <v>0</v>
      </c>
      <c r="R2215" s="12">
        <v>1</v>
      </c>
    </row>
    <row r="2216" spans="1:18" x14ac:dyDescent="0.2">
      <c r="A2216" s="1" t="s">
        <v>4106</v>
      </c>
      <c r="B2216" s="1" t="s">
        <v>108</v>
      </c>
      <c r="C2216" s="2" t="s">
        <v>4064</v>
      </c>
      <c r="D2216" s="3" t="s">
        <v>36</v>
      </c>
      <c r="E2216" s="4">
        <v>0</v>
      </c>
      <c r="F2216" s="4">
        <v>0</v>
      </c>
      <c r="H2216" s="6">
        <v>0</v>
      </c>
      <c r="I2216" s="7">
        <v>6236902</v>
      </c>
      <c r="J2216" s="7">
        <v>6236895</v>
      </c>
      <c r="K2216" s="7">
        <v>2</v>
      </c>
      <c r="L2216" s="7">
        <v>7</v>
      </c>
      <c r="M2216" s="7">
        <f t="shared" si="247"/>
        <v>0</v>
      </c>
      <c r="N2216" s="8">
        <f t="shared" si="248"/>
        <v>0</v>
      </c>
      <c r="R2216" s="12">
        <v>1</v>
      </c>
    </row>
    <row r="2217" spans="1:18" ht="51" x14ac:dyDescent="0.2">
      <c r="A2217" s="1" t="s">
        <v>4107</v>
      </c>
      <c r="C2217" s="2" t="s">
        <v>4108</v>
      </c>
      <c r="D2217" s="3" t="s">
        <v>237</v>
      </c>
      <c r="E2217" s="4">
        <v>6</v>
      </c>
      <c r="F2217" s="4">
        <v>0</v>
      </c>
      <c r="H2217" s="6">
        <v>0</v>
      </c>
      <c r="I2217" s="7">
        <v>6236903</v>
      </c>
      <c r="J2217" s="7">
        <v>6236895</v>
      </c>
      <c r="K2217" s="7">
        <v>2</v>
      </c>
      <c r="L2217" s="7">
        <v>7</v>
      </c>
      <c r="M2217" s="7">
        <f t="shared" si="247"/>
        <v>0</v>
      </c>
      <c r="N2217" s="8">
        <f t="shared" si="248"/>
        <v>0</v>
      </c>
      <c r="R2217" s="12">
        <v>1</v>
      </c>
    </row>
    <row r="2218" spans="1:18" x14ac:dyDescent="0.2">
      <c r="A2218" s="1" t="s">
        <v>4109</v>
      </c>
      <c r="B2218" s="1" t="s">
        <v>111</v>
      </c>
      <c r="C2218" s="2" t="s">
        <v>4068</v>
      </c>
      <c r="D2218" s="3" t="s">
        <v>244</v>
      </c>
      <c r="E2218" s="4">
        <v>145</v>
      </c>
      <c r="F2218" s="4">
        <v>0</v>
      </c>
      <c r="H2218" s="6">
        <v>0</v>
      </c>
      <c r="I2218" s="7">
        <v>6236904</v>
      </c>
      <c r="J2218" s="7">
        <v>6236895</v>
      </c>
      <c r="K2218" s="7">
        <v>2</v>
      </c>
      <c r="L2218" s="7">
        <v>7</v>
      </c>
      <c r="M2218" s="7">
        <f t="shared" si="247"/>
        <v>0</v>
      </c>
      <c r="N2218" s="8">
        <f t="shared" si="248"/>
        <v>0</v>
      </c>
      <c r="R2218" s="12">
        <v>1</v>
      </c>
    </row>
    <row r="2219" spans="1:18" ht="38.25" x14ac:dyDescent="0.2">
      <c r="A2219" s="1" t="s">
        <v>4110</v>
      </c>
      <c r="B2219" s="1" t="s">
        <v>114</v>
      </c>
      <c r="C2219" s="2" t="s">
        <v>4070</v>
      </c>
      <c r="D2219" s="3" t="s">
        <v>36</v>
      </c>
      <c r="E2219" s="4">
        <v>0</v>
      </c>
      <c r="F2219" s="4">
        <v>0</v>
      </c>
      <c r="H2219" s="6">
        <v>0</v>
      </c>
      <c r="I2219" s="7">
        <v>6236905</v>
      </c>
      <c r="J2219" s="7">
        <v>6236895</v>
      </c>
      <c r="K2219" s="7">
        <v>2</v>
      </c>
      <c r="L2219" s="7">
        <v>7</v>
      </c>
      <c r="M2219" s="7">
        <f t="shared" si="247"/>
        <v>0</v>
      </c>
      <c r="N2219" s="8">
        <f t="shared" si="248"/>
        <v>0</v>
      </c>
      <c r="R2219" s="12">
        <v>1</v>
      </c>
    </row>
    <row r="2220" spans="1:18" ht="51" x14ac:dyDescent="0.2">
      <c r="A2220" s="1" t="s">
        <v>4111</v>
      </c>
      <c r="C2220" s="2" t="s">
        <v>4072</v>
      </c>
      <c r="D2220" s="3" t="s">
        <v>247</v>
      </c>
      <c r="E2220" s="4">
        <v>121</v>
      </c>
      <c r="F2220" s="4">
        <v>0</v>
      </c>
      <c r="H2220" s="6">
        <v>0</v>
      </c>
      <c r="I2220" s="7">
        <v>6236906</v>
      </c>
      <c r="J2220" s="7">
        <v>6236895</v>
      </c>
      <c r="K2220" s="7">
        <v>2</v>
      </c>
      <c r="L2220" s="7">
        <v>7</v>
      </c>
      <c r="M2220" s="7">
        <f t="shared" si="247"/>
        <v>0</v>
      </c>
      <c r="N2220" s="8">
        <f t="shared" si="248"/>
        <v>0</v>
      </c>
      <c r="R2220" s="12">
        <v>1</v>
      </c>
    </row>
    <row r="2221" spans="1:18" ht="38.25" x14ac:dyDescent="0.2">
      <c r="A2221" s="1" t="s">
        <v>4112</v>
      </c>
      <c r="B2221" s="1" t="s">
        <v>117</v>
      </c>
      <c r="C2221" s="2" t="s">
        <v>4074</v>
      </c>
      <c r="D2221" s="3" t="s">
        <v>36</v>
      </c>
      <c r="E2221" s="4">
        <v>0</v>
      </c>
      <c r="F2221" s="4">
        <v>0</v>
      </c>
      <c r="H2221" s="6">
        <v>0</v>
      </c>
      <c r="I2221" s="7">
        <v>6236907</v>
      </c>
      <c r="J2221" s="7">
        <v>6236895</v>
      </c>
      <c r="K2221" s="7">
        <v>2</v>
      </c>
      <c r="L2221" s="7">
        <v>7</v>
      </c>
      <c r="M2221" s="7">
        <f t="shared" si="247"/>
        <v>0</v>
      </c>
      <c r="N2221" s="8">
        <f t="shared" si="248"/>
        <v>0</v>
      </c>
      <c r="R2221" s="12">
        <v>1</v>
      </c>
    </row>
    <row r="2222" spans="1:18" ht="51" x14ac:dyDescent="0.2">
      <c r="A2222" s="1" t="s">
        <v>4113</v>
      </c>
      <c r="C2222" s="2" t="s">
        <v>4076</v>
      </c>
      <c r="D2222" s="3" t="s">
        <v>247</v>
      </c>
      <c r="E2222" s="4">
        <v>98</v>
      </c>
      <c r="F2222" s="4">
        <v>0</v>
      </c>
      <c r="H2222" s="6">
        <v>0</v>
      </c>
      <c r="I2222" s="7">
        <v>6236908</v>
      </c>
      <c r="J2222" s="7">
        <v>6236895</v>
      </c>
      <c r="K2222" s="7">
        <v>2</v>
      </c>
      <c r="L2222" s="7">
        <v>7</v>
      </c>
      <c r="M2222" s="7">
        <f t="shared" si="247"/>
        <v>0</v>
      </c>
      <c r="N2222" s="8">
        <f t="shared" si="248"/>
        <v>0</v>
      </c>
      <c r="R2222" s="12">
        <v>1</v>
      </c>
    </row>
    <row r="2223" spans="1:18" ht="51" x14ac:dyDescent="0.2">
      <c r="A2223" s="1" t="s">
        <v>4114</v>
      </c>
      <c r="B2223" s="1" t="s">
        <v>120</v>
      </c>
      <c r="C2223" s="2" t="s">
        <v>4078</v>
      </c>
      <c r="D2223" s="3" t="s">
        <v>237</v>
      </c>
      <c r="E2223" s="4">
        <v>5</v>
      </c>
      <c r="F2223" s="4">
        <v>0</v>
      </c>
      <c r="H2223" s="6">
        <v>0</v>
      </c>
      <c r="I2223" s="7">
        <v>6236909</v>
      </c>
      <c r="J2223" s="7">
        <v>6236895</v>
      </c>
      <c r="K2223" s="7">
        <v>2</v>
      </c>
      <c r="L2223" s="7">
        <v>7</v>
      </c>
      <c r="M2223" s="7">
        <f t="shared" si="247"/>
        <v>0</v>
      </c>
      <c r="N2223" s="8">
        <f t="shared" si="248"/>
        <v>0</v>
      </c>
      <c r="R2223" s="12">
        <v>1</v>
      </c>
    </row>
    <row r="2224" spans="1:18" ht="51" x14ac:dyDescent="0.2">
      <c r="A2224" s="1" t="s">
        <v>4115</v>
      </c>
      <c r="B2224" s="1" t="s">
        <v>123</v>
      </c>
      <c r="C2224" s="2" t="s">
        <v>4080</v>
      </c>
      <c r="D2224" s="3" t="s">
        <v>237</v>
      </c>
      <c r="E2224" s="4">
        <v>2</v>
      </c>
      <c r="F2224" s="4">
        <v>0</v>
      </c>
      <c r="H2224" s="6">
        <v>0</v>
      </c>
      <c r="I2224" s="7">
        <v>6236910</v>
      </c>
      <c r="J2224" s="7">
        <v>6236895</v>
      </c>
      <c r="K2224" s="7">
        <v>2</v>
      </c>
      <c r="L2224" s="7">
        <v>7</v>
      </c>
      <c r="M2224" s="7">
        <f t="shared" si="247"/>
        <v>0</v>
      </c>
      <c r="N2224" s="8">
        <f t="shared" si="248"/>
        <v>0</v>
      </c>
      <c r="R2224" s="12">
        <v>1</v>
      </c>
    </row>
    <row r="2225" spans="1:18" ht="38.25" x14ac:dyDescent="0.2">
      <c r="A2225" s="1" t="s">
        <v>4116</v>
      </c>
      <c r="B2225" s="1" t="s">
        <v>125</v>
      </c>
      <c r="C2225" s="2" t="s">
        <v>4117</v>
      </c>
      <c r="D2225" s="3" t="s">
        <v>237</v>
      </c>
      <c r="E2225" s="4">
        <v>2</v>
      </c>
      <c r="F2225" s="4">
        <v>0</v>
      </c>
      <c r="H2225" s="6">
        <v>0</v>
      </c>
      <c r="I2225" s="7">
        <v>6236911</v>
      </c>
      <c r="J2225" s="7">
        <v>6236895</v>
      </c>
      <c r="K2225" s="7">
        <v>2</v>
      </c>
      <c r="L2225" s="7">
        <v>7</v>
      </c>
      <c r="M2225" s="7">
        <f t="shared" si="247"/>
        <v>0</v>
      </c>
      <c r="N2225" s="8">
        <f t="shared" si="248"/>
        <v>0</v>
      </c>
      <c r="R2225" s="12">
        <v>1</v>
      </c>
    </row>
    <row r="2226" spans="1:18" ht="38.25" x14ac:dyDescent="0.2">
      <c r="A2226" s="1" t="s">
        <v>4118</v>
      </c>
      <c r="B2226" s="1" t="s">
        <v>128</v>
      </c>
      <c r="C2226" s="2" t="s">
        <v>4119</v>
      </c>
      <c r="D2226" s="3" t="s">
        <v>237</v>
      </c>
      <c r="E2226" s="4">
        <v>4</v>
      </c>
      <c r="F2226" s="4">
        <v>0</v>
      </c>
      <c r="H2226" s="6">
        <v>0</v>
      </c>
      <c r="I2226" s="7">
        <v>6236912</v>
      </c>
      <c r="J2226" s="7">
        <v>6236895</v>
      </c>
      <c r="K2226" s="7">
        <v>2</v>
      </c>
      <c r="L2226" s="7">
        <v>7</v>
      </c>
      <c r="M2226" s="7">
        <f t="shared" si="247"/>
        <v>0</v>
      </c>
      <c r="N2226" s="8">
        <f t="shared" si="248"/>
        <v>0</v>
      </c>
      <c r="R2226" s="12">
        <v>1</v>
      </c>
    </row>
    <row r="2227" spans="1:18" ht="38.25" x14ac:dyDescent="0.2">
      <c r="A2227" s="1" t="s">
        <v>4120</v>
      </c>
      <c r="B2227" s="1" t="s">
        <v>131</v>
      </c>
      <c r="C2227" s="2" t="s">
        <v>4121</v>
      </c>
      <c r="D2227" s="3" t="s">
        <v>237</v>
      </c>
      <c r="E2227" s="4">
        <v>1</v>
      </c>
      <c r="F2227" s="4">
        <v>0</v>
      </c>
      <c r="H2227" s="6">
        <v>0</v>
      </c>
      <c r="I2227" s="7">
        <v>6236913</v>
      </c>
      <c r="J2227" s="7">
        <v>6236895</v>
      </c>
      <c r="K2227" s="7">
        <v>2</v>
      </c>
      <c r="L2227" s="7">
        <v>7</v>
      </c>
      <c r="M2227" s="7">
        <f t="shared" si="247"/>
        <v>0</v>
      </c>
      <c r="N2227" s="8">
        <f t="shared" si="248"/>
        <v>0</v>
      </c>
      <c r="R2227" s="12">
        <v>1</v>
      </c>
    </row>
    <row r="2228" spans="1:18" ht="51" x14ac:dyDescent="0.2">
      <c r="A2228" s="1" t="s">
        <v>4122</v>
      </c>
      <c r="B2228" s="1" t="s">
        <v>134</v>
      </c>
      <c r="C2228" s="2" t="s">
        <v>4123</v>
      </c>
      <c r="D2228" s="3" t="s">
        <v>237</v>
      </c>
      <c r="E2228" s="4">
        <v>2</v>
      </c>
      <c r="F2228" s="4">
        <v>0</v>
      </c>
      <c r="H2228" s="6">
        <v>0</v>
      </c>
      <c r="I2228" s="7">
        <v>6236914</v>
      </c>
      <c r="J2228" s="7">
        <v>6236895</v>
      </c>
      <c r="K2228" s="7">
        <v>2</v>
      </c>
      <c r="L2228" s="7">
        <v>7</v>
      </c>
      <c r="M2228" s="7">
        <f t="shared" si="247"/>
        <v>0</v>
      </c>
      <c r="N2228" s="8">
        <f t="shared" si="248"/>
        <v>0</v>
      </c>
      <c r="R2228" s="12">
        <v>1</v>
      </c>
    </row>
    <row r="2229" spans="1:18" ht="25.5" x14ac:dyDescent="0.2">
      <c r="A2229" s="1" t="s">
        <v>4124</v>
      </c>
      <c r="B2229" s="1" t="s">
        <v>137</v>
      </c>
      <c r="C2229" s="2" t="s">
        <v>4125</v>
      </c>
      <c r="D2229" s="3" t="s">
        <v>247</v>
      </c>
      <c r="E2229" s="4">
        <v>29</v>
      </c>
      <c r="F2229" s="4">
        <v>0</v>
      </c>
      <c r="H2229" s="6">
        <v>0</v>
      </c>
      <c r="I2229" s="7">
        <v>6236915</v>
      </c>
      <c r="J2229" s="7">
        <v>6236895</v>
      </c>
      <c r="K2229" s="7">
        <v>2</v>
      </c>
      <c r="L2229" s="7">
        <v>7</v>
      </c>
      <c r="M2229" s="7">
        <f t="shared" si="247"/>
        <v>0</v>
      </c>
      <c r="N2229" s="8">
        <f t="shared" si="248"/>
        <v>0</v>
      </c>
      <c r="R2229" s="12">
        <v>1</v>
      </c>
    </row>
    <row r="2230" spans="1:18" ht="153" x14ac:dyDescent="0.2">
      <c r="A2230" s="1" t="s">
        <v>4126</v>
      </c>
      <c r="B2230" s="1" t="s">
        <v>140</v>
      </c>
      <c r="C2230" s="2" t="s">
        <v>4127</v>
      </c>
      <c r="D2230" s="3" t="s">
        <v>36</v>
      </c>
      <c r="E2230" s="4">
        <v>0</v>
      </c>
      <c r="F2230" s="4">
        <v>0</v>
      </c>
      <c r="H2230" s="6">
        <v>0</v>
      </c>
      <c r="I2230" s="7">
        <v>6236916</v>
      </c>
      <c r="J2230" s="7">
        <v>6236895</v>
      </c>
      <c r="K2230" s="7">
        <v>2</v>
      </c>
      <c r="L2230" s="7">
        <v>7</v>
      </c>
      <c r="M2230" s="7">
        <f t="shared" si="247"/>
        <v>0</v>
      </c>
      <c r="N2230" s="8">
        <f t="shared" si="248"/>
        <v>0</v>
      </c>
      <c r="R2230" s="12">
        <v>1</v>
      </c>
    </row>
    <row r="2231" spans="1:18" ht="178.5" x14ac:dyDescent="0.2">
      <c r="A2231" s="1" t="s">
        <v>4128</v>
      </c>
      <c r="C2231" s="2" t="s">
        <v>4129</v>
      </c>
      <c r="D2231" s="3" t="s">
        <v>237</v>
      </c>
      <c r="E2231" s="4">
        <v>1</v>
      </c>
      <c r="F2231" s="4">
        <v>0</v>
      </c>
      <c r="H2231" s="6">
        <v>0</v>
      </c>
      <c r="I2231" s="7">
        <v>6236917</v>
      </c>
      <c r="J2231" s="7">
        <v>6236895</v>
      </c>
      <c r="K2231" s="7">
        <v>2</v>
      </c>
      <c r="L2231" s="7">
        <v>7</v>
      </c>
      <c r="M2231" s="7">
        <f t="shared" si="247"/>
        <v>0</v>
      </c>
      <c r="N2231" s="8">
        <f t="shared" si="248"/>
        <v>0</v>
      </c>
      <c r="R2231" s="12">
        <v>1</v>
      </c>
    </row>
    <row r="2232" spans="1:18" ht="178.5" x14ac:dyDescent="0.2">
      <c r="A2232" s="1" t="s">
        <v>4130</v>
      </c>
      <c r="C2232" s="2" t="s">
        <v>4131</v>
      </c>
      <c r="D2232" s="3" t="s">
        <v>237</v>
      </c>
      <c r="E2232" s="4">
        <v>1</v>
      </c>
      <c r="F2232" s="4">
        <v>0</v>
      </c>
      <c r="H2232" s="6">
        <v>0</v>
      </c>
      <c r="I2232" s="7">
        <v>6236918</v>
      </c>
      <c r="J2232" s="7">
        <v>6236895</v>
      </c>
      <c r="K2232" s="7">
        <v>2</v>
      </c>
      <c r="L2232" s="7">
        <v>7</v>
      </c>
      <c r="M2232" s="7">
        <f t="shared" si="247"/>
        <v>0</v>
      </c>
      <c r="N2232" s="8">
        <f t="shared" si="248"/>
        <v>0</v>
      </c>
      <c r="R2232" s="12">
        <v>1</v>
      </c>
    </row>
    <row r="2233" spans="1:18" ht="165.75" x14ac:dyDescent="0.2">
      <c r="A2233" s="1" t="s">
        <v>4132</v>
      </c>
      <c r="B2233" s="1" t="s">
        <v>143</v>
      </c>
      <c r="C2233" s="2" t="s">
        <v>4133</v>
      </c>
      <c r="D2233" s="3" t="s">
        <v>36</v>
      </c>
      <c r="E2233" s="4">
        <v>0</v>
      </c>
      <c r="F2233" s="4">
        <v>0</v>
      </c>
      <c r="H2233" s="6">
        <v>0</v>
      </c>
      <c r="I2233" s="7">
        <v>6236919</v>
      </c>
      <c r="J2233" s="7">
        <v>6236895</v>
      </c>
      <c r="K2233" s="7">
        <v>2</v>
      </c>
      <c r="L2233" s="7">
        <v>7</v>
      </c>
      <c r="M2233" s="7">
        <f t="shared" si="247"/>
        <v>0</v>
      </c>
      <c r="N2233" s="8">
        <f t="shared" si="248"/>
        <v>0</v>
      </c>
      <c r="R2233" s="12">
        <v>1</v>
      </c>
    </row>
    <row r="2234" spans="1:18" ht="191.25" x14ac:dyDescent="0.2">
      <c r="A2234" s="1" t="s">
        <v>4134</v>
      </c>
      <c r="C2234" s="2" t="s">
        <v>4135</v>
      </c>
      <c r="D2234" s="3" t="s">
        <v>237</v>
      </c>
      <c r="E2234" s="4">
        <v>1</v>
      </c>
      <c r="F2234" s="4">
        <v>0</v>
      </c>
      <c r="H2234" s="6">
        <v>0</v>
      </c>
      <c r="I2234" s="7">
        <v>6236920</v>
      </c>
      <c r="J2234" s="7">
        <v>6236895</v>
      </c>
      <c r="K2234" s="7">
        <v>2</v>
      </c>
      <c r="L2234" s="7">
        <v>7</v>
      </c>
      <c r="M2234" s="7">
        <f t="shared" si="247"/>
        <v>0</v>
      </c>
      <c r="N2234" s="8">
        <f t="shared" si="248"/>
        <v>0</v>
      </c>
      <c r="R2234" s="12">
        <v>1</v>
      </c>
    </row>
    <row r="2235" spans="1:18" ht="191.25" x14ac:dyDescent="0.2">
      <c r="A2235" s="1" t="s">
        <v>4136</v>
      </c>
      <c r="C2235" s="2" t="s">
        <v>4137</v>
      </c>
      <c r="D2235" s="3" t="s">
        <v>237</v>
      </c>
      <c r="E2235" s="4">
        <v>1</v>
      </c>
      <c r="F2235" s="4">
        <v>0</v>
      </c>
      <c r="H2235" s="6">
        <v>0</v>
      </c>
      <c r="I2235" s="7">
        <v>6236921</v>
      </c>
      <c r="J2235" s="7">
        <v>6236895</v>
      </c>
      <c r="K2235" s="7">
        <v>2</v>
      </c>
      <c r="L2235" s="7">
        <v>7</v>
      </c>
      <c r="M2235" s="7">
        <f t="shared" si="247"/>
        <v>0</v>
      </c>
      <c r="N2235" s="8">
        <f t="shared" si="248"/>
        <v>0</v>
      </c>
      <c r="R2235" s="12">
        <v>1</v>
      </c>
    </row>
    <row r="2236" spans="1:18" ht="25.5" x14ac:dyDescent="0.2">
      <c r="A2236" s="1" t="s">
        <v>4138</v>
      </c>
      <c r="B2236" s="1" t="s">
        <v>146</v>
      </c>
      <c r="C2236" s="2" t="s">
        <v>4139</v>
      </c>
      <c r="D2236" s="3" t="s">
        <v>36</v>
      </c>
      <c r="E2236" s="4">
        <v>0</v>
      </c>
      <c r="F2236" s="4">
        <v>0</v>
      </c>
      <c r="H2236" s="6">
        <v>0</v>
      </c>
      <c r="I2236" s="7">
        <v>6236922</v>
      </c>
      <c r="J2236" s="7">
        <v>6236895</v>
      </c>
      <c r="K2236" s="7">
        <v>2</v>
      </c>
      <c r="L2236" s="7">
        <v>7</v>
      </c>
      <c r="M2236" s="7">
        <f t="shared" si="247"/>
        <v>0</v>
      </c>
      <c r="N2236" s="8">
        <f t="shared" si="248"/>
        <v>0</v>
      </c>
      <c r="R2236" s="12">
        <v>1</v>
      </c>
    </row>
    <row r="2237" spans="1:18" ht="38.25" x14ac:dyDescent="0.2">
      <c r="A2237" s="1" t="s">
        <v>4140</v>
      </c>
      <c r="C2237" s="2" t="s">
        <v>4141</v>
      </c>
      <c r="D2237" s="3" t="s">
        <v>237</v>
      </c>
      <c r="E2237" s="4">
        <v>3</v>
      </c>
      <c r="F2237" s="4">
        <v>0</v>
      </c>
      <c r="H2237" s="6">
        <v>0</v>
      </c>
      <c r="I2237" s="7">
        <v>6236923</v>
      </c>
      <c r="J2237" s="7">
        <v>6236895</v>
      </c>
      <c r="K2237" s="7">
        <v>2</v>
      </c>
      <c r="L2237" s="7">
        <v>7</v>
      </c>
      <c r="M2237" s="7">
        <f t="shared" si="247"/>
        <v>0</v>
      </c>
      <c r="N2237" s="8">
        <f t="shared" si="248"/>
        <v>0</v>
      </c>
      <c r="R2237" s="12">
        <v>1</v>
      </c>
    </row>
    <row r="2238" spans="1:18" ht="38.25" x14ac:dyDescent="0.2">
      <c r="A2238" s="1" t="s">
        <v>4142</v>
      </c>
      <c r="C2238" s="2" t="s">
        <v>4143</v>
      </c>
      <c r="D2238" s="3" t="s">
        <v>237</v>
      </c>
      <c r="E2238" s="4">
        <v>1</v>
      </c>
      <c r="F2238" s="4">
        <v>0</v>
      </c>
      <c r="H2238" s="6">
        <v>0</v>
      </c>
      <c r="I2238" s="7">
        <v>6236924</v>
      </c>
      <c r="J2238" s="7">
        <v>6236895</v>
      </c>
      <c r="K2238" s="7">
        <v>2</v>
      </c>
      <c r="L2238" s="7">
        <v>7</v>
      </c>
      <c r="M2238" s="7">
        <f t="shared" si="247"/>
        <v>0</v>
      </c>
      <c r="N2238" s="8">
        <f t="shared" si="248"/>
        <v>0</v>
      </c>
      <c r="R2238" s="12">
        <v>1</v>
      </c>
    </row>
    <row r="2239" spans="1:18" ht="25.5" x14ac:dyDescent="0.2">
      <c r="A2239" s="1" t="s">
        <v>4144</v>
      </c>
      <c r="B2239" s="1" t="s">
        <v>149</v>
      </c>
      <c r="C2239" s="2" t="s">
        <v>4145</v>
      </c>
      <c r="D2239" s="3" t="s">
        <v>268</v>
      </c>
      <c r="E2239" s="4">
        <v>105</v>
      </c>
      <c r="F2239" s="4">
        <v>0</v>
      </c>
      <c r="H2239" s="6">
        <v>0</v>
      </c>
      <c r="I2239" s="7">
        <v>6236925</v>
      </c>
      <c r="J2239" s="7">
        <v>6236895</v>
      </c>
      <c r="K2239" s="7">
        <v>2</v>
      </c>
      <c r="L2239" s="7">
        <v>7</v>
      </c>
      <c r="M2239" s="7">
        <f t="shared" si="247"/>
        <v>0</v>
      </c>
      <c r="N2239" s="8">
        <f t="shared" si="248"/>
        <v>0</v>
      </c>
      <c r="R2239" s="12">
        <v>1</v>
      </c>
    </row>
    <row r="2240" spans="1:18" ht="38.25" x14ac:dyDescent="0.2">
      <c r="A2240" s="1" t="s">
        <v>4146</v>
      </c>
      <c r="B2240" s="1" t="s">
        <v>152</v>
      </c>
      <c r="C2240" s="2" t="s">
        <v>4147</v>
      </c>
      <c r="D2240" s="3" t="s">
        <v>268</v>
      </c>
      <c r="E2240" s="4">
        <v>89</v>
      </c>
      <c r="F2240" s="4">
        <v>0</v>
      </c>
      <c r="H2240" s="6">
        <v>0</v>
      </c>
      <c r="I2240" s="7">
        <v>6236926</v>
      </c>
      <c r="J2240" s="7">
        <v>6236895</v>
      </c>
      <c r="K2240" s="7">
        <v>2</v>
      </c>
      <c r="L2240" s="7">
        <v>7</v>
      </c>
      <c r="M2240" s="7">
        <f t="shared" si="247"/>
        <v>0</v>
      </c>
      <c r="N2240" s="8">
        <f t="shared" si="248"/>
        <v>0</v>
      </c>
      <c r="R2240" s="12">
        <v>1</v>
      </c>
    </row>
    <row r="2241" spans="1:18" x14ac:dyDescent="0.2">
      <c r="A2241" s="1" t="s">
        <v>4148</v>
      </c>
      <c r="B2241" s="1" t="s">
        <v>365</v>
      </c>
      <c r="C2241" s="2" t="s">
        <v>4149</v>
      </c>
      <c r="E2241" s="4">
        <v>0</v>
      </c>
      <c r="F2241" s="4">
        <v>0</v>
      </c>
      <c r="H2241" s="6">
        <v>0</v>
      </c>
      <c r="I2241" s="7">
        <v>6236927</v>
      </c>
      <c r="J2241" s="7">
        <v>6306424</v>
      </c>
      <c r="K2241" s="7">
        <v>1</v>
      </c>
      <c r="L2241" s="7">
        <v>5</v>
      </c>
      <c r="M2241" s="7">
        <f>M2242+M2243+M2244+M2245+M2246+M2247+M2248+M2249+M2250+M2251+M2252+M2253+M2254+M2255+M2256+M2257+M2258+M2259+M2260+M2261+M2262+M2263+M2264+M2265+M2266+M2267+M2268+M2269+M2270</f>
        <v>0</v>
      </c>
      <c r="N2241" s="8">
        <f>N2242+N2243+N2244+N2245+N2246+N2247+N2248+N2249+N2250+N2251+N2252+N2253+N2254+N2255+N2256+N2257+N2258+N2259+N2260+N2261+N2262+N2263+N2264+N2265+N2266+N2267+N2268+N2269+N2270</f>
        <v>0</v>
      </c>
      <c r="R2241" s="12">
        <v>1</v>
      </c>
    </row>
    <row r="2242" spans="1:18" x14ac:dyDescent="0.2">
      <c r="A2242" s="1" t="s">
        <v>4150</v>
      </c>
      <c r="C2242" s="2" t="s">
        <v>285</v>
      </c>
      <c r="D2242" s="3" t="s">
        <v>36</v>
      </c>
      <c r="E2242" s="4">
        <v>0</v>
      </c>
      <c r="F2242" s="4">
        <v>0</v>
      </c>
      <c r="H2242" s="6">
        <v>0</v>
      </c>
      <c r="I2242" s="7">
        <v>6236928</v>
      </c>
      <c r="J2242" s="7">
        <v>6236927</v>
      </c>
      <c r="K2242" s="7">
        <v>2</v>
      </c>
      <c r="L2242" s="7">
        <v>6</v>
      </c>
      <c r="M2242" s="7">
        <f t="shared" ref="M2242:M2270" si="249">ROUND(ROUND(H2242,2)*ROUND(E2242,2), 2)</f>
        <v>0</v>
      </c>
      <c r="N2242" s="8">
        <f t="shared" ref="N2242:N2270" si="250">H2242*E2242*(1+F2242/100)</f>
        <v>0</v>
      </c>
      <c r="R2242" s="12">
        <v>1</v>
      </c>
    </row>
    <row r="2243" spans="1:18" ht="25.5" x14ac:dyDescent="0.2">
      <c r="A2243" s="1" t="s">
        <v>4151</v>
      </c>
      <c r="C2243" s="2" t="s">
        <v>1358</v>
      </c>
      <c r="D2243" s="3" t="s">
        <v>36</v>
      </c>
      <c r="E2243" s="4">
        <v>0</v>
      </c>
      <c r="F2243" s="4">
        <v>0</v>
      </c>
      <c r="H2243" s="6">
        <v>0</v>
      </c>
      <c r="I2243" s="7">
        <v>6236929</v>
      </c>
      <c r="J2243" s="7">
        <v>6236927</v>
      </c>
      <c r="K2243" s="7">
        <v>2</v>
      </c>
      <c r="L2243" s="7">
        <v>6</v>
      </c>
      <c r="M2243" s="7">
        <f t="shared" si="249"/>
        <v>0</v>
      </c>
      <c r="N2243" s="8">
        <f t="shared" si="250"/>
        <v>0</v>
      </c>
      <c r="R2243" s="12">
        <v>1</v>
      </c>
    </row>
    <row r="2244" spans="1:18" ht="25.5" x14ac:dyDescent="0.2">
      <c r="A2244" s="1" t="s">
        <v>4152</v>
      </c>
      <c r="C2244" s="2" t="s">
        <v>1356</v>
      </c>
      <c r="D2244" s="3" t="s">
        <v>36</v>
      </c>
      <c r="E2244" s="4">
        <v>0</v>
      </c>
      <c r="F2244" s="4">
        <v>0</v>
      </c>
      <c r="H2244" s="6">
        <v>0</v>
      </c>
      <c r="I2244" s="7">
        <v>6236930</v>
      </c>
      <c r="J2244" s="7">
        <v>6236927</v>
      </c>
      <c r="K2244" s="7">
        <v>2</v>
      </c>
      <c r="L2244" s="7">
        <v>6</v>
      </c>
      <c r="M2244" s="7">
        <f t="shared" si="249"/>
        <v>0</v>
      </c>
      <c r="N2244" s="8">
        <f t="shared" si="250"/>
        <v>0</v>
      </c>
      <c r="R2244" s="12">
        <v>1</v>
      </c>
    </row>
    <row r="2245" spans="1:18" x14ac:dyDescent="0.2">
      <c r="A2245" s="1" t="s">
        <v>4153</v>
      </c>
      <c r="C2245" s="2" t="s">
        <v>1360</v>
      </c>
      <c r="D2245" s="3" t="s">
        <v>36</v>
      </c>
      <c r="E2245" s="4">
        <v>0</v>
      </c>
      <c r="F2245" s="4">
        <v>0</v>
      </c>
      <c r="H2245" s="6">
        <v>0</v>
      </c>
      <c r="I2245" s="7">
        <v>6236931</v>
      </c>
      <c r="J2245" s="7">
        <v>6236927</v>
      </c>
      <c r="K2245" s="7">
        <v>2</v>
      </c>
      <c r="L2245" s="7">
        <v>6</v>
      </c>
      <c r="M2245" s="7">
        <f t="shared" si="249"/>
        <v>0</v>
      </c>
      <c r="N2245" s="8">
        <f t="shared" si="250"/>
        <v>0</v>
      </c>
      <c r="R2245" s="12">
        <v>1</v>
      </c>
    </row>
    <row r="2246" spans="1:18" ht="25.5" x14ac:dyDescent="0.2">
      <c r="A2246" s="1" t="s">
        <v>4154</v>
      </c>
      <c r="C2246" s="2" t="s">
        <v>880</v>
      </c>
      <c r="D2246" s="3" t="s">
        <v>36</v>
      </c>
      <c r="E2246" s="4">
        <v>0</v>
      </c>
      <c r="F2246" s="4">
        <v>0</v>
      </c>
      <c r="H2246" s="6">
        <v>0</v>
      </c>
      <c r="I2246" s="7">
        <v>6236932</v>
      </c>
      <c r="J2246" s="7">
        <v>6236927</v>
      </c>
      <c r="K2246" s="7">
        <v>2</v>
      </c>
      <c r="L2246" s="7">
        <v>6</v>
      </c>
      <c r="M2246" s="7">
        <f t="shared" si="249"/>
        <v>0</v>
      </c>
      <c r="N2246" s="8">
        <f t="shared" si="250"/>
        <v>0</v>
      </c>
      <c r="R2246" s="12">
        <v>1</v>
      </c>
    </row>
    <row r="2247" spans="1:18" x14ac:dyDescent="0.2">
      <c r="A2247" s="1" t="s">
        <v>4155</v>
      </c>
      <c r="C2247" s="2" t="s">
        <v>4156</v>
      </c>
      <c r="D2247" s="3" t="s">
        <v>36</v>
      </c>
      <c r="E2247" s="4">
        <v>0</v>
      </c>
      <c r="F2247" s="4">
        <v>0</v>
      </c>
      <c r="H2247" s="6">
        <v>0</v>
      </c>
      <c r="I2247" s="7">
        <v>6236933</v>
      </c>
      <c r="J2247" s="7">
        <v>6236927</v>
      </c>
      <c r="K2247" s="7">
        <v>2</v>
      </c>
      <c r="L2247" s="7">
        <v>6</v>
      </c>
      <c r="M2247" s="7">
        <f t="shared" si="249"/>
        <v>0</v>
      </c>
      <c r="N2247" s="8">
        <f t="shared" si="250"/>
        <v>0</v>
      </c>
      <c r="R2247" s="12">
        <v>1</v>
      </c>
    </row>
    <row r="2248" spans="1:18" x14ac:dyDescent="0.2">
      <c r="A2248" s="1" t="s">
        <v>4157</v>
      </c>
      <c r="B2248" s="1" t="s">
        <v>31</v>
      </c>
      <c r="C2248" s="2" t="s">
        <v>4052</v>
      </c>
      <c r="D2248" s="3" t="s">
        <v>247</v>
      </c>
      <c r="E2248" s="4">
        <v>53</v>
      </c>
      <c r="F2248" s="4">
        <v>0</v>
      </c>
      <c r="H2248" s="6">
        <v>0</v>
      </c>
      <c r="I2248" s="7">
        <v>6236934</v>
      </c>
      <c r="J2248" s="7">
        <v>6236927</v>
      </c>
      <c r="K2248" s="7">
        <v>2</v>
      </c>
      <c r="L2248" s="7">
        <v>6</v>
      </c>
      <c r="M2248" s="7">
        <f t="shared" si="249"/>
        <v>0</v>
      </c>
      <c r="N2248" s="8">
        <f t="shared" si="250"/>
        <v>0</v>
      </c>
      <c r="R2248" s="12">
        <v>1</v>
      </c>
    </row>
    <row r="2249" spans="1:18" x14ac:dyDescent="0.2">
      <c r="A2249" s="1" t="s">
        <v>4158</v>
      </c>
      <c r="B2249" s="1" t="s">
        <v>42</v>
      </c>
      <c r="C2249" s="2" t="s">
        <v>4054</v>
      </c>
      <c r="D2249" s="3" t="s">
        <v>237</v>
      </c>
      <c r="E2249" s="4">
        <v>4</v>
      </c>
      <c r="F2249" s="4">
        <v>0</v>
      </c>
      <c r="H2249" s="6">
        <v>0</v>
      </c>
      <c r="I2249" s="7">
        <v>6236935</v>
      </c>
      <c r="J2249" s="7">
        <v>6236927</v>
      </c>
      <c r="K2249" s="7">
        <v>2</v>
      </c>
      <c r="L2249" s="7">
        <v>6</v>
      </c>
      <c r="M2249" s="7">
        <f t="shared" si="249"/>
        <v>0</v>
      </c>
      <c r="N2249" s="8">
        <f t="shared" si="250"/>
        <v>0</v>
      </c>
      <c r="R2249" s="12">
        <v>1</v>
      </c>
    </row>
    <row r="2250" spans="1:18" ht="38.25" x14ac:dyDescent="0.2">
      <c r="A2250" s="1" t="s">
        <v>4159</v>
      </c>
      <c r="B2250" s="1" t="s">
        <v>45</v>
      </c>
      <c r="C2250" s="2" t="s">
        <v>4160</v>
      </c>
      <c r="D2250" s="3" t="s">
        <v>268</v>
      </c>
      <c r="E2250" s="4">
        <v>30</v>
      </c>
      <c r="F2250" s="4">
        <v>0</v>
      </c>
      <c r="H2250" s="6">
        <v>0</v>
      </c>
      <c r="I2250" s="7">
        <v>6236936</v>
      </c>
      <c r="J2250" s="7">
        <v>6236927</v>
      </c>
      <c r="K2250" s="7">
        <v>2</v>
      </c>
      <c r="L2250" s="7">
        <v>6</v>
      </c>
      <c r="M2250" s="7">
        <f t="shared" si="249"/>
        <v>0</v>
      </c>
      <c r="N2250" s="8">
        <f t="shared" si="250"/>
        <v>0</v>
      </c>
      <c r="R2250" s="12">
        <v>1</v>
      </c>
    </row>
    <row r="2251" spans="1:18" ht="76.5" x14ac:dyDescent="0.2">
      <c r="A2251" s="1" t="s">
        <v>4161</v>
      </c>
      <c r="B2251" s="1" t="s">
        <v>48</v>
      </c>
      <c r="C2251" s="2" t="s">
        <v>4162</v>
      </c>
      <c r="D2251" s="3" t="s">
        <v>268</v>
      </c>
      <c r="E2251" s="4">
        <v>5</v>
      </c>
      <c r="F2251" s="4">
        <v>0</v>
      </c>
      <c r="H2251" s="6">
        <v>0</v>
      </c>
      <c r="I2251" s="7">
        <v>6236937</v>
      </c>
      <c r="J2251" s="7">
        <v>6236927</v>
      </c>
      <c r="K2251" s="7">
        <v>2</v>
      </c>
      <c r="L2251" s="7">
        <v>6</v>
      </c>
      <c r="M2251" s="7">
        <f t="shared" si="249"/>
        <v>0</v>
      </c>
      <c r="N2251" s="8">
        <f t="shared" si="250"/>
        <v>0</v>
      </c>
      <c r="R2251" s="12">
        <v>1</v>
      </c>
    </row>
    <row r="2252" spans="1:18" ht="76.5" x14ac:dyDescent="0.2">
      <c r="A2252" s="1" t="s">
        <v>4163</v>
      </c>
      <c r="B2252" s="1" t="s">
        <v>51</v>
      </c>
      <c r="C2252" s="2" t="s">
        <v>4164</v>
      </c>
      <c r="D2252" s="3" t="s">
        <v>268</v>
      </c>
      <c r="E2252" s="4">
        <v>3</v>
      </c>
      <c r="F2252" s="4">
        <v>0</v>
      </c>
      <c r="H2252" s="6">
        <v>0</v>
      </c>
      <c r="I2252" s="7">
        <v>6236938</v>
      </c>
      <c r="J2252" s="7">
        <v>6236927</v>
      </c>
      <c r="K2252" s="7">
        <v>2</v>
      </c>
      <c r="L2252" s="7">
        <v>6</v>
      </c>
      <c r="M2252" s="7">
        <f t="shared" si="249"/>
        <v>0</v>
      </c>
      <c r="N2252" s="8">
        <f t="shared" si="250"/>
        <v>0</v>
      </c>
      <c r="R2252" s="12">
        <v>1</v>
      </c>
    </row>
    <row r="2253" spans="1:18" ht="25.5" x14ac:dyDescent="0.2">
      <c r="A2253" s="1" t="s">
        <v>4165</v>
      </c>
      <c r="B2253" s="1" t="s">
        <v>54</v>
      </c>
      <c r="C2253" s="2" t="s">
        <v>4166</v>
      </c>
      <c r="D2253" s="3" t="s">
        <v>268</v>
      </c>
      <c r="E2253" s="4">
        <v>5</v>
      </c>
      <c r="F2253" s="4">
        <v>0</v>
      </c>
      <c r="H2253" s="6">
        <v>0</v>
      </c>
      <c r="I2253" s="7">
        <v>6236939</v>
      </c>
      <c r="J2253" s="7">
        <v>6236927</v>
      </c>
      <c r="K2253" s="7">
        <v>2</v>
      </c>
      <c r="L2253" s="7">
        <v>6</v>
      </c>
      <c r="M2253" s="7">
        <f t="shared" si="249"/>
        <v>0</v>
      </c>
      <c r="N2253" s="8">
        <f t="shared" si="250"/>
        <v>0</v>
      </c>
      <c r="R2253" s="12">
        <v>1</v>
      </c>
    </row>
    <row r="2254" spans="1:18" x14ac:dyDescent="0.2">
      <c r="A2254" s="1" t="s">
        <v>4167</v>
      </c>
      <c r="B2254" s="1" t="s">
        <v>57</v>
      </c>
      <c r="C2254" s="2" t="s">
        <v>4068</v>
      </c>
      <c r="D2254" s="3" t="s">
        <v>244</v>
      </c>
      <c r="E2254" s="4">
        <v>35</v>
      </c>
      <c r="F2254" s="4">
        <v>0</v>
      </c>
      <c r="H2254" s="6">
        <v>0</v>
      </c>
      <c r="I2254" s="7">
        <v>6236940</v>
      </c>
      <c r="J2254" s="7">
        <v>6236927</v>
      </c>
      <c r="K2254" s="7">
        <v>2</v>
      </c>
      <c r="L2254" s="7">
        <v>6</v>
      </c>
      <c r="M2254" s="7">
        <f t="shared" si="249"/>
        <v>0</v>
      </c>
      <c r="N2254" s="8">
        <f t="shared" si="250"/>
        <v>0</v>
      </c>
      <c r="R2254" s="12">
        <v>1</v>
      </c>
    </row>
    <row r="2255" spans="1:18" ht="38.25" x14ac:dyDescent="0.2">
      <c r="A2255" s="1" t="s">
        <v>4168</v>
      </c>
      <c r="B2255" s="1" t="s">
        <v>60</v>
      </c>
      <c r="C2255" s="2" t="s">
        <v>4070</v>
      </c>
      <c r="D2255" s="3" t="s">
        <v>36</v>
      </c>
      <c r="E2255" s="4">
        <v>0</v>
      </c>
      <c r="F2255" s="4">
        <v>0</v>
      </c>
      <c r="H2255" s="6">
        <v>0</v>
      </c>
      <c r="I2255" s="7">
        <v>6236941</v>
      </c>
      <c r="J2255" s="7">
        <v>6236927</v>
      </c>
      <c r="K2255" s="7">
        <v>2</v>
      </c>
      <c r="L2255" s="7">
        <v>6</v>
      </c>
      <c r="M2255" s="7">
        <f t="shared" si="249"/>
        <v>0</v>
      </c>
      <c r="N2255" s="8">
        <f t="shared" si="250"/>
        <v>0</v>
      </c>
      <c r="R2255" s="12">
        <v>1</v>
      </c>
    </row>
    <row r="2256" spans="1:18" ht="51" x14ac:dyDescent="0.2">
      <c r="A2256" s="1" t="s">
        <v>4169</v>
      </c>
      <c r="C2256" s="2" t="s">
        <v>4170</v>
      </c>
      <c r="D2256" s="3" t="s">
        <v>247</v>
      </c>
      <c r="E2256" s="4">
        <v>40</v>
      </c>
      <c r="F2256" s="4">
        <v>0</v>
      </c>
      <c r="H2256" s="6">
        <v>0</v>
      </c>
      <c r="I2256" s="7">
        <v>6236942</v>
      </c>
      <c r="J2256" s="7">
        <v>6236927</v>
      </c>
      <c r="K2256" s="7">
        <v>2</v>
      </c>
      <c r="L2256" s="7">
        <v>6</v>
      </c>
      <c r="M2256" s="7">
        <f t="shared" si="249"/>
        <v>0</v>
      </c>
      <c r="N2256" s="8">
        <f t="shared" si="250"/>
        <v>0</v>
      </c>
      <c r="R2256" s="12">
        <v>1</v>
      </c>
    </row>
    <row r="2257" spans="1:18" ht="38.25" x14ac:dyDescent="0.2">
      <c r="A2257" s="1" t="s">
        <v>4171</v>
      </c>
      <c r="B2257" s="1" t="s">
        <v>63</v>
      </c>
      <c r="C2257" s="2" t="s">
        <v>4074</v>
      </c>
      <c r="D2257" s="3" t="s">
        <v>36</v>
      </c>
      <c r="E2257" s="4">
        <v>0</v>
      </c>
      <c r="F2257" s="4">
        <v>0</v>
      </c>
      <c r="H2257" s="6">
        <v>0</v>
      </c>
      <c r="I2257" s="7">
        <v>6236943</v>
      </c>
      <c r="J2257" s="7">
        <v>6236927</v>
      </c>
      <c r="K2257" s="7">
        <v>2</v>
      </c>
      <c r="L2257" s="7">
        <v>6</v>
      </c>
      <c r="M2257" s="7">
        <f t="shared" si="249"/>
        <v>0</v>
      </c>
      <c r="N2257" s="8">
        <f t="shared" si="250"/>
        <v>0</v>
      </c>
      <c r="R2257" s="12">
        <v>1</v>
      </c>
    </row>
    <row r="2258" spans="1:18" ht="51" x14ac:dyDescent="0.2">
      <c r="A2258" s="1" t="s">
        <v>4172</v>
      </c>
      <c r="C2258" s="2" t="s">
        <v>4076</v>
      </c>
      <c r="D2258" s="3" t="s">
        <v>247</v>
      </c>
      <c r="E2258" s="4">
        <v>13</v>
      </c>
      <c r="F2258" s="4">
        <v>0</v>
      </c>
      <c r="H2258" s="6">
        <v>0</v>
      </c>
      <c r="I2258" s="7">
        <v>6236944</v>
      </c>
      <c r="J2258" s="7">
        <v>6236927</v>
      </c>
      <c r="K2258" s="7">
        <v>2</v>
      </c>
      <c r="L2258" s="7">
        <v>6</v>
      </c>
      <c r="M2258" s="7">
        <f t="shared" si="249"/>
        <v>0</v>
      </c>
      <c r="N2258" s="8">
        <f t="shared" si="250"/>
        <v>0</v>
      </c>
      <c r="R2258" s="12">
        <v>1</v>
      </c>
    </row>
    <row r="2259" spans="1:18" ht="51" x14ac:dyDescent="0.2">
      <c r="A2259" s="1" t="s">
        <v>4173</v>
      </c>
      <c r="B2259" s="1" t="s">
        <v>66</v>
      </c>
      <c r="C2259" s="2" t="s">
        <v>4174</v>
      </c>
      <c r="D2259" s="3" t="s">
        <v>36</v>
      </c>
      <c r="E2259" s="4">
        <v>0</v>
      </c>
      <c r="F2259" s="4">
        <v>0</v>
      </c>
      <c r="H2259" s="6">
        <v>0</v>
      </c>
      <c r="I2259" s="7">
        <v>6236945</v>
      </c>
      <c r="J2259" s="7">
        <v>6236927</v>
      </c>
      <c r="K2259" s="7">
        <v>2</v>
      </c>
      <c r="L2259" s="7">
        <v>6</v>
      </c>
      <c r="M2259" s="7">
        <f t="shared" si="249"/>
        <v>0</v>
      </c>
      <c r="N2259" s="8">
        <f t="shared" si="250"/>
        <v>0</v>
      </c>
      <c r="R2259" s="12">
        <v>1</v>
      </c>
    </row>
    <row r="2260" spans="1:18" ht="63.75" x14ac:dyDescent="0.2">
      <c r="A2260" s="1" t="s">
        <v>4175</v>
      </c>
      <c r="C2260" s="2" t="s">
        <v>4176</v>
      </c>
      <c r="D2260" s="3" t="s">
        <v>237</v>
      </c>
      <c r="E2260" s="4">
        <v>2</v>
      </c>
      <c r="F2260" s="4">
        <v>0</v>
      </c>
      <c r="H2260" s="6">
        <v>0</v>
      </c>
      <c r="I2260" s="7">
        <v>6236946</v>
      </c>
      <c r="J2260" s="7">
        <v>6236927</v>
      </c>
      <c r="K2260" s="7">
        <v>2</v>
      </c>
      <c r="L2260" s="7">
        <v>6</v>
      </c>
      <c r="M2260" s="7">
        <f t="shared" si="249"/>
        <v>0</v>
      </c>
      <c r="N2260" s="8">
        <f t="shared" si="250"/>
        <v>0</v>
      </c>
      <c r="R2260" s="12">
        <v>1</v>
      </c>
    </row>
    <row r="2261" spans="1:18" ht="51" x14ac:dyDescent="0.2">
      <c r="A2261" s="1" t="s">
        <v>4177</v>
      </c>
      <c r="B2261" s="1" t="s">
        <v>69</v>
      </c>
      <c r="C2261" s="2" t="s">
        <v>4178</v>
      </c>
      <c r="D2261" s="3" t="s">
        <v>237</v>
      </c>
      <c r="E2261" s="4">
        <v>1</v>
      </c>
      <c r="F2261" s="4">
        <v>0</v>
      </c>
      <c r="H2261" s="6">
        <v>0</v>
      </c>
      <c r="I2261" s="7">
        <v>6236947</v>
      </c>
      <c r="J2261" s="7">
        <v>6236927</v>
      </c>
      <c r="K2261" s="7">
        <v>2</v>
      </c>
      <c r="L2261" s="7">
        <v>6</v>
      </c>
      <c r="M2261" s="7">
        <f t="shared" si="249"/>
        <v>0</v>
      </c>
      <c r="N2261" s="8">
        <f t="shared" si="250"/>
        <v>0</v>
      </c>
      <c r="R2261" s="12">
        <v>1</v>
      </c>
    </row>
    <row r="2262" spans="1:18" ht="51" x14ac:dyDescent="0.2">
      <c r="A2262" s="1" t="s">
        <v>4179</v>
      </c>
      <c r="B2262" s="1" t="s">
        <v>72</v>
      </c>
      <c r="C2262" s="2" t="s">
        <v>4180</v>
      </c>
      <c r="D2262" s="3" t="s">
        <v>237</v>
      </c>
      <c r="E2262" s="4">
        <v>2</v>
      </c>
      <c r="F2262" s="4">
        <v>0</v>
      </c>
      <c r="H2262" s="6">
        <v>0</v>
      </c>
      <c r="I2262" s="7">
        <v>6236948</v>
      </c>
      <c r="J2262" s="7">
        <v>6236927</v>
      </c>
      <c r="K2262" s="7">
        <v>2</v>
      </c>
      <c r="L2262" s="7">
        <v>6</v>
      </c>
      <c r="M2262" s="7">
        <f t="shared" si="249"/>
        <v>0</v>
      </c>
      <c r="N2262" s="8">
        <f t="shared" si="250"/>
        <v>0</v>
      </c>
      <c r="R2262" s="12">
        <v>1</v>
      </c>
    </row>
    <row r="2263" spans="1:18" ht="25.5" x14ac:dyDescent="0.2">
      <c r="A2263" s="1" t="s">
        <v>4181</v>
      </c>
      <c r="B2263" s="1" t="s">
        <v>75</v>
      </c>
      <c r="C2263" s="2" t="s">
        <v>4182</v>
      </c>
      <c r="D2263" s="3" t="s">
        <v>36</v>
      </c>
      <c r="E2263" s="4">
        <v>0</v>
      </c>
      <c r="F2263" s="4">
        <v>0</v>
      </c>
      <c r="H2263" s="6">
        <v>0</v>
      </c>
      <c r="I2263" s="7">
        <v>6236949</v>
      </c>
      <c r="J2263" s="7">
        <v>6236927</v>
      </c>
      <c r="K2263" s="7">
        <v>2</v>
      </c>
      <c r="L2263" s="7">
        <v>6</v>
      </c>
      <c r="M2263" s="7">
        <f t="shared" si="249"/>
        <v>0</v>
      </c>
      <c r="N2263" s="8">
        <f t="shared" si="250"/>
        <v>0</v>
      </c>
      <c r="R2263" s="12">
        <v>1</v>
      </c>
    </row>
    <row r="2264" spans="1:18" ht="51" x14ac:dyDescent="0.2">
      <c r="A2264" s="1" t="s">
        <v>4183</v>
      </c>
      <c r="C2264" s="2" t="s">
        <v>4184</v>
      </c>
      <c r="D2264" s="3" t="s">
        <v>237</v>
      </c>
      <c r="E2264" s="4">
        <v>5</v>
      </c>
      <c r="F2264" s="4">
        <v>0</v>
      </c>
      <c r="H2264" s="6">
        <v>0</v>
      </c>
      <c r="I2264" s="7">
        <v>6236950</v>
      </c>
      <c r="J2264" s="7">
        <v>6236927</v>
      </c>
      <c r="K2264" s="7">
        <v>2</v>
      </c>
      <c r="L2264" s="7">
        <v>6</v>
      </c>
      <c r="M2264" s="7">
        <f t="shared" si="249"/>
        <v>0</v>
      </c>
      <c r="N2264" s="8">
        <f t="shared" si="250"/>
        <v>0</v>
      </c>
      <c r="R2264" s="12">
        <v>1</v>
      </c>
    </row>
    <row r="2265" spans="1:18" ht="51" x14ac:dyDescent="0.2">
      <c r="A2265" s="1" t="s">
        <v>4185</v>
      </c>
      <c r="C2265" s="2" t="s">
        <v>4186</v>
      </c>
      <c r="D2265" s="3" t="s">
        <v>237</v>
      </c>
      <c r="E2265" s="4">
        <v>5</v>
      </c>
      <c r="F2265" s="4">
        <v>0</v>
      </c>
      <c r="H2265" s="6">
        <v>0</v>
      </c>
      <c r="I2265" s="7">
        <v>6236951</v>
      </c>
      <c r="J2265" s="7">
        <v>6236927</v>
      </c>
      <c r="K2265" s="7">
        <v>2</v>
      </c>
      <c r="L2265" s="7">
        <v>6</v>
      </c>
      <c r="M2265" s="7">
        <f t="shared" si="249"/>
        <v>0</v>
      </c>
      <c r="N2265" s="8">
        <f t="shared" si="250"/>
        <v>0</v>
      </c>
      <c r="R2265" s="12">
        <v>1</v>
      </c>
    </row>
    <row r="2266" spans="1:18" ht="51" x14ac:dyDescent="0.2">
      <c r="A2266" s="1" t="s">
        <v>4187</v>
      </c>
      <c r="C2266" s="2" t="s">
        <v>4188</v>
      </c>
      <c r="D2266" s="3" t="s">
        <v>247</v>
      </c>
      <c r="E2266" s="4">
        <v>50</v>
      </c>
      <c r="F2266" s="4">
        <v>0</v>
      </c>
      <c r="H2266" s="6">
        <v>0</v>
      </c>
      <c r="I2266" s="7">
        <v>6236952</v>
      </c>
      <c r="J2266" s="7">
        <v>6236927</v>
      </c>
      <c r="K2266" s="7">
        <v>2</v>
      </c>
      <c r="L2266" s="7">
        <v>6</v>
      </c>
      <c r="M2266" s="7">
        <f t="shared" si="249"/>
        <v>0</v>
      </c>
      <c r="N2266" s="8">
        <f t="shared" si="250"/>
        <v>0</v>
      </c>
      <c r="R2266" s="12">
        <v>1</v>
      </c>
    </row>
    <row r="2267" spans="1:18" ht="51" x14ac:dyDescent="0.2">
      <c r="A2267" s="1" t="s">
        <v>4189</v>
      </c>
      <c r="C2267" s="2" t="s">
        <v>4190</v>
      </c>
      <c r="D2267" s="3" t="s">
        <v>247</v>
      </c>
      <c r="E2267" s="4">
        <v>50</v>
      </c>
      <c r="F2267" s="4">
        <v>0</v>
      </c>
      <c r="H2267" s="6">
        <v>0</v>
      </c>
      <c r="I2267" s="7">
        <v>6236953</v>
      </c>
      <c r="J2267" s="7">
        <v>6236927</v>
      </c>
      <c r="K2267" s="7">
        <v>2</v>
      </c>
      <c r="L2267" s="7">
        <v>6</v>
      </c>
      <c r="M2267" s="7">
        <f t="shared" si="249"/>
        <v>0</v>
      </c>
      <c r="N2267" s="8">
        <f t="shared" si="250"/>
        <v>0</v>
      </c>
      <c r="R2267" s="12">
        <v>1</v>
      </c>
    </row>
    <row r="2268" spans="1:18" ht="25.5" x14ac:dyDescent="0.2">
      <c r="A2268" s="1" t="s">
        <v>4191</v>
      </c>
      <c r="B2268" s="1" t="s">
        <v>78</v>
      </c>
      <c r="C2268" s="2" t="s">
        <v>4094</v>
      </c>
      <c r="D2268" s="3" t="s">
        <v>268</v>
      </c>
      <c r="E2268" s="4">
        <v>24</v>
      </c>
      <c r="F2268" s="4">
        <v>0</v>
      </c>
      <c r="H2268" s="6">
        <v>0</v>
      </c>
      <c r="I2268" s="7">
        <v>6236954</v>
      </c>
      <c r="J2268" s="7">
        <v>6236927</v>
      </c>
      <c r="K2268" s="7">
        <v>2</v>
      </c>
      <c r="L2268" s="7">
        <v>6</v>
      </c>
      <c r="M2268" s="7">
        <f t="shared" si="249"/>
        <v>0</v>
      </c>
      <c r="N2268" s="8">
        <f t="shared" si="250"/>
        <v>0</v>
      </c>
      <c r="R2268" s="12">
        <v>1</v>
      </c>
    </row>
    <row r="2269" spans="1:18" ht="38.25" x14ac:dyDescent="0.2">
      <c r="A2269" s="1" t="s">
        <v>4192</v>
      </c>
      <c r="B2269" s="1" t="s">
        <v>81</v>
      </c>
      <c r="C2269" s="2" t="s">
        <v>4096</v>
      </c>
      <c r="D2269" s="3" t="s">
        <v>268</v>
      </c>
      <c r="E2269" s="4">
        <v>11</v>
      </c>
      <c r="F2269" s="4">
        <v>0</v>
      </c>
      <c r="H2269" s="6">
        <v>0</v>
      </c>
      <c r="I2269" s="7">
        <v>6236955</v>
      </c>
      <c r="J2269" s="7">
        <v>6236927</v>
      </c>
      <c r="K2269" s="7">
        <v>2</v>
      </c>
      <c r="L2269" s="7">
        <v>6</v>
      </c>
      <c r="M2269" s="7">
        <f t="shared" si="249"/>
        <v>0</v>
      </c>
      <c r="N2269" s="8">
        <f t="shared" si="250"/>
        <v>0</v>
      </c>
      <c r="R2269" s="12">
        <v>1</v>
      </c>
    </row>
    <row r="2270" spans="1:18" x14ac:dyDescent="0.2">
      <c r="A2270" s="1" t="s">
        <v>4193</v>
      </c>
      <c r="B2270" s="1" t="s">
        <v>84</v>
      </c>
      <c r="C2270" s="2" t="s">
        <v>4194</v>
      </c>
      <c r="D2270" s="3" t="s">
        <v>247</v>
      </c>
      <c r="E2270" s="4">
        <v>53</v>
      </c>
      <c r="F2270" s="4">
        <v>0</v>
      </c>
      <c r="H2270" s="6">
        <v>0</v>
      </c>
      <c r="I2270" s="7">
        <v>6236956</v>
      </c>
      <c r="J2270" s="7">
        <v>6236927</v>
      </c>
      <c r="K2270" s="7">
        <v>2</v>
      </c>
      <c r="L2270" s="7">
        <v>6</v>
      </c>
      <c r="M2270" s="7">
        <f t="shared" si="249"/>
        <v>0</v>
      </c>
      <c r="N2270" s="8">
        <f t="shared" si="250"/>
        <v>0</v>
      </c>
      <c r="R2270" s="12">
        <v>1</v>
      </c>
    </row>
    <row r="2271" spans="1:18" x14ac:dyDescent="0.2">
      <c r="A2271" s="1" t="s">
        <v>4195</v>
      </c>
      <c r="B2271" s="1" t="s">
        <v>400</v>
      </c>
      <c r="C2271" s="2" t="s">
        <v>4196</v>
      </c>
      <c r="E2271" s="4">
        <v>0</v>
      </c>
      <c r="F2271" s="4">
        <v>0</v>
      </c>
      <c r="H2271" s="6">
        <v>0</v>
      </c>
      <c r="I2271" s="7">
        <v>6236957</v>
      </c>
      <c r="J2271" s="7">
        <v>6306424</v>
      </c>
      <c r="K2271" s="7">
        <v>1</v>
      </c>
      <c r="L2271" s="7">
        <v>5</v>
      </c>
      <c r="M2271" s="7">
        <f>M2272+M2278+M2292+M2299+M2306+M2320+M2325+M2331</f>
        <v>0</v>
      </c>
      <c r="N2271" s="8">
        <f>N2272+N2278+N2292+N2299+N2306+N2320+N2325+N2331</f>
        <v>0</v>
      </c>
      <c r="R2271" s="12">
        <v>1</v>
      </c>
    </row>
    <row r="2272" spans="1:18" x14ac:dyDescent="0.2">
      <c r="A2272" s="1" t="s">
        <v>4197</v>
      </c>
      <c r="C2272" s="2" t="s">
        <v>285</v>
      </c>
      <c r="E2272" s="4">
        <v>0</v>
      </c>
      <c r="F2272" s="4">
        <v>0</v>
      </c>
      <c r="H2272" s="6">
        <v>0</v>
      </c>
      <c r="I2272" s="7">
        <v>6236958</v>
      </c>
      <c r="J2272" s="7">
        <v>6236957</v>
      </c>
      <c r="K2272" s="7">
        <v>1</v>
      </c>
      <c r="L2272" s="7">
        <v>6</v>
      </c>
      <c r="M2272" s="7">
        <f>M2273+M2274+M2275+M2276+M2277</f>
        <v>0</v>
      </c>
      <c r="N2272" s="8">
        <f>N2273+N2274+N2275+N2276+N2277</f>
        <v>0</v>
      </c>
      <c r="R2272" s="12">
        <v>1</v>
      </c>
    </row>
    <row r="2273" spans="1:18" ht="25.5" x14ac:dyDescent="0.2">
      <c r="A2273" s="1" t="s">
        <v>4198</v>
      </c>
      <c r="C2273" s="2" t="s">
        <v>1358</v>
      </c>
      <c r="D2273" s="3" t="s">
        <v>36</v>
      </c>
      <c r="E2273" s="4">
        <v>0</v>
      </c>
      <c r="F2273" s="4">
        <v>0</v>
      </c>
      <c r="H2273" s="6">
        <v>0</v>
      </c>
      <c r="I2273" s="7">
        <v>6236959</v>
      </c>
      <c r="J2273" s="7">
        <v>6236958</v>
      </c>
      <c r="K2273" s="7">
        <v>2</v>
      </c>
      <c r="L2273" s="7">
        <v>7</v>
      </c>
      <c r="M2273" s="7">
        <f t="shared" ref="M2273:M2277" si="251">ROUND(ROUND(H2273,2)*ROUND(E2273,2), 2)</f>
        <v>0</v>
      </c>
      <c r="N2273" s="8">
        <f>H2273*E2273*(1+F2273/100)</f>
        <v>0</v>
      </c>
      <c r="R2273" s="12">
        <v>1</v>
      </c>
    </row>
    <row r="2274" spans="1:18" ht="25.5" x14ac:dyDescent="0.2">
      <c r="A2274" s="1" t="s">
        <v>4199</v>
      </c>
      <c r="C2274" s="2" t="s">
        <v>1356</v>
      </c>
      <c r="D2274" s="3" t="s">
        <v>36</v>
      </c>
      <c r="E2274" s="4">
        <v>0</v>
      </c>
      <c r="F2274" s="4">
        <v>0</v>
      </c>
      <c r="H2274" s="6">
        <v>0</v>
      </c>
      <c r="I2274" s="7">
        <v>6236960</v>
      </c>
      <c r="J2274" s="7">
        <v>6236958</v>
      </c>
      <c r="K2274" s="7">
        <v>2</v>
      </c>
      <c r="L2274" s="7">
        <v>7</v>
      </c>
      <c r="M2274" s="7">
        <f t="shared" si="251"/>
        <v>0</v>
      </c>
      <c r="N2274" s="8">
        <f>H2274*E2274*(1+F2274/100)</f>
        <v>0</v>
      </c>
      <c r="R2274" s="12">
        <v>1</v>
      </c>
    </row>
    <row r="2275" spans="1:18" x14ac:dyDescent="0.2">
      <c r="A2275" s="1" t="s">
        <v>4200</v>
      </c>
      <c r="C2275" s="2" t="s">
        <v>1360</v>
      </c>
      <c r="D2275" s="3" t="s">
        <v>36</v>
      </c>
      <c r="E2275" s="4">
        <v>0</v>
      </c>
      <c r="F2275" s="4">
        <v>0</v>
      </c>
      <c r="H2275" s="6">
        <v>0</v>
      </c>
      <c r="I2275" s="7">
        <v>6236961</v>
      </c>
      <c r="J2275" s="7">
        <v>6236958</v>
      </c>
      <c r="K2275" s="7">
        <v>2</v>
      </c>
      <c r="L2275" s="7">
        <v>7</v>
      </c>
      <c r="M2275" s="7">
        <f t="shared" si="251"/>
        <v>0</v>
      </c>
      <c r="N2275" s="8">
        <f>H2275*E2275*(1+F2275/100)</f>
        <v>0</v>
      </c>
      <c r="R2275" s="12">
        <v>1</v>
      </c>
    </row>
    <row r="2276" spans="1:18" ht="25.5" x14ac:dyDescent="0.2">
      <c r="A2276" s="1" t="s">
        <v>4201</v>
      </c>
      <c r="C2276" s="2" t="s">
        <v>880</v>
      </c>
      <c r="D2276" s="3" t="s">
        <v>36</v>
      </c>
      <c r="E2276" s="4">
        <v>0</v>
      </c>
      <c r="F2276" s="4">
        <v>0</v>
      </c>
      <c r="H2276" s="6">
        <v>0</v>
      </c>
      <c r="I2276" s="7">
        <v>6236962</v>
      </c>
      <c r="J2276" s="7">
        <v>6236958</v>
      </c>
      <c r="K2276" s="7">
        <v>2</v>
      </c>
      <c r="L2276" s="7">
        <v>7</v>
      </c>
      <c r="M2276" s="7">
        <f t="shared" si="251"/>
        <v>0</v>
      </c>
      <c r="N2276" s="8">
        <f>H2276*E2276*(1+F2276/100)</f>
        <v>0</v>
      </c>
      <c r="R2276" s="12">
        <v>1</v>
      </c>
    </row>
    <row r="2277" spans="1:18" x14ac:dyDescent="0.2">
      <c r="A2277" s="1" t="s">
        <v>4202</v>
      </c>
      <c r="C2277" s="2" t="s">
        <v>4156</v>
      </c>
      <c r="D2277" s="3" t="s">
        <v>36</v>
      </c>
      <c r="E2277" s="4">
        <v>0</v>
      </c>
      <c r="F2277" s="4">
        <v>0</v>
      </c>
      <c r="H2277" s="6">
        <v>0</v>
      </c>
      <c r="I2277" s="7">
        <v>6236963</v>
      </c>
      <c r="J2277" s="7">
        <v>6236958</v>
      </c>
      <c r="K2277" s="7">
        <v>2</v>
      </c>
      <c r="L2277" s="7">
        <v>7</v>
      </c>
      <c r="M2277" s="7">
        <f t="shared" si="251"/>
        <v>0</v>
      </c>
      <c r="N2277" s="8">
        <f>H2277*E2277*(1+F2277/100)</f>
        <v>0</v>
      </c>
      <c r="R2277" s="12">
        <v>1</v>
      </c>
    </row>
    <row r="2278" spans="1:18" x14ac:dyDescent="0.2">
      <c r="A2278" s="1" t="s">
        <v>4203</v>
      </c>
      <c r="B2278" s="1" t="s">
        <v>972</v>
      </c>
      <c r="C2278" s="2" t="s">
        <v>4204</v>
      </c>
      <c r="E2278" s="4">
        <v>0</v>
      </c>
      <c r="F2278" s="4">
        <v>0</v>
      </c>
      <c r="H2278" s="6">
        <v>0</v>
      </c>
      <c r="I2278" s="7">
        <v>6236964</v>
      </c>
      <c r="J2278" s="7">
        <v>6236957</v>
      </c>
      <c r="K2278" s="7">
        <v>1</v>
      </c>
      <c r="L2278" s="7">
        <v>6</v>
      </c>
      <c r="M2278" s="7">
        <f>M2279+M2280+M2281+M2282+M2283+M2284+M2285+M2286+M2287+M2288+M2289+M2290+M2291</f>
        <v>0</v>
      </c>
      <c r="N2278" s="8">
        <f>N2279+N2280+N2281+N2282+N2283+N2284+N2285+N2286+N2287+N2288+N2289+N2290+N2291</f>
        <v>0</v>
      </c>
      <c r="R2278" s="12">
        <v>1</v>
      </c>
    </row>
    <row r="2279" spans="1:18" x14ac:dyDescent="0.2">
      <c r="A2279" s="1" t="s">
        <v>4205</v>
      </c>
      <c r="B2279" s="1" t="s">
        <v>31</v>
      </c>
      <c r="C2279" s="2" t="s">
        <v>4206</v>
      </c>
      <c r="D2279" s="3" t="s">
        <v>247</v>
      </c>
      <c r="E2279" s="4">
        <v>119</v>
      </c>
      <c r="F2279" s="4">
        <v>0</v>
      </c>
      <c r="H2279" s="6">
        <v>0</v>
      </c>
      <c r="I2279" s="7">
        <v>6236965</v>
      </c>
      <c r="J2279" s="7">
        <v>6236964</v>
      </c>
      <c r="K2279" s="7">
        <v>2</v>
      </c>
      <c r="L2279" s="7">
        <v>7</v>
      </c>
      <c r="M2279" s="7">
        <f t="shared" ref="M2279:M2291" si="252">ROUND(ROUND(H2279,2)*ROUND(E2279,2), 2)</f>
        <v>0</v>
      </c>
      <c r="N2279" s="8">
        <f t="shared" ref="N2279:N2291" si="253">H2279*E2279*(1+F2279/100)</f>
        <v>0</v>
      </c>
      <c r="R2279" s="12">
        <v>1</v>
      </c>
    </row>
    <row r="2280" spans="1:18" x14ac:dyDescent="0.2">
      <c r="A2280" s="1" t="s">
        <v>4207</v>
      </c>
      <c r="B2280" s="1" t="s">
        <v>42</v>
      </c>
      <c r="C2280" s="2" t="s">
        <v>4054</v>
      </c>
      <c r="D2280" s="3" t="s">
        <v>237</v>
      </c>
      <c r="E2280" s="4">
        <v>6</v>
      </c>
      <c r="F2280" s="4">
        <v>0</v>
      </c>
      <c r="H2280" s="6">
        <v>0</v>
      </c>
      <c r="I2280" s="7">
        <v>6236966</v>
      </c>
      <c r="J2280" s="7">
        <v>6236964</v>
      </c>
      <c r="K2280" s="7">
        <v>2</v>
      </c>
      <c r="L2280" s="7">
        <v>7</v>
      </c>
      <c r="M2280" s="7">
        <f t="shared" si="252"/>
        <v>0</v>
      </c>
      <c r="N2280" s="8">
        <f t="shared" si="253"/>
        <v>0</v>
      </c>
      <c r="R2280" s="12">
        <v>1</v>
      </c>
    </row>
    <row r="2281" spans="1:18" ht="38.25" x14ac:dyDescent="0.2">
      <c r="A2281" s="1" t="s">
        <v>4208</v>
      </c>
      <c r="B2281" s="1" t="s">
        <v>45</v>
      </c>
      <c r="C2281" s="2" t="s">
        <v>4209</v>
      </c>
      <c r="D2281" s="3" t="s">
        <v>268</v>
      </c>
      <c r="E2281" s="4">
        <v>45</v>
      </c>
      <c r="F2281" s="4">
        <v>0</v>
      </c>
      <c r="H2281" s="6">
        <v>0</v>
      </c>
      <c r="I2281" s="7">
        <v>6236967</v>
      </c>
      <c r="J2281" s="7">
        <v>6236964</v>
      </c>
      <c r="K2281" s="7">
        <v>2</v>
      </c>
      <c r="L2281" s="7">
        <v>7</v>
      </c>
      <c r="M2281" s="7">
        <f t="shared" si="252"/>
        <v>0</v>
      </c>
      <c r="N2281" s="8">
        <f t="shared" si="253"/>
        <v>0</v>
      </c>
      <c r="R2281" s="12">
        <v>1</v>
      </c>
    </row>
    <row r="2282" spans="1:18" ht="63.75" x14ac:dyDescent="0.2">
      <c r="A2282" s="1" t="s">
        <v>4210</v>
      </c>
      <c r="B2282" s="1" t="s">
        <v>48</v>
      </c>
      <c r="C2282" s="2" t="s">
        <v>4211</v>
      </c>
      <c r="D2282" s="3" t="s">
        <v>268</v>
      </c>
      <c r="E2282" s="4">
        <v>5</v>
      </c>
      <c r="F2282" s="4">
        <v>0</v>
      </c>
      <c r="H2282" s="6">
        <v>0</v>
      </c>
      <c r="I2282" s="7">
        <v>6236968</v>
      </c>
      <c r="J2282" s="7">
        <v>6236964</v>
      </c>
      <c r="K2282" s="7">
        <v>2</v>
      </c>
      <c r="L2282" s="7">
        <v>7</v>
      </c>
      <c r="M2282" s="7">
        <f t="shared" si="252"/>
        <v>0</v>
      </c>
      <c r="N2282" s="8">
        <f t="shared" si="253"/>
        <v>0</v>
      </c>
      <c r="R2282" s="12">
        <v>1</v>
      </c>
    </row>
    <row r="2283" spans="1:18" ht="76.5" x14ac:dyDescent="0.2">
      <c r="A2283" s="1" t="s">
        <v>4212</v>
      </c>
      <c r="B2283" s="1" t="s">
        <v>51</v>
      </c>
      <c r="C2283" s="2" t="s">
        <v>4213</v>
      </c>
      <c r="D2283" s="3" t="s">
        <v>268</v>
      </c>
      <c r="E2283" s="4">
        <v>5</v>
      </c>
      <c r="F2283" s="4">
        <v>0</v>
      </c>
      <c r="H2283" s="6">
        <v>0</v>
      </c>
      <c r="I2283" s="7">
        <v>6236969</v>
      </c>
      <c r="J2283" s="7">
        <v>6236964</v>
      </c>
      <c r="K2283" s="7">
        <v>2</v>
      </c>
      <c r="L2283" s="7">
        <v>7</v>
      </c>
      <c r="M2283" s="7">
        <f t="shared" si="252"/>
        <v>0</v>
      </c>
      <c r="N2283" s="8">
        <f t="shared" si="253"/>
        <v>0</v>
      </c>
      <c r="R2283" s="12">
        <v>1</v>
      </c>
    </row>
    <row r="2284" spans="1:18" ht="25.5" x14ac:dyDescent="0.2">
      <c r="A2284" s="1" t="s">
        <v>4214</v>
      </c>
      <c r="B2284" s="1" t="s">
        <v>54</v>
      </c>
      <c r="C2284" s="2" t="s">
        <v>4062</v>
      </c>
      <c r="D2284" s="3" t="s">
        <v>268</v>
      </c>
      <c r="E2284" s="4">
        <v>10</v>
      </c>
      <c r="F2284" s="4">
        <v>0</v>
      </c>
      <c r="H2284" s="6">
        <v>0</v>
      </c>
      <c r="I2284" s="7">
        <v>6236970</v>
      </c>
      <c r="J2284" s="7">
        <v>6236964</v>
      </c>
      <c r="K2284" s="7">
        <v>2</v>
      </c>
      <c r="L2284" s="7">
        <v>7</v>
      </c>
      <c r="M2284" s="7">
        <f t="shared" si="252"/>
        <v>0</v>
      </c>
      <c r="N2284" s="8">
        <f t="shared" si="253"/>
        <v>0</v>
      </c>
      <c r="R2284" s="12">
        <v>1</v>
      </c>
    </row>
    <row r="2285" spans="1:18" ht="25.5" x14ac:dyDescent="0.2">
      <c r="A2285" s="1" t="s">
        <v>4215</v>
      </c>
      <c r="B2285" s="1" t="s">
        <v>57</v>
      </c>
      <c r="C2285" s="2" t="s">
        <v>4216</v>
      </c>
      <c r="D2285" s="3" t="s">
        <v>244</v>
      </c>
      <c r="E2285" s="4">
        <v>70</v>
      </c>
      <c r="F2285" s="4">
        <v>0</v>
      </c>
      <c r="H2285" s="6">
        <v>0</v>
      </c>
      <c r="I2285" s="7">
        <v>6236971</v>
      </c>
      <c r="J2285" s="7">
        <v>6236964</v>
      </c>
      <c r="K2285" s="7">
        <v>2</v>
      </c>
      <c r="L2285" s="7">
        <v>7</v>
      </c>
      <c r="M2285" s="7">
        <f t="shared" si="252"/>
        <v>0</v>
      </c>
      <c r="N2285" s="8">
        <f t="shared" si="253"/>
        <v>0</v>
      </c>
      <c r="R2285" s="12">
        <v>1</v>
      </c>
    </row>
    <row r="2286" spans="1:18" ht="38.25" x14ac:dyDescent="0.2">
      <c r="A2286" s="1" t="s">
        <v>4217</v>
      </c>
      <c r="B2286" s="1" t="s">
        <v>60</v>
      </c>
      <c r="C2286" s="2" t="s">
        <v>4218</v>
      </c>
      <c r="D2286" s="3" t="s">
        <v>268</v>
      </c>
      <c r="E2286" s="4">
        <v>7</v>
      </c>
      <c r="F2286" s="4">
        <v>0</v>
      </c>
      <c r="H2286" s="6">
        <v>0</v>
      </c>
      <c r="I2286" s="7">
        <v>6236972</v>
      </c>
      <c r="J2286" s="7">
        <v>6236964</v>
      </c>
      <c r="K2286" s="7">
        <v>2</v>
      </c>
      <c r="L2286" s="7">
        <v>7</v>
      </c>
      <c r="M2286" s="7">
        <f t="shared" si="252"/>
        <v>0</v>
      </c>
      <c r="N2286" s="8">
        <f t="shared" si="253"/>
        <v>0</v>
      </c>
      <c r="R2286" s="12">
        <v>1</v>
      </c>
    </row>
    <row r="2287" spans="1:18" ht="25.5" x14ac:dyDescent="0.2">
      <c r="A2287" s="1" t="s">
        <v>4219</v>
      </c>
      <c r="B2287" s="1" t="s">
        <v>63</v>
      </c>
      <c r="C2287" s="2" t="s">
        <v>4220</v>
      </c>
      <c r="D2287" s="3" t="s">
        <v>268</v>
      </c>
      <c r="E2287" s="4">
        <v>29</v>
      </c>
      <c r="F2287" s="4">
        <v>0</v>
      </c>
      <c r="H2287" s="6">
        <v>0</v>
      </c>
      <c r="I2287" s="7">
        <v>6236973</v>
      </c>
      <c r="J2287" s="7">
        <v>6236964</v>
      </c>
      <c r="K2287" s="7">
        <v>2</v>
      </c>
      <c r="L2287" s="7">
        <v>7</v>
      </c>
      <c r="M2287" s="7">
        <f t="shared" si="252"/>
        <v>0</v>
      </c>
      <c r="N2287" s="8">
        <f t="shared" si="253"/>
        <v>0</v>
      </c>
      <c r="R2287" s="12">
        <v>1</v>
      </c>
    </row>
    <row r="2288" spans="1:18" ht="63.75" x14ac:dyDescent="0.2">
      <c r="A2288" s="1" t="s">
        <v>4221</v>
      </c>
      <c r="B2288" s="1" t="s">
        <v>66</v>
      </c>
      <c r="C2288" s="2" t="s">
        <v>4222</v>
      </c>
      <c r="D2288" s="3" t="s">
        <v>237</v>
      </c>
      <c r="E2288" s="4">
        <v>2</v>
      </c>
      <c r="F2288" s="4">
        <v>0</v>
      </c>
      <c r="H2288" s="6">
        <v>0</v>
      </c>
      <c r="I2288" s="7">
        <v>6236974</v>
      </c>
      <c r="J2288" s="7">
        <v>6236964</v>
      </c>
      <c r="K2288" s="7">
        <v>2</v>
      </c>
      <c r="L2288" s="7">
        <v>7</v>
      </c>
      <c r="M2288" s="7">
        <f t="shared" si="252"/>
        <v>0</v>
      </c>
      <c r="N2288" s="8">
        <f t="shared" si="253"/>
        <v>0</v>
      </c>
      <c r="R2288" s="12">
        <v>1</v>
      </c>
    </row>
    <row r="2289" spans="1:18" ht="38.25" x14ac:dyDescent="0.2">
      <c r="A2289" s="1" t="s">
        <v>4223</v>
      </c>
      <c r="B2289" s="1" t="s">
        <v>69</v>
      </c>
      <c r="C2289" s="2" t="s">
        <v>4224</v>
      </c>
      <c r="D2289" s="3" t="s">
        <v>237</v>
      </c>
      <c r="E2289" s="4">
        <v>3</v>
      </c>
      <c r="F2289" s="4">
        <v>0</v>
      </c>
      <c r="H2289" s="6">
        <v>0</v>
      </c>
      <c r="I2289" s="7">
        <v>6236975</v>
      </c>
      <c r="J2289" s="7">
        <v>6236964</v>
      </c>
      <c r="K2289" s="7">
        <v>2</v>
      </c>
      <c r="L2289" s="7">
        <v>7</v>
      </c>
      <c r="M2289" s="7">
        <f t="shared" si="252"/>
        <v>0</v>
      </c>
      <c r="N2289" s="8">
        <f t="shared" si="253"/>
        <v>0</v>
      </c>
      <c r="R2289" s="12">
        <v>1</v>
      </c>
    </row>
    <row r="2290" spans="1:18" ht="25.5" x14ac:dyDescent="0.2">
      <c r="A2290" s="1" t="s">
        <v>4225</v>
      </c>
      <c r="B2290" s="1" t="s">
        <v>72</v>
      </c>
      <c r="C2290" s="2" t="s">
        <v>4094</v>
      </c>
      <c r="D2290" s="3" t="s">
        <v>268</v>
      </c>
      <c r="E2290" s="4">
        <v>20</v>
      </c>
      <c r="F2290" s="4">
        <v>0</v>
      </c>
      <c r="H2290" s="6">
        <v>0</v>
      </c>
      <c r="I2290" s="7">
        <v>6236976</v>
      </c>
      <c r="J2290" s="7">
        <v>6236964</v>
      </c>
      <c r="K2290" s="7">
        <v>2</v>
      </c>
      <c r="L2290" s="7">
        <v>7</v>
      </c>
      <c r="M2290" s="7">
        <f t="shared" si="252"/>
        <v>0</v>
      </c>
      <c r="N2290" s="8">
        <f t="shared" si="253"/>
        <v>0</v>
      </c>
      <c r="R2290" s="12">
        <v>1</v>
      </c>
    </row>
    <row r="2291" spans="1:18" ht="38.25" x14ac:dyDescent="0.2">
      <c r="A2291" s="1" t="s">
        <v>4226</v>
      </c>
      <c r="B2291" s="1" t="s">
        <v>75</v>
      </c>
      <c r="C2291" s="2" t="s">
        <v>4227</v>
      </c>
      <c r="D2291" s="3" t="s">
        <v>268</v>
      </c>
      <c r="E2291" s="4">
        <v>35</v>
      </c>
      <c r="F2291" s="4">
        <v>0</v>
      </c>
      <c r="H2291" s="6">
        <v>0</v>
      </c>
      <c r="I2291" s="7">
        <v>6236977</v>
      </c>
      <c r="J2291" s="7">
        <v>6236964</v>
      </c>
      <c r="K2291" s="7">
        <v>2</v>
      </c>
      <c r="L2291" s="7">
        <v>7</v>
      </c>
      <c r="M2291" s="7">
        <f t="shared" si="252"/>
        <v>0</v>
      </c>
      <c r="N2291" s="8">
        <f t="shared" si="253"/>
        <v>0</v>
      </c>
      <c r="R2291" s="12">
        <v>1</v>
      </c>
    </row>
    <row r="2292" spans="1:18" x14ac:dyDescent="0.2">
      <c r="A2292" s="1" t="s">
        <v>4228</v>
      </c>
      <c r="B2292" s="1" t="s">
        <v>987</v>
      </c>
      <c r="C2292" s="2" t="s">
        <v>4229</v>
      </c>
      <c r="E2292" s="4">
        <v>0</v>
      </c>
      <c r="F2292" s="4">
        <v>0</v>
      </c>
      <c r="H2292" s="6">
        <v>0</v>
      </c>
      <c r="I2292" s="7">
        <v>6236978</v>
      </c>
      <c r="J2292" s="7">
        <v>6236957</v>
      </c>
      <c r="K2292" s="7">
        <v>1</v>
      </c>
      <c r="L2292" s="7">
        <v>6</v>
      </c>
      <c r="M2292" s="7">
        <f>M2293+M2294+M2295+M2296+M2297+M2298</f>
        <v>0</v>
      </c>
      <c r="N2292" s="8">
        <f>N2293+N2294+N2295+N2296+N2297+N2298</f>
        <v>0</v>
      </c>
      <c r="R2292" s="12">
        <v>1</v>
      </c>
    </row>
    <row r="2293" spans="1:18" x14ac:dyDescent="0.2">
      <c r="A2293" s="1" t="s">
        <v>4230</v>
      </c>
      <c r="B2293" s="1" t="s">
        <v>81</v>
      </c>
      <c r="C2293" s="2" t="s">
        <v>4231</v>
      </c>
      <c r="D2293" s="3" t="s">
        <v>247</v>
      </c>
      <c r="E2293" s="4">
        <v>145</v>
      </c>
      <c r="F2293" s="4">
        <v>0</v>
      </c>
      <c r="H2293" s="6">
        <v>0</v>
      </c>
      <c r="I2293" s="7">
        <v>6236979</v>
      </c>
      <c r="J2293" s="7">
        <v>6236978</v>
      </c>
      <c r="K2293" s="7">
        <v>2</v>
      </c>
      <c r="L2293" s="7">
        <v>7</v>
      </c>
      <c r="M2293" s="7">
        <f t="shared" ref="M2293:M2298" si="254">ROUND(ROUND(H2293,2)*ROUND(E2293,2), 2)</f>
        <v>0</v>
      </c>
      <c r="N2293" s="8">
        <f t="shared" ref="N2293:N2298" si="255">H2293*E2293*(1+F2293/100)</f>
        <v>0</v>
      </c>
      <c r="R2293" s="12">
        <v>1</v>
      </c>
    </row>
    <row r="2294" spans="1:18" ht="63.75" x14ac:dyDescent="0.2">
      <c r="A2294" s="1" t="s">
        <v>4232</v>
      </c>
      <c r="B2294" s="1" t="s">
        <v>84</v>
      </c>
      <c r="C2294" s="2" t="s">
        <v>4233</v>
      </c>
      <c r="D2294" s="3" t="s">
        <v>247</v>
      </c>
      <c r="E2294" s="4">
        <v>109</v>
      </c>
      <c r="F2294" s="4">
        <v>0</v>
      </c>
      <c r="H2294" s="6">
        <v>0</v>
      </c>
      <c r="I2294" s="7">
        <v>6236980</v>
      </c>
      <c r="J2294" s="7">
        <v>6236978</v>
      </c>
      <c r="K2294" s="7">
        <v>2</v>
      </c>
      <c r="L2294" s="7">
        <v>7</v>
      </c>
      <c r="M2294" s="7">
        <f t="shared" si="254"/>
        <v>0</v>
      </c>
      <c r="N2294" s="8">
        <f t="shared" si="255"/>
        <v>0</v>
      </c>
      <c r="R2294" s="12">
        <v>1</v>
      </c>
    </row>
    <row r="2295" spans="1:18" ht="63.75" x14ac:dyDescent="0.2">
      <c r="A2295" s="1" t="s">
        <v>4234</v>
      </c>
      <c r="B2295" s="1" t="s">
        <v>87</v>
      </c>
      <c r="C2295" s="2" t="s">
        <v>4235</v>
      </c>
      <c r="D2295" s="3" t="s">
        <v>247</v>
      </c>
      <c r="E2295" s="4">
        <v>36</v>
      </c>
      <c r="F2295" s="4">
        <v>0</v>
      </c>
      <c r="H2295" s="6">
        <v>0</v>
      </c>
      <c r="I2295" s="7">
        <v>6236981</v>
      </c>
      <c r="J2295" s="7">
        <v>6236978</v>
      </c>
      <c r="K2295" s="7">
        <v>2</v>
      </c>
      <c r="L2295" s="7">
        <v>7</v>
      </c>
      <c r="M2295" s="7">
        <f t="shared" si="254"/>
        <v>0</v>
      </c>
      <c r="N2295" s="8">
        <f t="shared" si="255"/>
        <v>0</v>
      </c>
      <c r="R2295" s="12">
        <v>1</v>
      </c>
    </row>
    <row r="2296" spans="1:18" ht="76.5" x14ac:dyDescent="0.2">
      <c r="A2296" s="1" t="s">
        <v>4236</v>
      </c>
      <c r="B2296" s="1" t="s">
        <v>90</v>
      </c>
      <c r="C2296" s="2" t="s">
        <v>4237</v>
      </c>
      <c r="D2296" s="3" t="s">
        <v>237</v>
      </c>
      <c r="E2296" s="4">
        <v>1</v>
      </c>
      <c r="F2296" s="4">
        <v>0</v>
      </c>
      <c r="H2296" s="6">
        <v>0</v>
      </c>
      <c r="I2296" s="7">
        <v>6236982</v>
      </c>
      <c r="J2296" s="7">
        <v>6236978</v>
      </c>
      <c r="K2296" s="7">
        <v>2</v>
      </c>
      <c r="L2296" s="7">
        <v>7</v>
      </c>
      <c r="M2296" s="7">
        <f t="shared" si="254"/>
        <v>0</v>
      </c>
      <c r="N2296" s="8">
        <f t="shared" si="255"/>
        <v>0</v>
      </c>
      <c r="R2296" s="12">
        <v>1</v>
      </c>
    </row>
    <row r="2297" spans="1:18" ht="76.5" x14ac:dyDescent="0.2">
      <c r="A2297" s="1" t="s">
        <v>4238</v>
      </c>
      <c r="B2297" s="1" t="s">
        <v>93</v>
      </c>
      <c r="C2297" s="2" t="s">
        <v>4239</v>
      </c>
      <c r="D2297" s="3" t="s">
        <v>237</v>
      </c>
      <c r="E2297" s="4">
        <v>2</v>
      </c>
      <c r="F2297" s="4">
        <v>0</v>
      </c>
      <c r="H2297" s="6">
        <v>0</v>
      </c>
      <c r="I2297" s="7">
        <v>6236983</v>
      </c>
      <c r="J2297" s="7">
        <v>6236978</v>
      </c>
      <c r="K2297" s="7">
        <v>2</v>
      </c>
      <c r="L2297" s="7">
        <v>7</v>
      </c>
      <c r="M2297" s="7">
        <f t="shared" si="254"/>
        <v>0</v>
      </c>
      <c r="N2297" s="8">
        <f t="shared" si="255"/>
        <v>0</v>
      </c>
      <c r="R2297" s="12">
        <v>1</v>
      </c>
    </row>
    <row r="2298" spans="1:18" ht="25.5" x14ac:dyDescent="0.2">
      <c r="A2298" s="1" t="s">
        <v>4240</v>
      </c>
      <c r="B2298" s="1" t="s">
        <v>96</v>
      </c>
      <c r="C2298" s="2" t="s">
        <v>4241</v>
      </c>
      <c r="D2298" s="3" t="s">
        <v>234</v>
      </c>
      <c r="E2298" s="4">
        <v>1</v>
      </c>
      <c r="F2298" s="4">
        <v>0</v>
      </c>
      <c r="H2298" s="6">
        <v>0</v>
      </c>
      <c r="I2298" s="7">
        <v>6236984</v>
      </c>
      <c r="J2298" s="7">
        <v>6236978</v>
      </c>
      <c r="K2298" s="7">
        <v>2</v>
      </c>
      <c r="L2298" s="7">
        <v>7</v>
      </c>
      <c r="M2298" s="7">
        <f t="shared" si="254"/>
        <v>0</v>
      </c>
      <c r="N2298" s="8">
        <f t="shared" si="255"/>
        <v>0</v>
      </c>
      <c r="R2298" s="12">
        <v>1</v>
      </c>
    </row>
    <row r="2299" spans="1:18" x14ac:dyDescent="0.2">
      <c r="A2299" s="1" t="s">
        <v>4242</v>
      </c>
      <c r="B2299" s="1" t="s">
        <v>1004</v>
      </c>
      <c r="C2299" s="2" t="s">
        <v>4243</v>
      </c>
      <c r="E2299" s="4">
        <v>0</v>
      </c>
      <c r="F2299" s="4">
        <v>0</v>
      </c>
      <c r="H2299" s="6">
        <v>0</v>
      </c>
      <c r="I2299" s="7">
        <v>6236985</v>
      </c>
      <c r="J2299" s="7">
        <v>6236957</v>
      </c>
      <c r="K2299" s="7">
        <v>1</v>
      </c>
      <c r="L2299" s="7">
        <v>6</v>
      </c>
      <c r="M2299" s="7">
        <f>M2300+M2301+M2302+M2303+M2304+M2305</f>
        <v>0</v>
      </c>
      <c r="N2299" s="8">
        <f>N2300+N2301+N2302+N2303+N2304+N2305</f>
        <v>0</v>
      </c>
      <c r="R2299" s="12">
        <v>1</v>
      </c>
    </row>
    <row r="2300" spans="1:18" x14ac:dyDescent="0.2">
      <c r="A2300" s="1" t="s">
        <v>4244</v>
      </c>
      <c r="B2300" s="1" t="s">
        <v>102</v>
      </c>
      <c r="C2300" s="2" t="s">
        <v>4245</v>
      </c>
      <c r="D2300" s="3" t="s">
        <v>247</v>
      </c>
      <c r="E2300" s="4">
        <v>100</v>
      </c>
      <c r="F2300" s="4">
        <v>0</v>
      </c>
      <c r="H2300" s="6">
        <v>0</v>
      </c>
      <c r="I2300" s="7">
        <v>6236986</v>
      </c>
      <c r="J2300" s="7">
        <v>6236985</v>
      </c>
      <c r="K2300" s="7">
        <v>2</v>
      </c>
      <c r="L2300" s="7">
        <v>7</v>
      </c>
      <c r="M2300" s="7">
        <f t="shared" ref="M2300:M2305" si="256">ROUND(ROUND(H2300,2)*ROUND(E2300,2), 2)</f>
        <v>0</v>
      </c>
      <c r="N2300" s="8">
        <f t="shared" ref="N2300:N2305" si="257">H2300*E2300*(1+F2300/100)</f>
        <v>0</v>
      </c>
      <c r="R2300" s="12">
        <v>1</v>
      </c>
    </row>
    <row r="2301" spans="1:18" x14ac:dyDescent="0.2">
      <c r="A2301" s="1" t="s">
        <v>4246</v>
      </c>
      <c r="B2301" s="1" t="s">
        <v>105</v>
      </c>
      <c r="C2301" s="2" t="s">
        <v>4054</v>
      </c>
      <c r="D2301" s="3" t="s">
        <v>237</v>
      </c>
      <c r="E2301" s="4">
        <v>5</v>
      </c>
      <c r="F2301" s="4">
        <v>0</v>
      </c>
      <c r="H2301" s="6">
        <v>0</v>
      </c>
      <c r="I2301" s="7">
        <v>6236987</v>
      </c>
      <c r="J2301" s="7">
        <v>6236985</v>
      </c>
      <c r="K2301" s="7">
        <v>2</v>
      </c>
      <c r="L2301" s="7">
        <v>7</v>
      </c>
      <c r="M2301" s="7">
        <f t="shared" si="256"/>
        <v>0</v>
      </c>
      <c r="N2301" s="8">
        <f t="shared" si="257"/>
        <v>0</v>
      </c>
      <c r="R2301" s="12">
        <v>1</v>
      </c>
    </row>
    <row r="2302" spans="1:18" ht="114.75" x14ac:dyDescent="0.2">
      <c r="A2302" s="1" t="s">
        <v>4247</v>
      </c>
      <c r="B2302" s="1" t="s">
        <v>108</v>
      </c>
      <c r="C2302" s="2" t="s">
        <v>4248</v>
      </c>
      <c r="D2302" s="3" t="s">
        <v>247</v>
      </c>
      <c r="E2302" s="4">
        <v>30</v>
      </c>
      <c r="F2302" s="4">
        <v>0</v>
      </c>
      <c r="H2302" s="6">
        <v>0</v>
      </c>
      <c r="I2302" s="7">
        <v>6236988</v>
      </c>
      <c r="J2302" s="7">
        <v>6236985</v>
      </c>
      <c r="K2302" s="7">
        <v>2</v>
      </c>
      <c r="L2302" s="7">
        <v>7</v>
      </c>
      <c r="M2302" s="7">
        <f t="shared" si="256"/>
        <v>0</v>
      </c>
      <c r="N2302" s="8">
        <f t="shared" si="257"/>
        <v>0</v>
      </c>
      <c r="R2302" s="12">
        <v>1</v>
      </c>
    </row>
    <row r="2303" spans="1:18" ht="114.75" x14ac:dyDescent="0.2">
      <c r="A2303" s="1" t="s">
        <v>4249</v>
      </c>
      <c r="B2303" s="1" t="s">
        <v>111</v>
      </c>
      <c r="C2303" s="2" t="s">
        <v>4250</v>
      </c>
      <c r="D2303" s="3" t="s">
        <v>247</v>
      </c>
      <c r="E2303" s="4">
        <v>45</v>
      </c>
      <c r="F2303" s="4">
        <v>0</v>
      </c>
      <c r="H2303" s="6">
        <v>0</v>
      </c>
      <c r="I2303" s="7">
        <v>6236989</v>
      </c>
      <c r="J2303" s="7">
        <v>6236985</v>
      </c>
      <c r="K2303" s="7">
        <v>2</v>
      </c>
      <c r="L2303" s="7">
        <v>7</v>
      </c>
      <c r="M2303" s="7">
        <f t="shared" si="256"/>
        <v>0</v>
      </c>
      <c r="N2303" s="8">
        <f t="shared" si="257"/>
        <v>0</v>
      </c>
      <c r="R2303" s="12">
        <v>1</v>
      </c>
    </row>
    <row r="2304" spans="1:18" ht="114.75" x14ac:dyDescent="0.2">
      <c r="A2304" s="1" t="s">
        <v>4251</v>
      </c>
      <c r="B2304" s="1" t="s">
        <v>111</v>
      </c>
      <c r="C2304" s="2" t="s">
        <v>4252</v>
      </c>
      <c r="D2304" s="3" t="s">
        <v>247</v>
      </c>
      <c r="E2304" s="4">
        <v>25</v>
      </c>
      <c r="F2304" s="4">
        <v>0</v>
      </c>
      <c r="H2304" s="6">
        <v>0</v>
      </c>
      <c r="I2304" s="7">
        <v>6236990</v>
      </c>
      <c r="J2304" s="7">
        <v>6236985</v>
      </c>
      <c r="K2304" s="7">
        <v>2</v>
      </c>
      <c r="L2304" s="7">
        <v>7</v>
      </c>
      <c r="M2304" s="7">
        <f t="shared" si="256"/>
        <v>0</v>
      </c>
      <c r="N2304" s="8">
        <f t="shared" si="257"/>
        <v>0</v>
      </c>
      <c r="R2304" s="12">
        <v>1</v>
      </c>
    </row>
    <row r="2305" spans="1:18" ht="63.75" x14ac:dyDescent="0.2">
      <c r="A2305" s="1" t="s">
        <v>4253</v>
      </c>
      <c r="B2305" s="1" t="s">
        <v>114</v>
      </c>
      <c r="C2305" s="2" t="s">
        <v>4254</v>
      </c>
      <c r="D2305" s="3" t="s">
        <v>237</v>
      </c>
      <c r="E2305" s="4">
        <v>4</v>
      </c>
      <c r="F2305" s="4">
        <v>0</v>
      </c>
      <c r="H2305" s="6">
        <v>0</v>
      </c>
      <c r="I2305" s="7">
        <v>6236991</v>
      </c>
      <c r="J2305" s="7">
        <v>6236985</v>
      </c>
      <c r="K2305" s="7">
        <v>2</v>
      </c>
      <c r="L2305" s="7">
        <v>7</v>
      </c>
      <c r="M2305" s="7">
        <f t="shared" si="256"/>
        <v>0</v>
      </c>
      <c r="N2305" s="8">
        <f t="shared" si="257"/>
        <v>0</v>
      </c>
      <c r="R2305" s="12">
        <v>1</v>
      </c>
    </row>
    <row r="2306" spans="1:18" x14ac:dyDescent="0.2">
      <c r="A2306" s="1" t="s">
        <v>4255</v>
      </c>
      <c r="B2306" s="1" t="s">
        <v>1440</v>
      </c>
      <c r="C2306" s="2" t="s">
        <v>4256</v>
      </c>
      <c r="E2306" s="4">
        <v>0</v>
      </c>
      <c r="F2306" s="4">
        <v>0</v>
      </c>
      <c r="H2306" s="6">
        <v>0</v>
      </c>
      <c r="I2306" s="7">
        <v>6236992</v>
      </c>
      <c r="J2306" s="7">
        <v>6236957</v>
      </c>
      <c r="K2306" s="7">
        <v>1</v>
      </c>
      <c r="L2306" s="7">
        <v>6</v>
      </c>
      <c r="M2306" s="7">
        <f>M2307+M2308+M2309+M2310+M2311+M2312+M2313+M2314+M2315+M2316+M2317+M2318+M2319</f>
        <v>0</v>
      </c>
      <c r="N2306" s="8">
        <f>N2307+N2308+N2309+N2310+N2311+N2312+N2313+N2314+N2315+N2316+N2317+N2318+N2319</f>
        <v>0</v>
      </c>
      <c r="R2306" s="12">
        <v>1</v>
      </c>
    </row>
    <row r="2307" spans="1:18" x14ac:dyDescent="0.2">
      <c r="A2307" s="1" t="s">
        <v>4257</v>
      </c>
      <c r="B2307" s="1" t="s">
        <v>123</v>
      </c>
      <c r="C2307" s="2" t="s">
        <v>4258</v>
      </c>
      <c r="D2307" s="3" t="s">
        <v>247</v>
      </c>
      <c r="E2307" s="4">
        <v>25</v>
      </c>
      <c r="F2307" s="4">
        <v>0</v>
      </c>
      <c r="H2307" s="6">
        <v>0</v>
      </c>
      <c r="I2307" s="7">
        <v>6236993</v>
      </c>
      <c r="J2307" s="7">
        <v>6236992</v>
      </c>
      <c r="K2307" s="7">
        <v>2</v>
      </c>
      <c r="L2307" s="7">
        <v>7</v>
      </c>
      <c r="M2307" s="7">
        <f t="shared" ref="M2307:M2319" si="258">ROUND(ROUND(H2307,2)*ROUND(E2307,2), 2)</f>
        <v>0</v>
      </c>
      <c r="N2307" s="8">
        <f t="shared" ref="N2307:N2319" si="259">H2307*E2307*(1+F2307/100)</f>
        <v>0</v>
      </c>
      <c r="R2307" s="12">
        <v>1</v>
      </c>
    </row>
    <row r="2308" spans="1:18" ht="76.5" x14ac:dyDescent="0.2">
      <c r="A2308" s="1" t="s">
        <v>4259</v>
      </c>
      <c r="B2308" s="1" t="s">
        <v>125</v>
      </c>
      <c r="C2308" s="2" t="s">
        <v>4260</v>
      </c>
      <c r="D2308" s="3" t="s">
        <v>247</v>
      </c>
      <c r="E2308" s="4">
        <v>25</v>
      </c>
      <c r="F2308" s="4">
        <v>0</v>
      </c>
      <c r="H2308" s="6">
        <v>0</v>
      </c>
      <c r="I2308" s="7">
        <v>6236994</v>
      </c>
      <c r="J2308" s="7">
        <v>6236992</v>
      </c>
      <c r="K2308" s="7">
        <v>2</v>
      </c>
      <c r="L2308" s="7">
        <v>7</v>
      </c>
      <c r="M2308" s="7">
        <f t="shared" si="258"/>
        <v>0</v>
      </c>
      <c r="N2308" s="8">
        <f t="shared" si="259"/>
        <v>0</v>
      </c>
      <c r="R2308" s="12">
        <v>1</v>
      </c>
    </row>
    <row r="2309" spans="1:18" x14ac:dyDescent="0.2">
      <c r="A2309" s="1" t="s">
        <v>4261</v>
      </c>
      <c r="B2309" s="1" t="s">
        <v>128</v>
      </c>
      <c r="C2309" s="2" t="s">
        <v>4262</v>
      </c>
      <c r="D2309" s="3" t="s">
        <v>247</v>
      </c>
      <c r="E2309" s="4">
        <v>25</v>
      </c>
      <c r="F2309" s="4">
        <v>0</v>
      </c>
      <c r="H2309" s="6">
        <v>0</v>
      </c>
      <c r="I2309" s="7">
        <v>6236995</v>
      </c>
      <c r="J2309" s="7">
        <v>6236992</v>
      </c>
      <c r="K2309" s="7">
        <v>2</v>
      </c>
      <c r="L2309" s="7">
        <v>7</v>
      </c>
      <c r="M2309" s="7">
        <f t="shared" si="258"/>
        <v>0</v>
      </c>
      <c r="N2309" s="8">
        <f t="shared" si="259"/>
        <v>0</v>
      </c>
      <c r="R2309" s="12">
        <v>1</v>
      </c>
    </row>
    <row r="2310" spans="1:18" x14ac:dyDescent="0.2">
      <c r="A2310" s="1" t="s">
        <v>4263</v>
      </c>
      <c r="B2310" s="1" t="s">
        <v>131</v>
      </c>
      <c r="C2310" s="2" t="s">
        <v>4264</v>
      </c>
      <c r="D2310" s="3" t="s">
        <v>247</v>
      </c>
      <c r="E2310" s="4">
        <v>5</v>
      </c>
      <c r="F2310" s="4">
        <v>0</v>
      </c>
      <c r="H2310" s="6">
        <v>0</v>
      </c>
      <c r="I2310" s="7">
        <v>6236996</v>
      </c>
      <c r="J2310" s="7">
        <v>6236992</v>
      </c>
      <c r="K2310" s="7">
        <v>2</v>
      </c>
      <c r="L2310" s="7">
        <v>7</v>
      </c>
      <c r="M2310" s="7">
        <f t="shared" si="258"/>
        <v>0</v>
      </c>
      <c r="N2310" s="8">
        <f t="shared" si="259"/>
        <v>0</v>
      </c>
      <c r="R2310" s="12">
        <v>1</v>
      </c>
    </row>
    <row r="2311" spans="1:18" x14ac:dyDescent="0.2">
      <c r="A2311" s="1" t="s">
        <v>4265</v>
      </c>
      <c r="B2311" s="1" t="s">
        <v>134</v>
      </c>
      <c r="C2311" s="2" t="s">
        <v>4266</v>
      </c>
      <c r="D2311" s="3" t="s">
        <v>244</v>
      </c>
      <c r="E2311" s="4">
        <v>2</v>
      </c>
      <c r="F2311" s="4">
        <v>0</v>
      </c>
      <c r="H2311" s="6">
        <v>0</v>
      </c>
      <c r="I2311" s="7">
        <v>6236997</v>
      </c>
      <c r="J2311" s="7">
        <v>6236992</v>
      </c>
      <c r="K2311" s="7">
        <v>2</v>
      </c>
      <c r="L2311" s="7">
        <v>7</v>
      </c>
      <c r="M2311" s="7">
        <f t="shared" si="258"/>
        <v>0</v>
      </c>
      <c r="N2311" s="8">
        <f t="shared" si="259"/>
        <v>0</v>
      </c>
      <c r="R2311" s="12">
        <v>1</v>
      </c>
    </row>
    <row r="2312" spans="1:18" x14ac:dyDescent="0.2">
      <c r="A2312" s="1" t="s">
        <v>4267</v>
      </c>
      <c r="B2312" s="1" t="s">
        <v>137</v>
      </c>
      <c r="C2312" s="2" t="s">
        <v>4268</v>
      </c>
      <c r="D2312" s="3" t="s">
        <v>244</v>
      </c>
      <c r="E2312" s="4">
        <v>2</v>
      </c>
      <c r="F2312" s="4">
        <v>0</v>
      </c>
      <c r="H2312" s="6">
        <v>0</v>
      </c>
      <c r="I2312" s="7">
        <v>6236998</v>
      </c>
      <c r="J2312" s="7">
        <v>6236992</v>
      </c>
      <c r="K2312" s="7">
        <v>2</v>
      </c>
      <c r="L2312" s="7">
        <v>7</v>
      </c>
      <c r="M2312" s="7">
        <f t="shared" si="258"/>
        <v>0</v>
      </c>
      <c r="N2312" s="8">
        <f t="shared" si="259"/>
        <v>0</v>
      </c>
      <c r="R2312" s="12">
        <v>1</v>
      </c>
    </row>
    <row r="2313" spans="1:18" x14ac:dyDescent="0.2">
      <c r="A2313" s="1" t="s">
        <v>4269</v>
      </c>
      <c r="B2313" s="1" t="s">
        <v>140</v>
      </c>
      <c r="C2313" s="2" t="s">
        <v>4270</v>
      </c>
      <c r="D2313" s="3" t="s">
        <v>247</v>
      </c>
      <c r="E2313" s="4">
        <v>2</v>
      </c>
      <c r="F2313" s="4">
        <v>0</v>
      </c>
      <c r="H2313" s="6">
        <v>0</v>
      </c>
      <c r="I2313" s="7">
        <v>6236999</v>
      </c>
      <c r="J2313" s="7">
        <v>6236992</v>
      </c>
      <c r="K2313" s="7">
        <v>2</v>
      </c>
      <c r="L2313" s="7">
        <v>7</v>
      </c>
      <c r="M2313" s="7">
        <f t="shared" si="258"/>
        <v>0</v>
      </c>
      <c r="N2313" s="8">
        <f t="shared" si="259"/>
        <v>0</v>
      </c>
      <c r="R2313" s="12">
        <v>1</v>
      </c>
    </row>
    <row r="2314" spans="1:18" x14ac:dyDescent="0.2">
      <c r="A2314" s="1" t="s">
        <v>4271</v>
      </c>
      <c r="B2314" s="1" t="s">
        <v>143</v>
      </c>
      <c r="C2314" s="2" t="s">
        <v>4272</v>
      </c>
      <c r="D2314" s="3" t="s">
        <v>234</v>
      </c>
      <c r="E2314" s="4">
        <v>1</v>
      </c>
      <c r="F2314" s="4">
        <v>0</v>
      </c>
      <c r="H2314" s="6">
        <v>0</v>
      </c>
      <c r="I2314" s="7">
        <v>6237000</v>
      </c>
      <c r="J2314" s="7">
        <v>6236992</v>
      </c>
      <c r="K2314" s="7">
        <v>2</v>
      </c>
      <c r="L2314" s="7">
        <v>7</v>
      </c>
      <c r="M2314" s="7">
        <f t="shared" si="258"/>
        <v>0</v>
      </c>
      <c r="N2314" s="8">
        <f t="shared" si="259"/>
        <v>0</v>
      </c>
      <c r="R2314" s="12">
        <v>1</v>
      </c>
    </row>
    <row r="2315" spans="1:18" x14ac:dyDescent="0.2">
      <c r="A2315" s="1" t="s">
        <v>4273</v>
      </c>
      <c r="B2315" s="1" t="s">
        <v>146</v>
      </c>
      <c r="C2315" s="2" t="s">
        <v>4274</v>
      </c>
      <c r="D2315" s="3" t="s">
        <v>247</v>
      </c>
      <c r="E2315" s="4">
        <v>20</v>
      </c>
      <c r="F2315" s="4">
        <v>0</v>
      </c>
      <c r="H2315" s="6">
        <v>0</v>
      </c>
      <c r="I2315" s="7">
        <v>6237001</v>
      </c>
      <c r="J2315" s="7">
        <v>6236992</v>
      </c>
      <c r="K2315" s="7">
        <v>2</v>
      </c>
      <c r="L2315" s="7">
        <v>7</v>
      </c>
      <c r="M2315" s="7">
        <f t="shared" si="258"/>
        <v>0</v>
      </c>
      <c r="N2315" s="8">
        <f t="shared" si="259"/>
        <v>0</v>
      </c>
      <c r="R2315" s="12">
        <v>1</v>
      </c>
    </row>
    <row r="2316" spans="1:18" x14ac:dyDescent="0.2">
      <c r="A2316" s="1" t="s">
        <v>4275</v>
      </c>
      <c r="B2316" s="1" t="s">
        <v>149</v>
      </c>
      <c r="C2316" s="2" t="s">
        <v>4276</v>
      </c>
      <c r="D2316" s="3" t="s">
        <v>237</v>
      </c>
      <c r="E2316" s="4">
        <v>2</v>
      </c>
      <c r="F2316" s="4">
        <v>0</v>
      </c>
      <c r="H2316" s="6">
        <v>0</v>
      </c>
      <c r="I2316" s="7">
        <v>6237002</v>
      </c>
      <c r="J2316" s="7">
        <v>6236992</v>
      </c>
      <c r="K2316" s="7">
        <v>2</v>
      </c>
      <c r="L2316" s="7">
        <v>7</v>
      </c>
      <c r="M2316" s="7">
        <f t="shared" si="258"/>
        <v>0</v>
      </c>
      <c r="N2316" s="8">
        <f t="shared" si="259"/>
        <v>0</v>
      </c>
      <c r="R2316" s="12">
        <v>1</v>
      </c>
    </row>
    <row r="2317" spans="1:18" ht="63.75" x14ac:dyDescent="0.2">
      <c r="A2317" s="1" t="s">
        <v>4277</v>
      </c>
      <c r="B2317" s="1" t="s">
        <v>152</v>
      </c>
      <c r="C2317" s="2" t="s">
        <v>4278</v>
      </c>
      <c r="D2317" s="3" t="s">
        <v>237</v>
      </c>
      <c r="E2317" s="4">
        <v>1</v>
      </c>
      <c r="F2317" s="4">
        <v>0</v>
      </c>
      <c r="H2317" s="6">
        <v>0</v>
      </c>
      <c r="I2317" s="7">
        <v>6237003</v>
      </c>
      <c r="J2317" s="7">
        <v>6236992</v>
      </c>
      <c r="K2317" s="7">
        <v>2</v>
      </c>
      <c r="L2317" s="7">
        <v>7</v>
      </c>
      <c r="M2317" s="7">
        <f t="shared" si="258"/>
        <v>0</v>
      </c>
      <c r="N2317" s="8">
        <f t="shared" si="259"/>
        <v>0</v>
      </c>
      <c r="R2317" s="12">
        <v>1</v>
      </c>
    </row>
    <row r="2318" spans="1:18" x14ac:dyDescent="0.2">
      <c r="A2318" s="1" t="s">
        <v>4279</v>
      </c>
      <c r="B2318" s="1" t="s">
        <v>155</v>
      </c>
      <c r="C2318" s="2" t="s">
        <v>4280</v>
      </c>
      <c r="D2318" s="3" t="s">
        <v>237</v>
      </c>
      <c r="E2318" s="4">
        <v>1</v>
      </c>
      <c r="F2318" s="4">
        <v>0</v>
      </c>
      <c r="H2318" s="6">
        <v>0</v>
      </c>
      <c r="I2318" s="7">
        <v>6237004</v>
      </c>
      <c r="J2318" s="7">
        <v>6236992</v>
      </c>
      <c r="K2318" s="7">
        <v>2</v>
      </c>
      <c r="L2318" s="7">
        <v>7</v>
      </c>
      <c r="M2318" s="7">
        <f t="shared" si="258"/>
        <v>0</v>
      </c>
      <c r="N2318" s="8">
        <f t="shared" si="259"/>
        <v>0</v>
      </c>
      <c r="R2318" s="12">
        <v>1</v>
      </c>
    </row>
    <row r="2319" spans="1:18" x14ac:dyDescent="0.2">
      <c r="A2319" s="1" t="s">
        <v>4281</v>
      </c>
      <c r="B2319" s="1" t="s">
        <v>158</v>
      </c>
      <c r="C2319" s="2" t="s">
        <v>4282</v>
      </c>
      <c r="D2319" s="3" t="s">
        <v>237</v>
      </c>
      <c r="E2319" s="4">
        <v>1</v>
      </c>
      <c r="F2319" s="4">
        <v>0</v>
      </c>
      <c r="H2319" s="6">
        <v>0</v>
      </c>
      <c r="I2319" s="7">
        <v>6237005</v>
      </c>
      <c r="J2319" s="7">
        <v>6236992</v>
      </c>
      <c r="K2319" s="7">
        <v>2</v>
      </c>
      <c r="L2319" s="7">
        <v>7</v>
      </c>
      <c r="M2319" s="7">
        <f t="shared" si="258"/>
        <v>0</v>
      </c>
      <c r="N2319" s="8">
        <f t="shared" si="259"/>
        <v>0</v>
      </c>
      <c r="R2319" s="12">
        <v>1</v>
      </c>
    </row>
    <row r="2320" spans="1:18" x14ac:dyDescent="0.2">
      <c r="A2320" s="1" t="s">
        <v>4283</v>
      </c>
      <c r="B2320" s="1" t="s">
        <v>1451</v>
      </c>
      <c r="C2320" s="2" t="s">
        <v>4284</v>
      </c>
      <c r="E2320" s="4">
        <v>0</v>
      </c>
      <c r="F2320" s="4">
        <v>0</v>
      </c>
      <c r="H2320" s="6">
        <v>0</v>
      </c>
      <c r="I2320" s="7">
        <v>6237008</v>
      </c>
      <c r="J2320" s="7">
        <v>6236957</v>
      </c>
      <c r="K2320" s="7">
        <v>1</v>
      </c>
      <c r="L2320" s="7">
        <v>6</v>
      </c>
      <c r="M2320" s="7">
        <f>M2321+M2322+M2323+M2324</f>
        <v>0</v>
      </c>
      <c r="N2320" s="8">
        <f>N2321+N2322+N2323+N2324</f>
        <v>0</v>
      </c>
      <c r="R2320" s="12">
        <v>1</v>
      </c>
    </row>
    <row r="2321" spans="1:18" x14ac:dyDescent="0.2">
      <c r="A2321" s="1" t="s">
        <v>4285</v>
      </c>
      <c r="B2321" s="1" t="s">
        <v>169</v>
      </c>
      <c r="C2321" s="2" t="s">
        <v>4206</v>
      </c>
      <c r="D2321" s="3" t="s">
        <v>247</v>
      </c>
      <c r="E2321" s="4">
        <v>23</v>
      </c>
      <c r="F2321" s="4">
        <v>0</v>
      </c>
      <c r="H2321" s="6">
        <v>0</v>
      </c>
      <c r="I2321" s="7">
        <v>6237009</v>
      </c>
      <c r="J2321" s="7">
        <v>6237008</v>
      </c>
      <c r="K2321" s="7">
        <v>2</v>
      </c>
      <c r="L2321" s="7">
        <v>7</v>
      </c>
      <c r="M2321" s="7">
        <f t="shared" ref="M2321:M2324" si="260">ROUND(ROUND(H2321,2)*ROUND(E2321,2), 2)</f>
        <v>0</v>
      </c>
      <c r="N2321" s="8">
        <f>H2321*E2321*(1+F2321/100)</f>
        <v>0</v>
      </c>
      <c r="R2321" s="12">
        <v>1</v>
      </c>
    </row>
    <row r="2322" spans="1:18" x14ac:dyDescent="0.2">
      <c r="A2322" s="1" t="s">
        <v>4286</v>
      </c>
      <c r="B2322" s="1" t="s">
        <v>172</v>
      </c>
      <c r="C2322" s="2" t="s">
        <v>4054</v>
      </c>
      <c r="D2322" s="3" t="s">
        <v>237</v>
      </c>
      <c r="E2322" s="4">
        <v>2</v>
      </c>
      <c r="F2322" s="4">
        <v>0</v>
      </c>
      <c r="H2322" s="6">
        <v>0</v>
      </c>
      <c r="I2322" s="7">
        <v>6237010</v>
      </c>
      <c r="J2322" s="7">
        <v>6237008</v>
      </c>
      <c r="K2322" s="7">
        <v>2</v>
      </c>
      <c r="L2322" s="7">
        <v>7</v>
      </c>
      <c r="M2322" s="7">
        <f t="shared" si="260"/>
        <v>0</v>
      </c>
      <c r="N2322" s="8">
        <f>H2322*E2322*(1+F2322/100)</f>
        <v>0</v>
      </c>
      <c r="R2322" s="12">
        <v>1</v>
      </c>
    </row>
    <row r="2323" spans="1:18" ht="102" x14ac:dyDescent="0.2">
      <c r="A2323" s="1" t="s">
        <v>4287</v>
      </c>
      <c r="B2323" s="1" t="s">
        <v>175</v>
      </c>
      <c r="C2323" s="2" t="s">
        <v>4288</v>
      </c>
      <c r="D2323" s="3" t="s">
        <v>247</v>
      </c>
      <c r="E2323" s="4">
        <v>23</v>
      </c>
      <c r="F2323" s="4">
        <v>0</v>
      </c>
      <c r="H2323" s="6">
        <v>0</v>
      </c>
      <c r="I2323" s="7">
        <v>6237011</v>
      </c>
      <c r="J2323" s="7">
        <v>6237008</v>
      </c>
      <c r="K2323" s="7">
        <v>2</v>
      </c>
      <c r="L2323" s="7">
        <v>7</v>
      </c>
      <c r="M2323" s="7">
        <f t="shared" si="260"/>
        <v>0</v>
      </c>
      <c r="N2323" s="8">
        <f>H2323*E2323*(1+F2323/100)</f>
        <v>0</v>
      </c>
      <c r="R2323" s="12">
        <v>1</v>
      </c>
    </row>
    <row r="2324" spans="1:18" ht="89.25" x14ac:dyDescent="0.2">
      <c r="A2324" s="1" t="s">
        <v>4289</v>
      </c>
      <c r="B2324" s="1" t="s">
        <v>178</v>
      </c>
      <c r="C2324" s="2" t="s">
        <v>4290</v>
      </c>
      <c r="D2324" s="3" t="s">
        <v>237</v>
      </c>
      <c r="E2324" s="4">
        <v>1</v>
      </c>
      <c r="F2324" s="4">
        <v>0</v>
      </c>
      <c r="H2324" s="6">
        <v>0</v>
      </c>
      <c r="I2324" s="7">
        <v>6237012</v>
      </c>
      <c r="J2324" s="7">
        <v>6237008</v>
      </c>
      <c r="K2324" s="7">
        <v>2</v>
      </c>
      <c r="L2324" s="7">
        <v>7</v>
      </c>
      <c r="M2324" s="7">
        <f t="shared" si="260"/>
        <v>0</v>
      </c>
      <c r="N2324" s="8">
        <f>H2324*E2324*(1+F2324/100)</f>
        <v>0</v>
      </c>
      <c r="R2324" s="12">
        <v>1</v>
      </c>
    </row>
    <row r="2325" spans="1:18" x14ac:dyDescent="0.2">
      <c r="A2325" s="1" t="s">
        <v>4291</v>
      </c>
      <c r="B2325" s="1" t="s">
        <v>1460</v>
      </c>
      <c r="C2325" s="2" t="s">
        <v>4292</v>
      </c>
      <c r="E2325" s="4">
        <v>0</v>
      </c>
      <c r="F2325" s="4">
        <v>0</v>
      </c>
      <c r="H2325" s="6">
        <v>0</v>
      </c>
      <c r="I2325" s="7">
        <v>6237013</v>
      </c>
      <c r="J2325" s="7">
        <v>6236957</v>
      </c>
      <c r="K2325" s="7">
        <v>1</v>
      </c>
      <c r="L2325" s="7">
        <v>6</v>
      </c>
      <c r="M2325" s="7">
        <f>M2326+M2327+M2328+M2329+M2330</f>
        <v>0</v>
      </c>
      <c r="N2325" s="8">
        <f>N2326+N2327+N2328+N2329+N2330</f>
        <v>0</v>
      </c>
      <c r="R2325" s="12">
        <v>1</v>
      </c>
    </row>
    <row r="2326" spans="1:18" ht="102" x14ac:dyDescent="0.2">
      <c r="A2326" s="1" t="s">
        <v>4293</v>
      </c>
      <c r="B2326" s="1" t="s">
        <v>184</v>
      </c>
      <c r="C2326" s="2" t="s">
        <v>4294</v>
      </c>
      <c r="D2326" s="3" t="s">
        <v>247</v>
      </c>
      <c r="E2326" s="4">
        <v>30</v>
      </c>
      <c r="F2326" s="4">
        <v>0</v>
      </c>
      <c r="H2326" s="6">
        <v>0</v>
      </c>
      <c r="I2326" s="7">
        <v>6237014</v>
      </c>
      <c r="J2326" s="7">
        <v>6237013</v>
      </c>
      <c r="K2326" s="7">
        <v>2</v>
      </c>
      <c r="L2326" s="7">
        <v>7</v>
      </c>
      <c r="M2326" s="7">
        <f t="shared" ref="M2326:M2330" si="261">ROUND(ROUND(H2326,2)*ROUND(E2326,2), 2)</f>
        <v>0</v>
      </c>
      <c r="N2326" s="8">
        <f>H2326*E2326*(1+F2326/100)</f>
        <v>0</v>
      </c>
      <c r="R2326" s="12">
        <v>1</v>
      </c>
    </row>
    <row r="2327" spans="1:18" ht="51" x14ac:dyDescent="0.2">
      <c r="A2327" s="1" t="s">
        <v>4295</v>
      </c>
      <c r="B2327" s="1" t="s">
        <v>187</v>
      </c>
      <c r="C2327" s="2" t="s">
        <v>4296</v>
      </c>
      <c r="D2327" s="3" t="s">
        <v>237</v>
      </c>
      <c r="E2327" s="4">
        <v>4</v>
      </c>
      <c r="F2327" s="4">
        <v>0</v>
      </c>
      <c r="H2327" s="6">
        <v>0</v>
      </c>
      <c r="I2327" s="7">
        <v>6237015</v>
      </c>
      <c r="J2327" s="7">
        <v>6237013</v>
      </c>
      <c r="K2327" s="7">
        <v>2</v>
      </c>
      <c r="L2327" s="7">
        <v>7</v>
      </c>
      <c r="M2327" s="7">
        <f t="shared" si="261"/>
        <v>0</v>
      </c>
      <c r="N2327" s="8">
        <f>H2327*E2327*(1+F2327/100)</f>
        <v>0</v>
      </c>
      <c r="R2327" s="12">
        <v>1</v>
      </c>
    </row>
    <row r="2328" spans="1:18" ht="38.25" x14ac:dyDescent="0.2">
      <c r="A2328" s="1" t="s">
        <v>4297</v>
      </c>
      <c r="B2328" s="1" t="s">
        <v>190</v>
      </c>
      <c r="C2328" s="2" t="s">
        <v>4298</v>
      </c>
      <c r="D2328" s="3" t="s">
        <v>237</v>
      </c>
      <c r="E2328" s="4">
        <v>4</v>
      </c>
      <c r="F2328" s="4">
        <v>0</v>
      </c>
      <c r="H2328" s="6">
        <v>0</v>
      </c>
      <c r="I2328" s="7">
        <v>6237016</v>
      </c>
      <c r="J2328" s="7">
        <v>6237013</v>
      </c>
      <c r="K2328" s="7">
        <v>2</v>
      </c>
      <c r="L2328" s="7">
        <v>7</v>
      </c>
      <c r="M2328" s="7">
        <f t="shared" si="261"/>
        <v>0</v>
      </c>
      <c r="N2328" s="8">
        <f>H2328*E2328*(1+F2328/100)</f>
        <v>0</v>
      </c>
      <c r="R2328" s="12">
        <v>1</v>
      </c>
    </row>
    <row r="2329" spans="1:18" ht="38.25" x14ac:dyDescent="0.2">
      <c r="A2329" s="1" t="s">
        <v>4299</v>
      </c>
      <c r="B2329" s="1" t="s">
        <v>193</v>
      </c>
      <c r="C2329" s="2" t="s">
        <v>4300</v>
      </c>
      <c r="D2329" s="3" t="s">
        <v>237</v>
      </c>
      <c r="E2329" s="4">
        <v>2</v>
      </c>
      <c r="F2329" s="4">
        <v>0</v>
      </c>
      <c r="H2329" s="6">
        <v>0</v>
      </c>
      <c r="I2329" s="7">
        <v>6237017</v>
      </c>
      <c r="J2329" s="7">
        <v>6237013</v>
      </c>
      <c r="K2329" s="7">
        <v>2</v>
      </c>
      <c r="L2329" s="7">
        <v>7</v>
      </c>
      <c r="M2329" s="7">
        <f t="shared" si="261"/>
        <v>0</v>
      </c>
      <c r="N2329" s="8">
        <f>H2329*E2329*(1+F2329/100)</f>
        <v>0</v>
      </c>
      <c r="R2329" s="12">
        <v>1</v>
      </c>
    </row>
    <row r="2330" spans="1:18" ht="25.5" x14ac:dyDescent="0.2">
      <c r="A2330" s="1" t="s">
        <v>4301</v>
      </c>
      <c r="B2330" s="1" t="s">
        <v>1513</v>
      </c>
      <c r="C2330" s="2" t="s">
        <v>4302</v>
      </c>
      <c r="D2330" s="3" t="s">
        <v>237</v>
      </c>
      <c r="E2330" s="4">
        <v>4</v>
      </c>
      <c r="F2330" s="4">
        <v>0</v>
      </c>
      <c r="H2330" s="6">
        <v>0</v>
      </c>
      <c r="I2330" s="7">
        <v>6237018</v>
      </c>
      <c r="J2330" s="7">
        <v>6237013</v>
      </c>
      <c r="K2330" s="7">
        <v>2</v>
      </c>
      <c r="L2330" s="7">
        <v>7</v>
      </c>
      <c r="M2330" s="7">
        <f t="shared" si="261"/>
        <v>0</v>
      </c>
      <c r="N2330" s="8">
        <f>H2330*E2330*(1+F2330/100)</f>
        <v>0</v>
      </c>
      <c r="R2330" s="12">
        <v>1</v>
      </c>
    </row>
    <row r="2331" spans="1:18" x14ac:dyDescent="0.2">
      <c r="A2331" s="1" t="s">
        <v>4303</v>
      </c>
      <c r="B2331" s="1" t="s">
        <v>1475</v>
      </c>
      <c r="C2331" s="2" t="s">
        <v>4304</v>
      </c>
      <c r="E2331" s="4">
        <v>0</v>
      </c>
      <c r="F2331" s="4">
        <v>0</v>
      </c>
      <c r="H2331" s="6">
        <v>0</v>
      </c>
      <c r="I2331" s="7">
        <v>6237019</v>
      </c>
      <c r="J2331" s="7">
        <v>6236957</v>
      </c>
      <c r="K2331" s="7">
        <v>1</v>
      </c>
      <c r="L2331" s="7">
        <v>6</v>
      </c>
      <c r="M2331" s="7">
        <f>M2332</f>
        <v>0</v>
      </c>
      <c r="N2331" s="8">
        <f>N2332</f>
        <v>0</v>
      </c>
      <c r="R2331" s="12">
        <v>1</v>
      </c>
    </row>
    <row r="2332" spans="1:18" ht="25.5" x14ac:dyDescent="0.2">
      <c r="A2332" s="1" t="s">
        <v>4305</v>
      </c>
      <c r="B2332" s="1" t="s">
        <v>1526</v>
      </c>
      <c r="C2332" s="2" t="s">
        <v>4306</v>
      </c>
      <c r="D2332" s="3" t="s">
        <v>247</v>
      </c>
      <c r="E2332" s="4">
        <v>485</v>
      </c>
      <c r="F2332" s="4">
        <v>0</v>
      </c>
      <c r="H2332" s="6">
        <v>0</v>
      </c>
      <c r="I2332" s="7">
        <v>6237020</v>
      </c>
      <c r="J2332" s="7">
        <v>6237019</v>
      </c>
      <c r="K2332" s="7">
        <v>2</v>
      </c>
      <c r="L2332" s="7">
        <v>7</v>
      </c>
      <c r="M2332" s="7">
        <f>ROUND(ROUND(H2332,2)*ROUND(E2332,2), 2)</f>
        <v>0</v>
      </c>
      <c r="N2332" s="8">
        <f>H2332*E2332*(1+F2332/100)</f>
        <v>0</v>
      </c>
      <c r="R2332" s="12">
        <v>1</v>
      </c>
    </row>
    <row r="2333" spans="1:18" x14ac:dyDescent="0.2">
      <c r="A2333" s="1" t="s">
        <v>4307</v>
      </c>
      <c r="B2333" s="1" t="s">
        <v>413</v>
      </c>
      <c r="C2333" s="2" t="s">
        <v>1452</v>
      </c>
      <c r="E2333" s="4">
        <v>0</v>
      </c>
      <c r="F2333" s="4">
        <v>0</v>
      </c>
      <c r="H2333" s="6">
        <v>0</v>
      </c>
      <c r="I2333" s="7">
        <v>6237021</v>
      </c>
      <c r="J2333" s="7">
        <v>6306424</v>
      </c>
      <c r="K2333" s="7">
        <v>1</v>
      </c>
      <c r="L2333" s="7">
        <v>5</v>
      </c>
      <c r="M2333" s="7">
        <f>M2334+M2339+M2345+M2350</f>
        <v>0</v>
      </c>
      <c r="N2333" s="8">
        <f>N2334+N2339+N2345+N2350</f>
        <v>0</v>
      </c>
      <c r="R2333" s="12">
        <v>1</v>
      </c>
    </row>
    <row r="2334" spans="1:18" x14ac:dyDescent="0.2">
      <c r="A2334" s="1" t="s">
        <v>4308</v>
      </c>
      <c r="C2334" s="2" t="s">
        <v>285</v>
      </c>
      <c r="E2334" s="4">
        <v>0</v>
      </c>
      <c r="F2334" s="4">
        <v>0</v>
      </c>
      <c r="H2334" s="6">
        <v>0</v>
      </c>
      <c r="I2334" s="7">
        <v>6237022</v>
      </c>
      <c r="J2334" s="7">
        <v>6237021</v>
      </c>
      <c r="K2334" s="7">
        <v>1</v>
      </c>
      <c r="L2334" s="7">
        <v>6</v>
      </c>
      <c r="M2334" s="7">
        <f>M2335+M2336+M2337+M2338</f>
        <v>0</v>
      </c>
      <c r="N2334" s="8">
        <f>N2335+N2336+N2337+N2338</f>
        <v>0</v>
      </c>
      <c r="R2334" s="12">
        <v>1</v>
      </c>
    </row>
    <row r="2335" spans="1:18" ht="25.5" x14ac:dyDescent="0.2">
      <c r="A2335" s="1" t="s">
        <v>4309</v>
      </c>
      <c r="C2335" s="2" t="s">
        <v>1358</v>
      </c>
      <c r="D2335" s="3" t="s">
        <v>36</v>
      </c>
      <c r="E2335" s="4">
        <v>0</v>
      </c>
      <c r="F2335" s="4">
        <v>0</v>
      </c>
      <c r="H2335" s="6">
        <v>0</v>
      </c>
      <c r="I2335" s="7">
        <v>6237023</v>
      </c>
      <c r="J2335" s="7">
        <v>6237022</v>
      </c>
      <c r="K2335" s="7">
        <v>2</v>
      </c>
      <c r="L2335" s="7">
        <v>7</v>
      </c>
      <c r="M2335" s="7">
        <f t="shared" ref="M2335:M2338" si="262">ROUND(ROUND(H2335,2)*ROUND(E2335,2), 2)</f>
        <v>0</v>
      </c>
      <c r="N2335" s="8">
        <f>H2335*E2335*(1+F2335/100)</f>
        <v>0</v>
      </c>
      <c r="R2335" s="12">
        <v>1</v>
      </c>
    </row>
    <row r="2336" spans="1:18" ht="25.5" x14ac:dyDescent="0.2">
      <c r="A2336" s="1" t="s">
        <v>4310</v>
      </c>
      <c r="C2336" s="2" t="s">
        <v>1356</v>
      </c>
      <c r="D2336" s="3" t="s">
        <v>36</v>
      </c>
      <c r="E2336" s="4">
        <v>0</v>
      </c>
      <c r="F2336" s="4">
        <v>0</v>
      </c>
      <c r="H2336" s="6">
        <v>0</v>
      </c>
      <c r="I2336" s="7">
        <v>6237024</v>
      </c>
      <c r="J2336" s="7">
        <v>6237022</v>
      </c>
      <c r="K2336" s="7">
        <v>2</v>
      </c>
      <c r="L2336" s="7">
        <v>7</v>
      </c>
      <c r="M2336" s="7">
        <f t="shared" si="262"/>
        <v>0</v>
      </c>
      <c r="N2336" s="8">
        <f>H2336*E2336*(1+F2336/100)</f>
        <v>0</v>
      </c>
      <c r="R2336" s="12">
        <v>1</v>
      </c>
    </row>
    <row r="2337" spans="1:18" x14ac:dyDescent="0.2">
      <c r="A2337" s="1" t="s">
        <v>4311</v>
      </c>
      <c r="C2337" s="2" t="s">
        <v>1360</v>
      </c>
      <c r="D2337" s="3" t="s">
        <v>36</v>
      </c>
      <c r="E2337" s="4">
        <v>0</v>
      </c>
      <c r="F2337" s="4">
        <v>0</v>
      </c>
      <c r="H2337" s="6">
        <v>0</v>
      </c>
      <c r="I2337" s="7">
        <v>6237025</v>
      </c>
      <c r="J2337" s="7">
        <v>6237022</v>
      </c>
      <c r="K2337" s="7">
        <v>2</v>
      </c>
      <c r="L2337" s="7">
        <v>7</v>
      </c>
      <c r="M2337" s="7">
        <f t="shared" si="262"/>
        <v>0</v>
      </c>
      <c r="N2337" s="8">
        <f>H2337*E2337*(1+F2337/100)</f>
        <v>0</v>
      </c>
      <c r="R2337" s="12">
        <v>1</v>
      </c>
    </row>
    <row r="2338" spans="1:18" ht="25.5" x14ac:dyDescent="0.2">
      <c r="A2338" s="1" t="s">
        <v>4312</v>
      </c>
      <c r="C2338" s="2" t="s">
        <v>880</v>
      </c>
      <c r="D2338" s="3" t="s">
        <v>36</v>
      </c>
      <c r="E2338" s="4">
        <v>0</v>
      </c>
      <c r="F2338" s="4">
        <v>0</v>
      </c>
      <c r="H2338" s="6">
        <v>0</v>
      </c>
      <c r="I2338" s="7">
        <v>6237026</v>
      </c>
      <c r="J2338" s="7">
        <v>6237022</v>
      </c>
      <c r="K2338" s="7">
        <v>2</v>
      </c>
      <c r="L2338" s="7">
        <v>7</v>
      </c>
      <c r="M2338" s="7">
        <f t="shared" si="262"/>
        <v>0</v>
      </c>
      <c r="N2338" s="8">
        <f>H2338*E2338*(1+F2338/100)</f>
        <v>0</v>
      </c>
      <c r="R2338" s="12">
        <v>1</v>
      </c>
    </row>
    <row r="2339" spans="1:18" x14ac:dyDescent="0.2">
      <c r="A2339" s="1" t="s">
        <v>4313</v>
      </c>
      <c r="B2339" s="1" t="s">
        <v>972</v>
      </c>
      <c r="C2339" s="2" t="s">
        <v>4314</v>
      </c>
      <c r="E2339" s="4">
        <v>0</v>
      </c>
      <c r="F2339" s="4">
        <v>0</v>
      </c>
      <c r="H2339" s="6">
        <v>0</v>
      </c>
      <c r="I2339" s="7">
        <v>6237027</v>
      </c>
      <c r="J2339" s="7">
        <v>6237021</v>
      </c>
      <c r="K2339" s="7">
        <v>1</v>
      </c>
      <c r="L2339" s="7">
        <v>6</v>
      </c>
      <c r="M2339" s="7">
        <f>M2340+M2341+M2342+M2343+M2344</f>
        <v>0</v>
      </c>
      <c r="N2339" s="8">
        <f>N2340+N2341+N2342+N2343+N2344</f>
        <v>0</v>
      </c>
      <c r="R2339" s="12">
        <v>1</v>
      </c>
    </row>
    <row r="2340" spans="1:18" ht="127.5" x14ac:dyDescent="0.2">
      <c r="A2340" s="1" t="s">
        <v>4315</v>
      </c>
      <c r="B2340" s="1" t="s">
        <v>31</v>
      </c>
      <c r="C2340" s="2" t="s">
        <v>4316</v>
      </c>
      <c r="D2340" s="3" t="s">
        <v>247</v>
      </c>
      <c r="E2340" s="4">
        <v>216</v>
      </c>
      <c r="F2340" s="4">
        <v>0</v>
      </c>
      <c r="H2340" s="6">
        <v>0</v>
      </c>
      <c r="I2340" s="7">
        <v>6237028</v>
      </c>
      <c r="J2340" s="7">
        <v>6237027</v>
      </c>
      <c r="K2340" s="7">
        <v>2</v>
      </c>
      <c r="L2340" s="7">
        <v>7</v>
      </c>
      <c r="M2340" s="7">
        <f t="shared" ref="M2340:M2344" si="263">ROUND(ROUND(H2340,2)*ROUND(E2340,2), 2)</f>
        <v>0</v>
      </c>
      <c r="N2340" s="8">
        <f>H2340*E2340*(1+F2340/100)</f>
        <v>0</v>
      </c>
      <c r="R2340" s="12">
        <v>1</v>
      </c>
    </row>
    <row r="2341" spans="1:18" ht="89.25" x14ac:dyDescent="0.2">
      <c r="A2341" s="1" t="s">
        <v>4317</v>
      </c>
      <c r="B2341" s="1" t="s">
        <v>42</v>
      </c>
      <c r="C2341" s="2" t="s">
        <v>4318</v>
      </c>
      <c r="D2341" s="3" t="s">
        <v>36</v>
      </c>
      <c r="E2341" s="4">
        <v>0</v>
      </c>
      <c r="F2341" s="4">
        <v>0</v>
      </c>
      <c r="H2341" s="6">
        <v>0</v>
      </c>
      <c r="I2341" s="7">
        <v>6237029</v>
      </c>
      <c r="J2341" s="7">
        <v>6237027</v>
      </c>
      <c r="K2341" s="7">
        <v>2</v>
      </c>
      <c r="L2341" s="7">
        <v>7</v>
      </c>
      <c r="M2341" s="7">
        <f t="shared" si="263"/>
        <v>0</v>
      </c>
      <c r="N2341" s="8">
        <f>H2341*E2341*(1+F2341/100)</f>
        <v>0</v>
      </c>
      <c r="R2341" s="12">
        <v>1</v>
      </c>
    </row>
    <row r="2342" spans="1:18" ht="102" x14ac:dyDescent="0.2">
      <c r="A2342" s="1" t="s">
        <v>4319</v>
      </c>
      <c r="C2342" s="2" t="s">
        <v>4320</v>
      </c>
      <c r="D2342" s="3" t="s">
        <v>237</v>
      </c>
      <c r="E2342" s="4">
        <v>2</v>
      </c>
      <c r="F2342" s="4">
        <v>0</v>
      </c>
      <c r="H2342" s="6">
        <v>0</v>
      </c>
      <c r="I2342" s="7">
        <v>6237030</v>
      </c>
      <c r="J2342" s="7">
        <v>6237027</v>
      </c>
      <c r="K2342" s="7">
        <v>2</v>
      </c>
      <c r="L2342" s="7">
        <v>7</v>
      </c>
      <c r="M2342" s="7">
        <f t="shared" si="263"/>
        <v>0</v>
      </c>
      <c r="N2342" s="8">
        <f>H2342*E2342*(1+F2342/100)</f>
        <v>0</v>
      </c>
      <c r="R2342" s="12">
        <v>1</v>
      </c>
    </row>
    <row r="2343" spans="1:18" ht="102" x14ac:dyDescent="0.2">
      <c r="A2343" s="1" t="s">
        <v>4321</v>
      </c>
      <c r="C2343" s="2" t="s">
        <v>4322</v>
      </c>
      <c r="D2343" s="3" t="s">
        <v>237</v>
      </c>
      <c r="E2343" s="4">
        <v>5</v>
      </c>
      <c r="F2343" s="4">
        <v>0</v>
      </c>
      <c r="H2343" s="6">
        <v>0</v>
      </c>
      <c r="I2343" s="7">
        <v>6237031</v>
      </c>
      <c r="J2343" s="7">
        <v>6237027</v>
      </c>
      <c r="K2343" s="7">
        <v>2</v>
      </c>
      <c r="L2343" s="7">
        <v>7</v>
      </c>
      <c r="M2343" s="7">
        <f t="shared" si="263"/>
        <v>0</v>
      </c>
      <c r="N2343" s="8">
        <f>H2343*E2343*(1+F2343/100)</f>
        <v>0</v>
      </c>
      <c r="R2343" s="12">
        <v>1</v>
      </c>
    </row>
    <row r="2344" spans="1:18" ht="114.75" x14ac:dyDescent="0.2">
      <c r="A2344" s="1" t="s">
        <v>4323</v>
      </c>
      <c r="C2344" s="2" t="s">
        <v>4324</v>
      </c>
      <c r="D2344" s="3" t="s">
        <v>237</v>
      </c>
      <c r="E2344" s="4">
        <v>1</v>
      </c>
      <c r="F2344" s="4">
        <v>0</v>
      </c>
      <c r="H2344" s="6">
        <v>0</v>
      </c>
      <c r="I2344" s="7">
        <v>6237032</v>
      </c>
      <c r="J2344" s="7">
        <v>6237027</v>
      </c>
      <c r="K2344" s="7">
        <v>2</v>
      </c>
      <c r="L2344" s="7">
        <v>7</v>
      </c>
      <c r="M2344" s="7">
        <f t="shared" si="263"/>
        <v>0</v>
      </c>
      <c r="N2344" s="8">
        <f>H2344*E2344*(1+F2344/100)</f>
        <v>0</v>
      </c>
      <c r="R2344" s="12">
        <v>1</v>
      </c>
    </row>
    <row r="2345" spans="1:18" x14ac:dyDescent="0.2">
      <c r="A2345" s="1" t="s">
        <v>4325</v>
      </c>
      <c r="B2345" s="1" t="s">
        <v>987</v>
      </c>
      <c r="C2345" s="2" t="s">
        <v>4326</v>
      </c>
      <c r="E2345" s="4">
        <v>0</v>
      </c>
      <c r="F2345" s="4">
        <v>0</v>
      </c>
      <c r="H2345" s="6">
        <v>0</v>
      </c>
      <c r="I2345" s="7">
        <v>6237033</v>
      </c>
      <c r="J2345" s="7">
        <v>6237021</v>
      </c>
      <c r="K2345" s="7">
        <v>1</v>
      </c>
      <c r="L2345" s="7">
        <v>6</v>
      </c>
      <c r="M2345" s="7">
        <f>M2346+M2347+M2348+M2349</f>
        <v>0</v>
      </c>
      <c r="N2345" s="8">
        <f>N2346+N2347+N2348+N2349</f>
        <v>0</v>
      </c>
      <c r="R2345" s="12">
        <v>1</v>
      </c>
    </row>
    <row r="2346" spans="1:18" ht="114.75" x14ac:dyDescent="0.2">
      <c r="A2346" s="1" t="s">
        <v>4327</v>
      </c>
      <c r="B2346" s="1" t="s">
        <v>48</v>
      </c>
      <c r="C2346" s="2" t="s">
        <v>4328</v>
      </c>
      <c r="D2346" s="3" t="s">
        <v>247</v>
      </c>
      <c r="E2346" s="4">
        <v>9</v>
      </c>
      <c r="F2346" s="4">
        <v>0</v>
      </c>
      <c r="H2346" s="6">
        <v>0</v>
      </c>
      <c r="I2346" s="7">
        <v>6237034</v>
      </c>
      <c r="J2346" s="7">
        <v>6237033</v>
      </c>
      <c r="K2346" s="7">
        <v>2</v>
      </c>
      <c r="L2346" s="7">
        <v>7</v>
      </c>
      <c r="M2346" s="7">
        <f t="shared" ref="M2346:M2349" si="264">ROUND(ROUND(H2346,2)*ROUND(E2346,2), 2)</f>
        <v>0</v>
      </c>
      <c r="N2346" s="8">
        <f>H2346*E2346*(1+F2346/100)</f>
        <v>0</v>
      </c>
      <c r="R2346" s="12">
        <v>1</v>
      </c>
    </row>
    <row r="2347" spans="1:18" ht="102" x14ac:dyDescent="0.2">
      <c r="A2347" s="1" t="s">
        <v>4329</v>
      </c>
      <c r="B2347" s="1" t="s">
        <v>51</v>
      </c>
      <c r="C2347" s="2" t="s">
        <v>4330</v>
      </c>
      <c r="D2347" s="3" t="s">
        <v>36</v>
      </c>
      <c r="E2347" s="4">
        <v>0</v>
      </c>
      <c r="F2347" s="4">
        <v>0</v>
      </c>
      <c r="H2347" s="6">
        <v>0</v>
      </c>
      <c r="I2347" s="7">
        <v>6237035</v>
      </c>
      <c r="J2347" s="7">
        <v>6237033</v>
      </c>
      <c r="K2347" s="7">
        <v>2</v>
      </c>
      <c r="L2347" s="7">
        <v>7</v>
      </c>
      <c r="M2347" s="7">
        <f t="shared" si="264"/>
        <v>0</v>
      </c>
      <c r="N2347" s="8">
        <f>H2347*E2347*(1+F2347/100)</f>
        <v>0</v>
      </c>
      <c r="R2347" s="12">
        <v>1</v>
      </c>
    </row>
    <row r="2348" spans="1:18" ht="114.75" x14ac:dyDescent="0.2">
      <c r="A2348" s="1" t="s">
        <v>4331</v>
      </c>
      <c r="C2348" s="2" t="s">
        <v>4332</v>
      </c>
      <c r="D2348" s="3" t="s">
        <v>237</v>
      </c>
      <c r="E2348" s="4">
        <v>1</v>
      </c>
      <c r="F2348" s="4">
        <v>0</v>
      </c>
      <c r="H2348" s="6">
        <v>0</v>
      </c>
      <c r="I2348" s="7">
        <v>6237036</v>
      </c>
      <c r="J2348" s="7">
        <v>6237033</v>
      </c>
      <c r="K2348" s="7">
        <v>2</v>
      </c>
      <c r="L2348" s="7">
        <v>7</v>
      </c>
      <c r="M2348" s="7">
        <f t="shared" si="264"/>
        <v>0</v>
      </c>
      <c r="N2348" s="8">
        <f>H2348*E2348*(1+F2348/100)</f>
        <v>0</v>
      </c>
      <c r="R2348" s="12">
        <v>1</v>
      </c>
    </row>
    <row r="2349" spans="1:18" ht="114.75" x14ac:dyDescent="0.2">
      <c r="A2349" s="1" t="s">
        <v>4333</v>
      </c>
      <c r="C2349" s="2" t="s">
        <v>4334</v>
      </c>
      <c r="D2349" s="3" t="s">
        <v>237</v>
      </c>
      <c r="E2349" s="4">
        <v>1</v>
      </c>
      <c r="F2349" s="4">
        <v>0</v>
      </c>
      <c r="H2349" s="6">
        <v>0</v>
      </c>
      <c r="I2349" s="7">
        <v>6237037</v>
      </c>
      <c r="J2349" s="7">
        <v>6237033</v>
      </c>
      <c r="K2349" s="7">
        <v>2</v>
      </c>
      <c r="L2349" s="7">
        <v>7</v>
      </c>
      <c r="M2349" s="7">
        <f t="shared" si="264"/>
        <v>0</v>
      </c>
      <c r="N2349" s="8">
        <f>H2349*E2349*(1+F2349/100)</f>
        <v>0</v>
      </c>
      <c r="R2349" s="12">
        <v>1</v>
      </c>
    </row>
    <row r="2350" spans="1:18" x14ac:dyDescent="0.2">
      <c r="A2350" s="1" t="s">
        <v>4335</v>
      </c>
      <c r="B2350" s="1" t="s">
        <v>987</v>
      </c>
      <c r="C2350" s="2" t="s">
        <v>4336</v>
      </c>
      <c r="E2350" s="4">
        <v>0</v>
      </c>
      <c r="F2350" s="4">
        <v>0</v>
      </c>
      <c r="H2350" s="6">
        <v>0</v>
      </c>
      <c r="I2350" s="7">
        <v>6237038</v>
      </c>
      <c r="J2350" s="7">
        <v>6237021</v>
      </c>
      <c r="K2350" s="7">
        <v>1</v>
      </c>
      <c r="L2350" s="7">
        <v>6</v>
      </c>
      <c r="M2350" s="7">
        <f>M2351</f>
        <v>0</v>
      </c>
      <c r="N2350" s="8">
        <f>N2351</f>
        <v>0</v>
      </c>
      <c r="R2350" s="12">
        <v>1</v>
      </c>
    </row>
    <row r="2351" spans="1:18" ht="114.75" x14ac:dyDescent="0.2">
      <c r="A2351" s="1" t="s">
        <v>4337</v>
      </c>
      <c r="B2351" s="1" t="s">
        <v>57</v>
      </c>
      <c r="C2351" s="2" t="s">
        <v>4338</v>
      </c>
      <c r="D2351" s="3" t="s">
        <v>237</v>
      </c>
      <c r="E2351" s="4">
        <v>1</v>
      </c>
      <c r="F2351" s="4">
        <v>0</v>
      </c>
      <c r="H2351" s="6">
        <v>0</v>
      </c>
      <c r="I2351" s="7">
        <v>6237039</v>
      </c>
      <c r="J2351" s="7">
        <v>6237038</v>
      </c>
      <c r="K2351" s="7">
        <v>2</v>
      </c>
      <c r="L2351" s="7">
        <v>7</v>
      </c>
      <c r="M2351" s="7">
        <f>ROUND(ROUND(H2351,2)*ROUND(E2351,2), 2)</f>
        <v>0</v>
      </c>
      <c r="N2351" s="8">
        <f>H2351*E2351*(1+F2351/100)</f>
        <v>0</v>
      </c>
      <c r="R2351" s="12">
        <v>1</v>
      </c>
    </row>
    <row r="2352" spans="1:18" x14ac:dyDescent="0.2">
      <c r="A2352" s="1" t="s">
        <v>4339</v>
      </c>
      <c r="B2352" s="1" t="s">
        <v>712</v>
      </c>
      <c r="C2352" s="2" t="s">
        <v>4340</v>
      </c>
      <c r="E2352" s="4">
        <v>0</v>
      </c>
      <c r="F2352" s="4">
        <v>0</v>
      </c>
      <c r="H2352" s="6">
        <v>0</v>
      </c>
      <c r="I2352" s="7">
        <v>6237040</v>
      </c>
      <c r="J2352" s="7">
        <v>6306424</v>
      </c>
      <c r="K2352" s="7">
        <v>1</v>
      </c>
      <c r="L2352" s="7">
        <v>5</v>
      </c>
      <c r="M2352" s="7">
        <f>M2353+M2357+M2364+M2368+M2373</f>
        <v>0</v>
      </c>
      <c r="N2352" s="8">
        <f>N2353+N2357+N2364+N2368+N2373</f>
        <v>0</v>
      </c>
      <c r="R2352" s="12">
        <v>1</v>
      </c>
    </row>
    <row r="2353" spans="1:18" x14ac:dyDescent="0.2">
      <c r="A2353" s="1" t="s">
        <v>4341</v>
      </c>
      <c r="C2353" s="2" t="s">
        <v>285</v>
      </c>
      <c r="E2353" s="4">
        <v>0</v>
      </c>
      <c r="F2353" s="4">
        <v>0</v>
      </c>
      <c r="H2353" s="6">
        <v>0</v>
      </c>
      <c r="I2353" s="7">
        <v>6237041</v>
      </c>
      <c r="J2353" s="7">
        <v>6237040</v>
      </c>
      <c r="K2353" s="7">
        <v>1</v>
      </c>
      <c r="L2353" s="7">
        <v>6</v>
      </c>
      <c r="M2353" s="7">
        <f>M2354+M2355+M2356</f>
        <v>0</v>
      </c>
      <c r="N2353" s="8">
        <f>N2354+N2355+N2356</f>
        <v>0</v>
      </c>
      <c r="R2353" s="12">
        <v>1</v>
      </c>
    </row>
    <row r="2354" spans="1:18" ht="25.5" x14ac:dyDescent="0.2">
      <c r="A2354" s="1" t="s">
        <v>4342</v>
      </c>
      <c r="C2354" s="2" t="s">
        <v>1358</v>
      </c>
      <c r="D2354" s="3" t="s">
        <v>36</v>
      </c>
      <c r="E2354" s="4">
        <v>0</v>
      </c>
      <c r="F2354" s="4">
        <v>0</v>
      </c>
      <c r="H2354" s="6">
        <v>0</v>
      </c>
      <c r="I2354" s="7">
        <v>6237042</v>
      </c>
      <c r="J2354" s="7">
        <v>6237041</v>
      </c>
      <c r="K2354" s="7">
        <v>2</v>
      </c>
      <c r="L2354" s="7">
        <v>7</v>
      </c>
      <c r="M2354" s="7">
        <f t="shared" ref="M2354:M2356" si="265">ROUND(ROUND(H2354,2)*ROUND(E2354,2), 2)</f>
        <v>0</v>
      </c>
      <c r="N2354" s="8">
        <f>H2354*E2354*(1+F2354/100)</f>
        <v>0</v>
      </c>
      <c r="R2354" s="12">
        <v>1</v>
      </c>
    </row>
    <row r="2355" spans="1:18" x14ac:dyDescent="0.2">
      <c r="A2355" s="1" t="s">
        <v>4343</v>
      </c>
      <c r="C2355" s="2" t="s">
        <v>1360</v>
      </c>
      <c r="D2355" s="3" t="s">
        <v>36</v>
      </c>
      <c r="E2355" s="4">
        <v>0</v>
      </c>
      <c r="F2355" s="4">
        <v>0</v>
      </c>
      <c r="H2355" s="6">
        <v>0</v>
      </c>
      <c r="I2355" s="7">
        <v>6237043</v>
      </c>
      <c r="J2355" s="7">
        <v>6237041</v>
      </c>
      <c r="K2355" s="7">
        <v>2</v>
      </c>
      <c r="L2355" s="7">
        <v>7</v>
      </c>
      <c r="M2355" s="7">
        <f t="shared" si="265"/>
        <v>0</v>
      </c>
      <c r="N2355" s="8">
        <f>H2355*E2355*(1+F2355/100)</f>
        <v>0</v>
      </c>
      <c r="R2355" s="12">
        <v>1</v>
      </c>
    </row>
    <row r="2356" spans="1:18" ht="25.5" x14ac:dyDescent="0.2">
      <c r="A2356" s="1" t="s">
        <v>4344</v>
      </c>
      <c r="C2356" s="2" t="s">
        <v>880</v>
      </c>
      <c r="D2356" s="3" t="s">
        <v>36</v>
      </c>
      <c r="E2356" s="4">
        <v>0</v>
      </c>
      <c r="F2356" s="4">
        <v>0</v>
      </c>
      <c r="H2356" s="6">
        <v>0</v>
      </c>
      <c r="I2356" s="7">
        <v>6237044</v>
      </c>
      <c r="J2356" s="7">
        <v>6237041</v>
      </c>
      <c r="K2356" s="7">
        <v>2</v>
      </c>
      <c r="L2356" s="7">
        <v>7</v>
      </c>
      <c r="M2356" s="7">
        <f t="shared" si="265"/>
        <v>0</v>
      </c>
      <c r="N2356" s="8">
        <f>H2356*E2356*(1+F2356/100)</f>
        <v>0</v>
      </c>
      <c r="R2356" s="12">
        <v>1</v>
      </c>
    </row>
    <row r="2357" spans="1:18" x14ac:dyDescent="0.2">
      <c r="A2357" s="1" t="s">
        <v>4345</v>
      </c>
      <c r="B2357" s="1" t="s">
        <v>972</v>
      </c>
      <c r="C2357" s="2" t="s">
        <v>308</v>
      </c>
      <c r="E2357" s="4">
        <v>0</v>
      </c>
      <c r="F2357" s="4">
        <v>0</v>
      </c>
      <c r="H2357" s="6">
        <v>0</v>
      </c>
      <c r="I2357" s="7">
        <v>6237045</v>
      </c>
      <c r="J2357" s="7">
        <v>6237040</v>
      </c>
      <c r="K2357" s="7">
        <v>1</v>
      </c>
      <c r="L2357" s="7">
        <v>6</v>
      </c>
      <c r="M2357" s="7">
        <f>M2358+M2359+M2360+M2361+M2362+M2363</f>
        <v>0</v>
      </c>
      <c r="N2357" s="8">
        <f>N2358+N2359+N2360+N2361+N2362+N2363</f>
        <v>0</v>
      </c>
      <c r="R2357" s="12">
        <v>1</v>
      </c>
    </row>
    <row r="2358" spans="1:18" x14ac:dyDescent="0.2">
      <c r="A2358" s="1" t="s">
        <v>4346</v>
      </c>
      <c r="B2358" s="1" t="s">
        <v>31</v>
      </c>
      <c r="C2358" s="2" t="s">
        <v>4347</v>
      </c>
      <c r="D2358" s="3" t="s">
        <v>268</v>
      </c>
      <c r="E2358" s="4">
        <v>2.5</v>
      </c>
      <c r="F2358" s="4">
        <v>0</v>
      </c>
      <c r="H2358" s="6">
        <v>0</v>
      </c>
      <c r="I2358" s="7">
        <v>6237046</v>
      </c>
      <c r="J2358" s="7">
        <v>6237045</v>
      </c>
      <c r="K2358" s="7">
        <v>2</v>
      </c>
      <c r="L2358" s="7">
        <v>7</v>
      </c>
      <c r="M2358" s="7">
        <f t="shared" ref="M2358:M2363" si="266">ROUND(ROUND(H2358,2)*ROUND(E2358,2), 2)</f>
        <v>0</v>
      </c>
      <c r="N2358" s="8">
        <f t="shared" ref="N2358:N2363" si="267">H2358*E2358*(1+F2358/100)</f>
        <v>0</v>
      </c>
      <c r="R2358" s="12">
        <v>1</v>
      </c>
    </row>
    <row r="2359" spans="1:18" ht="25.5" x14ac:dyDescent="0.2">
      <c r="A2359" s="1" t="s">
        <v>4348</v>
      </c>
      <c r="B2359" s="1" t="s">
        <v>42</v>
      </c>
      <c r="C2359" s="2" t="s">
        <v>4349</v>
      </c>
      <c r="D2359" s="3" t="s">
        <v>268</v>
      </c>
      <c r="E2359" s="4">
        <v>9</v>
      </c>
      <c r="F2359" s="4">
        <v>0</v>
      </c>
      <c r="H2359" s="6">
        <v>0</v>
      </c>
      <c r="I2359" s="7">
        <v>6237047</v>
      </c>
      <c r="J2359" s="7">
        <v>6237045</v>
      </c>
      <c r="K2359" s="7">
        <v>2</v>
      </c>
      <c r="L2359" s="7">
        <v>7</v>
      </c>
      <c r="M2359" s="7">
        <f t="shared" si="266"/>
        <v>0</v>
      </c>
      <c r="N2359" s="8">
        <f t="shared" si="267"/>
        <v>0</v>
      </c>
      <c r="R2359" s="12">
        <v>1</v>
      </c>
    </row>
    <row r="2360" spans="1:18" ht="25.5" x14ac:dyDescent="0.2">
      <c r="A2360" s="1" t="s">
        <v>4350</v>
      </c>
      <c r="B2360" s="1" t="s">
        <v>45</v>
      </c>
      <c r="C2360" s="2" t="s">
        <v>4351</v>
      </c>
      <c r="D2360" s="3" t="s">
        <v>268</v>
      </c>
      <c r="E2360" s="4">
        <v>9</v>
      </c>
      <c r="F2360" s="4">
        <v>0</v>
      </c>
      <c r="H2360" s="6">
        <v>0</v>
      </c>
      <c r="I2360" s="7">
        <v>6237048</v>
      </c>
      <c r="J2360" s="7">
        <v>6237045</v>
      </c>
      <c r="K2360" s="7">
        <v>2</v>
      </c>
      <c r="L2360" s="7">
        <v>7</v>
      </c>
      <c r="M2360" s="7">
        <f t="shared" si="266"/>
        <v>0</v>
      </c>
      <c r="N2360" s="8">
        <f t="shared" si="267"/>
        <v>0</v>
      </c>
      <c r="R2360" s="12">
        <v>1</v>
      </c>
    </row>
    <row r="2361" spans="1:18" ht="25.5" x14ac:dyDescent="0.2">
      <c r="A2361" s="1" t="s">
        <v>4352</v>
      </c>
      <c r="B2361" s="1" t="s">
        <v>48</v>
      </c>
      <c r="C2361" s="2" t="s">
        <v>4353</v>
      </c>
      <c r="D2361" s="3" t="s">
        <v>36</v>
      </c>
      <c r="E2361" s="4">
        <v>0</v>
      </c>
      <c r="F2361" s="4">
        <v>0</v>
      </c>
      <c r="H2361" s="6">
        <v>0</v>
      </c>
      <c r="I2361" s="7">
        <v>6237049</v>
      </c>
      <c r="J2361" s="7">
        <v>6237045</v>
      </c>
      <c r="K2361" s="7">
        <v>2</v>
      </c>
      <c r="L2361" s="7">
        <v>7</v>
      </c>
      <c r="M2361" s="7">
        <f t="shared" si="266"/>
        <v>0</v>
      </c>
      <c r="N2361" s="8">
        <f t="shared" si="267"/>
        <v>0</v>
      </c>
      <c r="R2361" s="12">
        <v>1</v>
      </c>
    </row>
    <row r="2362" spans="1:18" ht="38.25" x14ac:dyDescent="0.2">
      <c r="A2362" s="1" t="s">
        <v>4354</v>
      </c>
      <c r="C2362" s="2" t="s">
        <v>4355</v>
      </c>
      <c r="D2362" s="3" t="s">
        <v>342</v>
      </c>
      <c r="E2362" s="4">
        <v>1130</v>
      </c>
      <c r="F2362" s="4">
        <v>0</v>
      </c>
      <c r="H2362" s="6">
        <v>0</v>
      </c>
      <c r="I2362" s="7">
        <v>6237050</v>
      </c>
      <c r="J2362" s="7">
        <v>6237045</v>
      </c>
      <c r="K2362" s="7">
        <v>2</v>
      </c>
      <c r="L2362" s="7">
        <v>7</v>
      </c>
      <c r="M2362" s="7">
        <f t="shared" si="266"/>
        <v>0</v>
      </c>
      <c r="N2362" s="8">
        <f t="shared" si="267"/>
        <v>0</v>
      </c>
      <c r="R2362" s="12">
        <v>1</v>
      </c>
    </row>
    <row r="2363" spans="1:18" ht="38.25" x14ac:dyDescent="0.2">
      <c r="A2363" s="1" t="s">
        <v>4356</v>
      </c>
      <c r="C2363" s="2" t="s">
        <v>4357</v>
      </c>
      <c r="D2363" s="3" t="s">
        <v>342</v>
      </c>
      <c r="E2363" s="4">
        <v>860</v>
      </c>
      <c r="F2363" s="4">
        <v>0</v>
      </c>
      <c r="H2363" s="6">
        <v>0</v>
      </c>
      <c r="I2363" s="7">
        <v>6237051</v>
      </c>
      <c r="J2363" s="7">
        <v>6237045</v>
      </c>
      <c r="K2363" s="7">
        <v>2</v>
      </c>
      <c r="L2363" s="7">
        <v>7</v>
      </c>
      <c r="M2363" s="7">
        <f t="shared" si="266"/>
        <v>0</v>
      </c>
      <c r="N2363" s="8">
        <f t="shared" si="267"/>
        <v>0</v>
      </c>
      <c r="R2363" s="12">
        <v>1</v>
      </c>
    </row>
    <row r="2364" spans="1:18" x14ac:dyDescent="0.2">
      <c r="A2364" s="1" t="s">
        <v>4358</v>
      </c>
      <c r="B2364" s="1" t="s">
        <v>987</v>
      </c>
      <c r="C2364" s="2" t="s">
        <v>4359</v>
      </c>
      <c r="E2364" s="4">
        <v>0</v>
      </c>
      <c r="F2364" s="4">
        <v>0</v>
      </c>
      <c r="H2364" s="6">
        <v>0</v>
      </c>
      <c r="I2364" s="7">
        <v>6237052</v>
      </c>
      <c r="J2364" s="7">
        <v>6237040</v>
      </c>
      <c r="K2364" s="7">
        <v>1</v>
      </c>
      <c r="L2364" s="7">
        <v>6</v>
      </c>
      <c r="M2364" s="7">
        <f>M2365+M2366+M2367</f>
        <v>0</v>
      </c>
      <c r="N2364" s="8">
        <f>N2365+N2366+N2367</f>
        <v>0</v>
      </c>
      <c r="R2364" s="12">
        <v>1</v>
      </c>
    </row>
    <row r="2365" spans="1:18" x14ac:dyDescent="0.2">
      <c r="A2365" s="1" t="s">
        <v>4360</v>
      </c>
      <c r="B2365" s="1" t="s">
        <v>51</v>
      </c>
      <c r="C2365" s="2" t="s">
        <v>4361</v>
      </c>
      <c r="D2365" s="3" t="s">
        <v>247</v>
      </c>
      <c r="E2365" s="4">
        <v>73</v>
      </c>
      <c r="F2365" s="4">
        <v>0</v>
      </c>
      <c r="H2365" s="6">
        <v>0</v>
      </c>
      <c r="I2365" s="7">
        <v>6237053</v>
      </c>
      <c r="J2365" s="7">
        <v>6237052</v>
      </c>
      <c r="K2365" s="7">
        <v>2</v>
      </c>
      <c r="L2365" s="7">
        <v>7</v>
      </c>
      <c r="M2365" s="7">
        <f t="shared" ref="M2365:M2367" si="268">ROUND(ROUND(H2365,2)*ROUND(E2365,2), 2)</f>
        <v>0</v>
      </c>
      <c r="N2365" s="8">
        <f>H2365*E2365*(1+F2365/100)</f>
        <v>0</v>
      </c>
      <c r="R2365" s="12">
        <v>1</v>
      </c>
    </row>
    <row r="2366" spans="1:18" x14ac:dyDescent="0.2">
      <c r="A2366" s="1" t="s">
        <v>4362</v>
      </c>
      <c r="B2366" s="1" t="s">
        <v>54</v>
      </c>
      <c r="C2366" s="2" t="s">
        <v>2571</v>
      </c>
      <c r="D2366" s="3" t="s">
        <v>244</v>
      </c>
      <c r="E2366" s="4">
        <v>51</v>
      </c>
      <c r="F2366" s="4">
        <v>0</v>
      </c>
      <c r="H2366" s="6">
        <v>0</v>
      </c>
      <c r="I2366" s="7">
        <v>6237054</v>
      </c>
      <c r="J2366" s="7">
        <v>6237052</v>
      </c>
      <c r="K2366" s="7">
        <v>2</v>
      </c>
      <c r="L2366" s="7">
        <v>7</v>
      </c>
      <c r="M2366" s="7">
        <f t="shared" si="268"/>
        <v>0</v>
      </c>
      <c r="N2366" s="8">
        <f>H2366*E2366*(1+F2366/100)</f>
        <v>0</v>
      </c>
      <c r="R2366" s="12">
        <v>1</v>
      </c>
    </row>
    <row r="2367" spans="1:18" x14ac:dyDescent="0.2">
      <c r="A2367" s="1" t="s">
        <v>4363</v>
      </c>
      <c r="B2367" s="1" t="s">
        <v>57</v>
      </c>
      <c r="C2367" s="2" t="s">
        <v>4364</v>
      </c>
      <c r="D2367" s="3" t="s">
        <v>244</v>
      </c>
      <c r="E2367" s="4">
        <v>115</v>
      </c>
      <c r="F2367" s="4">
        <v>0</v>
      </c>
      <c r="H2367" s="6">
        <v>0</v>
      </c>
      <c r="I2367" s="7">
        <v>6237055</v>
      </c>
      <c r="J2367" s="7">
        <v>6237052</v>
      </c>
      <c r="K2367" s="7">
        <v>2</v>
      </c>
      <c r="L2367" s="7">
        <v>7</v>
      </c>
      <c r="M2367" s="7">
        <f t="shared" si="268"/>
        <v>0</v>
      </c>
      <c r="N2367" s="8">
        <f>H2367*E2367*(1+F2367/100)</f>
        <v>0</v>
      </c>
      <c r="R2367" s="12">
        <v>1</v>
      </c>
    </row>
    <row r="2368" spans="1:18" x14ac:dyDescent="0.2">
      <c r="A2368" s="1" t="s">
        <v>4365</v>
      </c>
      <c r="B2368" s="1" t="s">
        <v>1004</v>
      </c>
      <c r="C2368" s="2" t="s">
        <v>4366</v>
      </c>
      <c r="E2368" s="4">
        <v>0</v>
      </c>
      <c r="F2368" s="4">
        <v>0</v>
      </c>
      <c r="H2368" s="6">
        <v>0</v>
      </c>
      <c r="I2368" s="7">
        <v>6237056</v>
      </c>
      <c r="J2368" s="7">
        <v>6237040</v>
      </c>
      <c r="K2368" s="7">
        <v>1</v>
      </c>
      <c r="L2368" s="7">
        <v>6</v>
      </c>
      <c r="M2368" s="7">
        <f>M2369+M2370+M2371+M2372</f>
        <v>0</v>
      </c>
      <c r="N2368" s="8">
        <f>N2369+N2370+N2371+N2372</f>
        <v>0</v>
      </c>
      <c r="R2368" s="12">
        <v>1</v>
      </c>
    </row>
    <row r="2369" spans="1:18" ht="89.25" x14ac:dyDescent="0.2">
      <c r="A2369" s="1" t="s">
        <v>4367</v>
      </c>
      <c r="B2369" s="1" t="s">
        <v>60</v>
      </c>
      <c r="C2369" s="2" t="s">
        <v>4368</v>
      </c>
      <c r="D2369" s="3" t="s">
        <v>244</v>
      </c>
      <c r="E2369" s="4">
        <v>53</v>
      </c>
      <c r="F2369" s="4">
        <v>0</v>
      </c>
      <c r="H2369" s="6">
        <v>0</v>
      </c>
      <c r="I2369" s="7">
        <v>6237057</v>
      </c>
      <c r="J2369" s="7">
        <v>6237056</v>
      </c>
      <c r="K2369" s="7">
        <v>2</v>
      </c>
      <c r="L2369" s="7">
        <v>7</v>
      </c>
      <c r="M2369" s="7">
        <f t="shared" ref="M2369:M2372" si="269">ROUND(ROUND(H2369,2)*ROUND(E2369,2), 2)</f>
        <v>0</v>
      </c>
      <c r="N2369" s="8">
        <f>H2369*E2369*(1+F2369/100)</f>
        <v>0</v>
      </c>
      <c r="R2369" s="12">
        <v>1</v>
      </c>
    </row>
    <row r="2370" spans="1:18" ht="38.25" x14ac:dyDescent="0.2">
      <c r="A2370" s="1" t="s">
        <v>4369</v>
      </c>
      <c r="B2370" s="1" t="s">
        <v>63</v>
      </c>
      <c r="C2370" s="2" t="s">
        <v>4370</v>
      </c>
      <c r="D2370" s="3" t="s">
        <v>237</v>
      </c>
      <c r="E2370" s="4">
        <v>2</v>
      </c>
      <c r="F2370" s="4">
        <v>0</v>
      </c>
      <c r="H2370" s="6">
        <v>0</v>
      </c>
      <c r="I2370" s="7">
        <v>6237058</v>
      </c>
      <c r="J2370" s="7">
        <v>6237056</v>
      </c>
      <c r="K2370" s="7">
        <v>2</v>
      </c>
      <c r="L2370" s="7">
        <v>7</v>
      </c>
      <c r="M2370" s="7">
        <f t="shared" si="269"/>
        <v>0</v>
      </c>
      <c r="N2370" s="8">
        <f>H2370*E2370*(1+F2370/100)</f>
        <v>0</v>
      </c>
      <c r="R2370" s="12">
        <v>1</v>
      </c>
    </row>
    <row r="2371" spans="1:18" ht="25.5" x14ac:dyDescent="0.2">
      <c r="A2371" s="1" t="s">
        <v>4371</v>
      </c>
      <c r="B2371" s="1" t="s">
        <v>66</v>
      </c>
      <c r="C2371" s="2" t="s">
        <v>4372</v>
      </c>
      <c r="D2371" s="3" t="s">
        <v>36</v>
      </c>
      <c r="E2371" s="4">
        <v>0</v>
      </c>
      <c r="F2371" s="4">
        <v>0</v>
      </c>
      <c r="H2371" s="6">
        <v>0</v>
      </c>
      <c r="I2371" s="7">
        <v>6237059</v>
      </c>
      <c r="J2371" s="7">
        <v>6237056</v>
      </c>
      <c r="K2371" s="7">
        <v>2</v>
      </c>
      <c r="L2371" s="7">
        <v>7</v>
      </c>
      <c r="M2371" s="7">
        <f t="shared" si="269"/>
        <v>0</v>
      </c>
      <c r="N2371" s="8">
        <f>H2371*E2371*(1+F2371/100)</f>
        <v>0</v>
      </c>
      <c r="R2371" s="12">
        <v>1</v>
      </c>
    </row>
    <row r="2372" spans="1:18" ht="38.25" x14ac:dyDescent="0.2">
      <c r="A2372" s="1" t="s">
        <v>4373</v>
      </c>
      <c r="C2372" s="2" t="s">
        <v>4374</v>
      </c>
      <c r="D2372" s="3" t="s">
        <v>247</v>
      </c>
      <c r="E2372" s="4">
        <v>33</v>
      </c>
      <c r="F2372" s="4">
        <v>0</v>
      </c>
      <c r="H2372" s="6">
        <v>0</v>
      </c>
      <c r="I2372" s="7">
        <v>6237060</v>
      </c>
      <c r="J2372" s="7">
        <v>6237056</v>
      </c>
      <c r="K2372" s="7">
        <v>2</v>
      </c>
      <c r="L2372" s="7">
        <v>7</v>
      </c>
      <c r="M2372" s="7">
        <f t="shared" si="269"/>
        <v>0</v>
      </c>
      <c r="N2372" s="8">
        <f>H2372*E2372*(1+F2372/100)</f>
        <v>0</v>
      </c>
      <c r="R2372" s="12">
        <v>1</v>
      </c>
    </row>
    <row r="2373" spans="1:18" x14ac:dyDescent="0.2">
      <c r="A2373" s="1" t="s">
        <v>4375</v>
      </c>
      <c r="B2373" s="1" t="s">
        <v>1440</v>
      </c>
      <c r="C2373" s="2" t="s">
        <v>1339</v>
      </c>
      <c r="E2373" s="4">
        <v>0</v>
      </c>
      <c r="F2373" s="4">
        <v>0</v>
      </c>
      <c r="H2373" s="6">
        <v>0</v>
      </c>
      <c r="I2373" s="7">
        <v>6237061</v>
      </c>
      <c r="J2373" s="7">
        <v>6237040</v>
      </c>
      <c r="K2373" s="7">
        <v>1</v>
      </c>
      <c r="L2373" s="7">
        <v>6</v>
      </c>
      <c r="M2373" s="7">
        <f>M2374+M2375</f>
        <v>0</v>
      </c>
      <c r="N2373" s="8">
        <f>N2374+N2375</f>
        <v>0</v>
      </c>
      <c r="R2373" s="12">
        <v>1</v>
      </c>
    </row>
    <row r="2374" spans="1:18" x14ac:dyDescent="0.2">
      <c r="A2374" s="1" t="s">
        <v>4376</v>
      </c>
      <c r="B2374" s="1" t="s">
        <v>69</v>
      </c>
      <c r="C2374" s="2" t="s">
        <v>4377</v>
      </c>
      <c r="D2374" s="3" t="s">
        <v>237</v>
      </c>
      <c r="E2374" s="4">
        <v>6</v>
      </c>
      <c r="F2374" s="4">
        <v>0</v>
      </c>
      <c r="H2374" s="6">
        <v>0</v>
      </c>
      <c r="I2374" s="7">
        <v>6237062</v>
      </c>
      <c r="J2374" s="7">
        <v>6237061</v>
      </c>
      <c r="K2374" s="7">
        <v>2</v>
      </c>
      <c r="L2374" s="7">
        <v>7</v>
      </c>
      <c r="M2374" s="7">
        <f t="shared" ref="M2374:M2375" si="270">ROUND(ROUND(H2374,2)*ROUND(E2374,2), 2)</f>
        <v>0</v>
      </c>
      <c r="N2374" s="8">
        <f>H2374*E2374*(1+F2374/100)</f>
        <v>0</v>
      </c>
      <c r="R2374" s="12">
        <v>1</v>
      </c>
    </row>
    <row r="2375" spans="1:18" x14ac:dyDescent="0.2">
      <c r="A2375" s="1" t="s">
        <v>4378</v>
      </c>
      <c r="B2375" s="1" t="s">
        <v>72</v>
      </c>
      <c r="C2375" s="2" t="s">
        <v>4379</v>
      </c>
      <c r="D2375" s="3" t="s">
        <v>237</v>
      </c>
      <c r="E2375" s="4">
        <v>2</v>
      </c>
      <c r="F2375" s="4">
        <v>0</v>
      </c>
      <c r="H2375" s="6">
        <v>0</v>
      </c>
      <c r="I2375" s="7">
        <v>6237063</v>
      </c>
      <c r="J2375" s="7">
        <v>6237061</v>
      </c>
      <c r="K2375" s="7">
        <v>2</v>
      </c>
      <c r="L2375" s="7">
        <v>7</v>
      </c>
      <c r="M2375" s="7">
        <f t="shared" si="270"/>
        <v>0</v>
      </c>
      <c r="N2375" s="8">
        <f>H2375*E2375*(1+F2375/100)</f>
        <v>0</v>
      </c>
      <c r="R2375" s="12">
        <v>1</v>
      </c>
    </row>
    <row r="2376" spans="1:18" x14ac:dyDescent="0.2">
      <c r="A2376" s="1" t="s">
        <v>4380</v>
      </c>
      <c r="B2376" s="1" t="s">
        <v>732</v>
      </c>
      <c r="C2376" s="2" t="s">
        <v>4381</v>
      </c>
      <c r="E2376" s="4">
        <v>0</v>
      </c>
      <c r="F2376" s="4">
        <v>0</v>
      </c>
      <c r="H2376" s="6">
        <v>0</v>
      </c>
      <c r="I2376" s="7">
        <v>6237064</v>
      </c>
      <c r="J2376" s="7">
        <v>6306424</v>
      </c>
      <c r="K2376" s="7">
        <v>1</v>
      </c>
      <c r="L2376" s="7">
        <v>5</v>
      </c>
      <c r="M2376" s="7">
        <f>M2377+M2379+M2389</f>
        <v>0</v>
      </c>
      <c r="N2376" s="8">
        <f>N2377+N2379+N2389</f>
        <v>0</v>
      </c>
      <c r="R2376" s="12">
        <v>1</v>
      </c>
    </row>
    <row r="2377" spans="1:18" x14ac:dyDescent="0.2">
      <c r="A2377" s="1" t="s">
        <v>4382</v>
      </c>
      <c r="C2377" s="2" t="s">
        <v>285</v>
      </c>
      <c r="E2377" s="4">
        <v>0</v>
      </c>
      <c r="F2377" s="4">
        <v>0</v>
      </c>
      <c r="H2377" s="6">
        <v>0</v>
      </c>
      <c r="I2377" s="7">
        <v>6237065</v>
      </c>
      <c r="J2377" s="7">
        <v>6237064</v>
      </c>
      <c r="K2377" s="7">
        <v>1</v>
      </c>
      <c r="L2377" s="7">
        <v>6</v>
      </c>
      <c r="M2377" s="7">
        <f>M2378</f>
        <v>0</v>
      </c>
      <c r="N2377" s="8">
        <f>N2378</f>
        <v>0</v>
      </c>
      <c r="R2377" s="12">
        <v>1</v>
      </c>
    </row>
    <row r="2378" spans="1:18" ht="25.5" x14ac:dyDescent="0.2">
      <c r="A2378" s="1" t="s">
        <v>4383</v>
      </c>
      <c r="C2378" s="2" t="s">
        <v>880</v>
      </c>
      <c r="D2378" s="3" t="s">
        <v>36</v>
      </c>
      <c r="E2378" s="4">
        <v>0</v>
      </c>
      <c r="F2378" s="4">
        <v>0</v>
      </c>
      <c r="H2378" s="6">
        <v>0</v>
      </c>
      <c r="I2378" s="7">
        <v>6237066</v>
      </c>
      <c r="J2378" s="7">
        <v>6237065</v>
      </c>
      <c r="K2378" s="7">
        <v>2</v>
      </c>
      <c r="L2378" s="7">
        <v>7</v>
      </c>
      <c r="M2378" s="7">
        <f>ROUND(ROUND(H2378,2)*ROUND(E2378,2), 2)</f>
        <v>0</v>
      </c>
      <c r="N2378" s="8">
        <f>H2378*E2378*(1+F2378/100)</f>
        <v>0</v>
      </c>
      <c r="R2378" s="12">
        <v>1</v>
      </c>
    </row>
    <row r="2379" spans="1:18" x14ac:dyDescent="0.2">
      <c r="A2379" s="1" t="s">
        <v>4384</v>
      </c>
      <c r="B2379" s="1" t="s">
        <v>972</v>
      </c>
      <c r="C2379" s="2" t="s">
        <v>4385</v>
      </c>
      <c r="E2379" s="4">
        <v>0</v>
      </c>
      <c r="F2379" s="4">
        <v>0</v>
      </c>
      <c r="H2379" s="6">
        <v>0</v>
      </c>
      <c r="I2379" s="7">
        <v>6237067</v>
      </c>
      <c r="J2379" s="7">
        <v>6237064</v>
      </c>
      <c r="K2379" s="7">
        <v>1</v>
      </c>
      <c r="L2379" s="7">
        <v>6</v>
      </c>
      <c r="M2379" s="7">
        <f>M2380+M2381+M2382+M2383+M2384+M2385+M2386+M2387+M2388</f>
        <v>0</v>
      </c>
      <c r="N2379" s="8">
        <f>N2380+N2381+N2382+N2383+N2384+N2385+N2386+N2387+N2388</f>
        <v>0</v>
      </c>
      <c r="R2379" s="12">
        <v>1</v>
      </c>
    </row>
    <row r="2380" spans="1:18" ht="25.5" x14ac:dyDescent="0.2">
      <c r="A2380" s="1" t="s">
        <v>4386</v>
      </c>
      <c r="B2380" s="1" t="s">
        <v>31</v>
      </c>
      <c r="C2380" s="2" t="s">
        <v>4387</v>
      </c>
      <c r="D2380" s="3" t="s">
        <v>36</v>
      </c>
      <c r="E2380" s="4">
        <v>0</v>
      </c>
      <c r="F2380" s="4">
        <v>0</v>
      </c>
      <c r="H2380" s="6">
        <v>0</v>
      </c>
      <c r="I2380" s="7">
        <v>6237068</v>
      </c>
      <c r="J2380" s="7">
        <v>6237067</v>
      </c>
      <c r="K2380" s="7">
        <v>2</v>
      </c>
      <c r="L2380" s="7">
        <v>7</v>
      </c>
      <c r="M2380" s="7">
        <f t="shared" ref="M2380:M2388" si="271">ROUND(ROUND(H2380,2)*ROUND(E2380,2), 2)</f>
        <v>0</v>
      </c>
      <c r="N2380" s="8">
        <f t="shared" ref="N2380:N2388" si="272">H2380*E2380*(1+F2380/100)</f>
        <v>0</v>
      </c>
      <c r="R2380" s="12">
        <v>1</v>
      </c>
    </row>
    <row r="2381" spans="1:18" ht="38.25" x14ac:dyDescent="0.2">
      <c r="A2381" s="1" t="s">
        <v>4388</v>
      </c>
      <c r="C2381" s="2" t="s">
        <v>4389</v>
      </c>
      <c r="D2381" s="3" t="s">
        <v>247</v>
      </c>
      <c r="E2381" s="4">
        <v>253</v>
      </c>
      <c r="F2381" s="4">
        <v>0</v>
      </c>
      <c r="H2381" s="6">
        <v>0</v>
      </c>
      <c r="I2381" s="7">
        <v>6237069</v>
      </c>
      <c r="J2381" s="7">
        <v>6237067</v>
      </c>
      <c r="K2381" s="7">
        <v>2</v>
      </c>
      <c r="L2381" s="7">
        <v>7</v>
      </c>
      <c r="M2381" s="7">
        <f t="shared" si="271"/>
        <v>0</v>
      </c>
      <c r="N2381" s="8">
        <f t="shared" si="272"/>
        <v>0</v>
      </c>
      <c r="R2381" s="12">
        <v>1</v>
      </c>
    </row>
    <row r="2382" spans="1:18" ht="38.25" x14ac:dyDescent="0.2">
      <c r="A2382" s="1" t="s">
        <v>4390</v>
      </c>
      <c r="C2382" s="2" t="s">
        <v>4391</v>
      </c>
      <c r="D2382" s="3" t="s">
        <v>247</v>
      </c>
      <c r="E2382" s="4">
        <v>45</v>
      </c>
      <c r="F2382" s="4">
        <v>0</v>
      </c>
      <c r="H2382" s="6">
        <v>0</v>
      </c>
      <c r="I2382" s="7">
        <v>6237070</v>
      </c>
      <c r="J2382" s="7">
        <v>6237067</v>
      </c>
      <c r="K2382" s="7">
        <v>2</v>
      </c>
      <c r="L2382" s="7">
        <v>7</v>
      </c>
      <c r="M2382" s="7">
        <f t="shared" si="271"/>
        <v>0</v>
      </c>
      <c r="N2382" s="8">
        <f t="shared" si="272"/>
        <v>0</v>
      </c>
      <c r="R2382" s="12">
        <v>1</v>
      </c>
    </row>
    <row r="2383" spans="1:18" ht="38.25" x14ac:dyDescent="0.2">
      <c r="A2383" s="1" t="s">
        <v>4392</v>
      </c>
      <c r="C2383" s="2" t="s">
        <v>4393</v>
      </c>
      <c r="D2383" s="3" t="s">
        <v>237</v>
      </c>
      <c r="E2383" s="4">
        <v>3</v>
      </c>
      <c r="F2383" s="4">
        <v>0</v>
      </c>
      <c r="H2383" s="6">
        <v>0</v>
      </c>
      <c r="I2383" s="7">
        <v>6237071</v>
      </c>
      <c r="J2383" s="7">
        <v>6237067</v>
      </c>
      <c r="K2383" s="7">
        <v>2</v>
      </c>
      <c r="L2383" s="7">
        <v>7</v>
      </c>
      <c r="M2383" s="7">
        <f t="shared" si="271"/>
        <v>0</v>
      </c>
      <c r="N2383" s="8">
        <f t="shared" si="272"/>
        <v>0</v>
      </c>
      <c r="R2383" s="12">
        <v>1</v>
      </c>
    </row>
    <row r="2384" spans="1:18" ht="51" x14ac:dyDescent="0.2">
      <c r="A2384" s="1" t="s">
        <v>4394</v>
      </c>
      <c r="C2384" s="2" t="s">
        <v>4395</v>
      </c>
      <c r="D2384" s="3" t="s">
        <v>244</v>
      </c>
      <c r="E2384" s="4">
        <v>3</v>
      </c>
      <c r="F2384" s="4">
        <v>0</v>
      </c>
      <c r="H2384" s="6">
        <v>0</v>
      </c>
      <c r="I2384" s="7">
        <v>6237072</v>
      </c>
      <c r="J2384" s="7">
        <v>6237067</v>
      </c>
      <c r="K2384" s="7">
        <v>2</v>
      </c>
      <c r="L2384" s="7">
        <v>7</v>
      </c>
      <c r="M2384" s="7">
        <f t="shared" si="271"/>
        <v>0</v>
      </c>
      <c r="N2384" s="8">
        <f t="shared" si="272"/>
        <v>0</v>
      </c>
      <c r="R2384" s="12">
        <v>1</v>
      </c>
    </row>
    <row r="2385" spans="1:18" ht="51" x14ac:dyDescent="0.2">
      <c r="A2385" s="1" t="s">
        <v>4396</v>
      </c>
      <c r="C2385" s="2" t="s">
        <v>4397</v>
      </c>
      <c r="D2385" s="3" t="s">
        <v>244</v>
      </c>
      <c r="E2385" s="4">
        <v>14</v>
      </c>
      <c r="F2385" s="4">
        <v>0</v>
      </c>
      <c r="H2385" s="6">
        <v>0</v>
      </c>
      <c r="I2385" s="7">
        <v>6237073</v>
      </c>
      <c r="J2385" s="7">
        <v>6237067</v>
      </c>
      <c r="K2385" s="7">
        <v>2</v>
      </c>
      <c r="L2385" s="7">
        <v>7</v>
      </c>
      <c r="M2385" s="7">
        <f t="shared" si="271"/>
        <v>0</v>
      </c>
      <c r="N2385" s="8">
        <f t="shared" si="272"/>
        <v>0</v>
      </c>
      <c r="R2385" s="12">
        <v>1</v>
      </c>
    </row>
    <row r="2386" spans="1:18" ht="38.25" x14ac:dyDescent="0.2">
      <c r="A2386" s="1" t="s">
        <v>4398</v>
      </c>
      <c r="C2386" s="2" t="s">
        <v>4399</v>
      </c>
      <c r="D2386" s="3" t="s">
        <v>244</v>
      </c>
      <c r="E2386" s="4">
        <v>5</v>
      </c>
      <c r="F2386" s="4">
        <v>0</v>
      </c>
      <c r="H2386" s="6">
        <v>0</v>
      </c>
      <c r="I2386" s="7">
        <v>6237074</v>
      </c>
      <c r="J2386" s="7">
        <v>6237067</v>
      </c>
      <c r="K2386" s="7">
        <v>2</v>
      </c>
      <c r="L2386" s="7">
        <v>7</v>
      </c>
      <c r="M2386" s="7">
        <f t="shared" si="271"/>
        <v>0</v>
      </c>
      <c r="N2386" s="8">
        <f t="shared" si="272"/>
        <v>0</v>
      </c>
      <c r="R2386" s="12">
        <v>1</v>
      </c>
    </row>
    <row r="2387" spans="1:18" ht="38.25" x14ac:dyDescent="0.2">
      <c r="A2387" s="1" t="s">
        <v>4400</v>
      </c>
      <c r="C2387" s="2" t="s">
        <v>4401</v>
      </c>
      <c r="D2387" s="3" t="s">
        <v>247</v>
      </c>
      <c r="E2387" s="4">
        <v>75</v>
      </c>
      <c r="F2387" s="4">
        <v>0</v>
      </c>
      <c r="H2387" s="6">
        <v>0</v>
      </c>
      <c r="I2387" s="7">
        <v>6237075</v>
      </c>
      <c r="J2387" s="7">
        <v>6237067</v>
      </c>
      <c r="K2387" s="7">
        <v>2</v>
      </c>
      <c r="L2387" s="7">
        <v>7</v>
      </c>
      <c r="M2387" s="7">
        <f t="shared" si="271"/>
        <v>0</v>
      </c>
      <c r="N2387" s="8">
        <f t="shared" si="272"/>
        <v>0</v>
      </c>
      <c r="R2387" s="12">
        <v>1</v>
      </c>
    </row>
    <row r="2388" spans="1:18" ht="38.25" x14ac:dyDescent="0.2">
      <c r="A2388" s="1" t="s">
        <v>4402</v>
      </c>
      <c r="C2388" s="2" t="s">
        <v>4403</v>
      </c>
      <c r="D2388" s="3" t="s">
        <v>237</v>
      </c>
      <c r="E2388" s="4">
        <v>2</v>
      </c>
      <c r="F2388" s="4">
        <v>0</v>
      </c>
      <c r="H2388" s="6">
        <v>0</v>
      </c>
      <c r="I2388" s="7">
        <v>6237076</v>
      </c>
      <c r="J2388" s="7">
        <v>6237067</v>
      </c>
      <c r="K2388" s="7">
        <v>2</v>
      </c>
      <c r="L2388" s="7">
        <v>7</v>
      </c>
      <c r="M2388" s="7">
        <f t="shared" si="271"/>
        <v>0</v>
      </c>
      <c r="N2388" s="8">
        <f t="shared" si="272"/>
        <v>0</v>
      </c>
      <c r="R2388" s="12">
        <v>1</v>
      </c>
    </row>
    <row r="2389" spans="1:18" x14ac:dyDescent="0.2">
      <c r="A2389" s="1" t="s">
        <v>4404</v>
      </c>
      <c r="B2389" s="1" t="s">
        <v>987</v>
      </c>
      <c r="C2389" s="2" t="s">
        <v>4405</v>
      </c>
      <c r="E2389" s="4">
        <v>0</v>
      </c>
      <c r="F2389" s="4">
        <v>0</v>
      </c>
      <c r="H2389" s="6">
        <v>0</v>
      </c>
      <c r="I2389" s="7">
        <v>6237077</v>
      </c>
      <c r="J2389" s="7">
        <v>6237064</v>
      </c>
      <c r="K2389" s="7">
        <v>1</v>
      </c>
      <c r="L2389" s="7">
        <v>6</v>
      </c>
      <c r="M2389" s="7">
        <f>M2390+M2391+M2392+M2393</f>
        <v>0</v>
      </c>
      <c r="N2389" s="8">
        <f>N2390+N2391+N2392+N2393</f>
        <v>0</v>
      </c>
      <c r="R2389" s="12">
        <v>1</v>
      </c>
    </row>
    <row r="2390" spans="1:18" ht="25.5" x14ac:dyDescent="0.2">
      <c r="A2390" s="1" t="s">
        <v>4406</v>
      </c>
      <c r="B2390" s="1" t="s">
        <v>45</v>
      </c>
      <c r="C2390" s="2" t="s">
        <v>4407</v>
      </c>
      <c r="D2390" s="3" t="s">
        <v>36</v>
      </c>
      <c r="E2390" s="4">
        <v>0</v>
      </c>
      <c r="F2390" s="4">
        <v>0</v>
      </c>
      <c r="H2390" s="6">
        <v>0</v>
      </c>
      <c r="I2390" s="7">
        <v>6237078</v>
      </c>
      <c r="J2390" s="7">
        <v>6237077</v>
      </c>
      <c r="K2390" s="7">
        <v>2</v>
      </c>
      <c r="L2390" s="7">
        <v>7</v>
      </c>
      <c r="M2390" s="7">
        <f t="shared" ref="M2390:M2393" si="273">ROUND(ROUND(H2390,2)*ROUND(E2390,2), 2)</f>
        <v>0</v>
      </c>
      <c r="N2390" s="8">
        <f>H2390*E2390*(1+F2390/100)</f>
        <v>0</v>
      </c>
      <c r="R2390" s="12">
        <v>1</v>
      </c>
    </row>
    <row r="2391" spans="1:18" ht="38.25" x14ac:dyDescent="0.2">
      <c r="A2391" s="1" t="s">
        <v>4408</v>
      </c>
      <c r="C2391" s="2" t="s">
        <v>4409</v>
      </c>
      <c r="D2391" s="3" t="s">
        <v>237</v>
      </c>
      <c r="E2391" s="4">
        <v>2</v>
      </c>
      <c r="F2391" s="4">
        <v>0</v>
      </c>
      <c r="H2391" s="6">
        <v>0</v>
      </c>
      <c r="I2391" s="7">
        <v>6237079</v>
      </c>
      <c r="J2391" s="7">
        <v>6237077</v>
      </c>
      <c r="K2391" s="7">
        <v>2</v>
      </c>
      <c r="L2391" s="7">
        <v>7</v>
      </c>
      <c r="M2391" s="7">
        <f t="shared" si="273"/>
        <v>0</v>
      </c>
      <c r="N2391" s="8">
        <f>H2391*E2391*(1+F2391/100)</f>
        <v>0</v>
      </c>
      <c r="R2391" s="12">
        <v>1</v>
      </c>
    </row>
    <row r="2392" spans="1:18" ht="38.25" x14ac:dyDescent="0.2">
      <c r="A2392" s="1" t="s">
        <v>4410</v>
      </c>
      <c r="C2392" s="2" t="s">
        <v>4411</v>
      </c>
      <c r="D2392" s="3" t="s">
        <v>237</v>
      </c>
      <c r="E2392" s="4">
        <v>2</v>
      </c>
      <c r="F2392" s="4">
        <v>0</v>
      </c>
      <c r="H2392" s="6">
        <v>0</v>
      </c>
      <c r="I2392" s="7">
        <v>6237080</v>
      </c>
      <c r="J2392" s="7">
        <v>6237077</v>
      </c>
      <c r="K2392" s="7">
        <v>2</v>
      </c>
      <c r="L2392" s="7">
        <v>7</v>
      </c>
      <c r="M2392" s="7">
        <f t="shared" si="273"/>
        <v>0</v>
      </c>
      <c r="N2392" s="8">
        <f>H2392*E2392*(1+F2392/100)</f>
        <v>0</v>
      </c>
      <c r="R2392" s="12">
        <v>1</v>
      </c>
    </row>
    <row r="2393" spans="1:18" ht="25.5" x14ac:dyDescent="0.2">
      <c r="A2393" s="1" t="s">
        <v>4412</v>
      </c>
      <c r="B2393" s="1" t="s">
        <v>48</v>
      </c>
      <c r="C2393" s="2" t="s">
        <v>4413</v>
      </c>
      <c r="D2393" s="3" t="s">
        <v>237</v>
      </c>
      <c r="E2393" s="4">
        <v>4</v>
      </c>
      <c r="F2393" s="4">
        <v>0</v>
      </c>
      <c r="H2393" s="6">
        <v>0</v>
      </c>
      <c r="I2393" s="7">
        <v>6237081</v>
      </c>
      <c r="J2393" s="7">
        <v>6237077</v>
      </c>
      <c r="K2393" s="7">
        <v>2</v>
      </c>
      <c r="L2393" s="7">
        <v>7</v>
      </c>
      <c r="M2393" s="7">
        <f t="shared" si="273"/>
        <v>0</v>
      </c>
      <c r="N2393" s="8">
        <f>H2393*E2393*(1+F2393/100)</f>
        <v>0</v>
      </c>
      <c r="R2393" s="12">
        <v>1</v>
      </c>
    </row>
    <row r="2394" spans="1:18" x14ac:dyDescent="0.2">
      <c r="A2394" s="1" t="s">
        <v>4414</v>
      </c>
      <c r="B2394" s="1" t="s">
        <v>763</v>
      </c>
      <c r="C2394" s="2" t="s">
        <v>4415</v>
      </c>
      <c r="E2394" s="4">
        <v>0</v>
      </c>
      <c r="F2394" s="4">
        <v>0</v>
      </c>
      <c r="H2394" s="6">
        <v>0</v>
      </c>
      <c r="I2394" s="7">
        <v>6237082</v>
      </c>
      <c r="J2394" s="7">
        <v>6306424</v>
      </c>
      <c r="K2394" s="7">
        <v>1</v>
      </c>
      <c r="L2394" s="7">
        <v>5</v>
      </c>
      <c r="M2394" s="7">
        <f>M2395+M2398+M2412</f>
        <v>0</v>
      </c>
      <c r="N2394" s="8">
        <f>N2395+N2398+N2412</f>
        <v>0</v>
      </c>
      <c r="R2394" s="12">
        <v>1</v>
      </c>
    </row>
    <row r="2395" spans="1:18" x14ac:dyDescent="0.2">
      <c r="A2395" s="1" t="s">
        <v>4416</v>
      </c>
      <c r="C2395" s="2" t="s">
        <v>285</v>
      </c>
      <c r="E2395" s="4">
        <v>0</v>
      </c>
      <c r="F2395" s="4">
        <v>0</v>
      </c>
      <c r="H2395" s="6">
        <v>0</v>
      </c>
      <c r="I2395" s="7">
        <v>6237083</v>
      </c>
      <c r="J2395" s="7">
        <v>6237082</v>
      </c>
      <c r="K2395" s="7">
        <v>1</v>
      </c>
      <c r="L2395" s="7">
        <v>6</v>
      </c>
      <c r="M2395" s="7">
        <f>M2396+M2397</f>
        <v>0</v>
      </c>
      <c r="N2395" s="8">
        <f>N2396+N2397</f>
        <v>0</v>
      </c>
      <c r="R2395" s="12">
        <v>1</v>
      </c>
    </row>
    <row r="2396" spans="1:18" ht="25.5" x14ac:dyDescent="0.2">
      <c r="A2396" s="1" t="s">
        <v>4417</v>
      </c>
      <c r="C2396" s="2" t="s">
        <v>880</v>
      </c>
      <c r="D2396" s="3" t="s">
        <v>36</v>
      </c>
      <c r="E2396" s="4">
        <v>0</v>
      </c>
      <c r="F2396" s="4">
        <v>0</v>
      </c>
      <c r="H2396" s="6">
        <v>0</v>
      </c>
      <c r="I2396" s="7">
        <v>6237084</v>
      </c>
      <c r="J2396" s="7">
        <v>6237083</v>
      </c>
      <c r="K2396" s="7">
        <v>2</v>
      </c>
      <c r="L2396" s="7">
        <v>7</v>
      </c>
      <c r="M2396" s="7">
        <f t="shared" ref="M2396:M2397" si="274">ROUND(ROUND(H2396,2)*ROUND(E2396,2), 2)</f>
        <v>0</v>
      </c>
      <c r="N2396" s="8">
        <f>H2396*E2396*(1+F2396/100)</f>
        <v>0</v>
      </c>
      <c r="R2396" s="12">
        <v>1</v>
      </c>
    </row>
    <row r="2397" spans="1:18" x14ac:dyDescent="0.2">
      <c r="A2397" s="1" t="s">
        <v>4418</v>
      </c>
      <c r="C2397" s="2" t="s">
        <v>4419</v>
      </c>
      <c r="D2397" s="3" t="s">
        <v>36</v>
      </c>
      <c r="E2397" s="4">
        <v>0</v>
      </c>
      <c r="F2397" s="4">
        <v>0</v>
      </c>
      <c r="H2397" s="6">
        <v>0</v>
      </c>
      <c r="I2397" s="7">
        <v>6237085</v>
      </c>
      <c r="J2397" s="7">
        <v>6237083</v>
      </c>
      <c r="K2397" s="7">
        <v>2</v>
      </c>
      <c r="L2397" s="7">
        <v>7</v>
      </c>
      <c r="M2397" s="7">
        <f t="shared" si="274"/>
        <v>0</v>
      </c>
      <c r="N2397" s="8">
        <f>H2397*E2397*(1+F2397/100)</f>
        <v>0</v>
      </c>
      <c r="R2397" s="12">
        <v>1</v>
      </c>
    </row>
    <row r="2398" spans="1:18" x14ac:dyDescent="0.2">
      <c r="A2398" s="1" t="s">
        <v>4420</v>
      </c>
      <c r="B2398" s="1" t="s">
        <v>972</v>
      </c>
      <c r="C2398" s="2" t="s">
        <v>1461</v>
      </c>
      <c r="E2398" s="4">
        <v>0</v>
      </c>
      <c r="F2398" s="4">
        <v>0</v>
      </c>
      <c r="H2398" s="6">
        <v>0</v>
      </c>
      <c r="I2398" s="7">
        <v>6237086</v>
      </c>
      <c r="J2398" s="7">
        <v>6237082</v>
      </c>
      <c r="K2398" s="7">
        <v>1</v>
      </c>
      <c r="L2398" s="7">
        <v>6</v>
      </c>
      <c r="M2398" s="7">
        <f>M2399+M2400+M2401+M2402+M2403+M2404+M2405+M2406+M2407+M2408+M2409+M2410+M2411</f>
        <v>0</v>
      </c>
      <c r="N2398" s="8">
        <f>N2399+N2400+N2401+N2402+N2403+N2404+N2405+N2406+N2407+N2408+N2409+N2410+N2411</f>
        <v>0</v>
      </c>
      <c r="R2398" s="12">
        <v>1</v>
      </c>
    </row>
    <row r="2399" spans="1:18" ht="25.5" x14ac:dyDescent="0.2">
      <c r="A2399" s="1" t="s">
        <v>4421</v>
      </c>
      <c r="B2399" s="1" t="s">
        <v>31</v>
      </c>
      <c r="C2399" s="2" t="s">
        <v>1463</v>
      </c>
      <c r="D2399" s="3" t="s">
        <v>36</v>
      </c>
      <c r="E2399" s="4">
        <v>0</v>
      </c>
      <c r="F2399" s="4">
        <v>0</v>
      </c>
      <c r="H2399" s="6">
        <v>0</v>
      </c>
      <c r="I2399" s="7">
        <v>6237087</v>
      </c>
      <c r="J2399" s="7">
        <v>6237086</v>
      </c>
      <c r="K2399" s="7">
        <v>2</v>
      </c>
      <c r="L2399" s="7">
        <v>7</v>
      </c>
      <c r="M2399" s="7">
        <f t="shared" ref="M2399:M2411" si="275">ROUND(ROUND(H2399,2)*ROUND(E2399,2), 2)</f>
        <v>0</v>
      </c>
      <c r="N2399" s="8">
        <f t="shared" ref="N2399:N2411" si="276">H2399*E2399*(1+F2399/100)</f>
        <v>0</v>
      </c>
      <c r="R2399" s="12">
        <v>1</v>
      </c>
    </row>
    <row r="2400" spans="1:18" ht="38.25" x14ac:dyDescent="0.2">
      <c r="A2400" s="1" t="s">
        <v>4422</v>
      </c>
      <c r="C2400" s="2" t="s">
        <v>4423</v>
      </c>
      <c r="D2400" s="3" t="s">
        <v>237</v>
      </c>
      <c r="E2400" s="4">
        <v>1</v>
      </c>
      <c r="F2400" s="4">
        <v>0</v>
      </c>
      <c r="H2400" s="6">
        <v>0</v>
      </c>
      <c r="I2400" s="7">
        <v>6237088</v>
      </c>
      <c r="J2400" s="7">
        <v>6237086</v>
      </c>
      <c r="K2400" s="7">
        <v>2</v>
      </c>
      <c r="L2400" s="7">
        <v>7</v>
      </c>
      <c r="M2400" s="7">
        <f t="shared" si="275"/>
        <v>0</v>
      </c>
      <c r="N2400" s="8">
        <f t="shared" si="276"/>
        <v>0</v>
      </c>
      <c r="R2400" s="12">
        <v>1</v>
      </c>
    </row>
    <row r="2401" spans="1:18" ht="38.25" x14ac:dyDescent="0.2">
      <c r="A2401" s="1" t="s">
        <v>4424</v>
      </c>
      <c r="C2401" s="2" t="s">
        <v>4425</v>
      </c>
      <c r="D2401" s="3" t="s">
        <v>237</v>
      </c>
      <c r="E2401" s="4">
        <v>1</v>
      </c>
      <c r="F2401" s="4">
        <v>0</v>
      </c>
      <c r="H2401" s="6">
        <v>0</v>
      </c>
      <c r="I2401" s="7">
        <v>6237089</v>
      </c>
      <c r="J2401" s="7">
        <v>6237086</v>
      </c>
      <c r="K2401" s="7">
        <v>2</v>
      </c>
      <c r="L2401" s="7">
        <v>7</v>
      </c>
      <c r="M2401" s="7">
        <f t="shared" si="275"/>
        <v>0</v>
      </c>
      <c r="N2401" s="8">
        <f t="shared" si="276"/>
        <v>0</v>
      </c>
      <c r="R2401" s="12">
        <v>1</v>
      </c>
    </row>
    <row r="2402" spans="1:18" ht="38.25" x14ac:dyDescent="0.2">
      <c r="A2402" s="1" t="s">
        <v>4426</v>
      </c>
      <c r="C2402" s="2" t="s">
        <v>4427</v>
      </c>
      <c r="D2402" s="3" t="s">
        <v>237</v>
      </c>
      <c r="E2402" s="4">
        <v>3</v>
      </c>
      <c r="F2402" s="4">
        <v>0</v>
      </c>
      <c r="H2402" s="6">
        <v>0</v>
      </c>
      <c r="I2402" s="7">
        <v>6237090</v>
      </c>
      <c r="J2402" s="7">
        <v>6237086</v>
      </c>
      <c r="K2402" s="7">
        <v>2</v>
      </c>
      <c r="L2402" s="7">
        <v>7</v>
      </c>
      <c r="M2402" s="7">
        <f t="shared" si="275"/>
        <v>0</v>
      </c>
      <c r="N2402" s="8">
        <f t="shared" si="276"/>
        <v>0</v>
      </c>
      <c r="R2402" s="12">
        <v>1</v>
      </c>
    </row>
    <row r="2403" spans="1:18" ht="38.25" x14ac:dyDescent="0.2">
      <c r="A2403" s="1" t="s">
        <v>4428</v>
      </c>
      <c r="C2403" s="2" t="s">
        <v>4429</v>
      </c>
      <c r="D2403" s="3" t="s">
        <v>237</v>
      </c>
      <c r="E2403" s="4">
        <v>11</v>
      </c>
      <c r="F2403" s="4">
        <v>0</v>
      </c>
      <c r="H2403" s="6">
        <v>0</v>
      </c>
      <c r="I2403" s="7">
        <v>6237091</v>
      </c>
      <c r="J2403" s="7">
        <v>6237086</v>
      </c>
      <c r="K2403" s="7">
        <v>2</v>
      </c>
      <c r="L2403" s="7">
        <v>7</v>
      </c>
      <c r="M2403" s="7">
        <f t="shared" si="275"/>
        <v>0</v>
      </c>
      <c r="N2403" s="8">
        <f t="shared" si="276"/>
        <v>0</v>
      </c>
      <c r="R2403" s="12">
        <v>1</v>
      </c>
    </row>
    <row r="2404" spans="1:18" ht="38.25" x14ac:dyDescent="0.2">
      <c r="A2404" s="1" t="s">
        <v>4430</v>
      </c>
      <c r="C2404" s="2" t="s">
        <v>4431</v>
      </c>
      <c r="D2404" s="3" t="s">
        <v>237</v>
      </c>
      <c r="E2404" s="4">
        <v>1</v>
      </c>
      <c r="F2404" s="4">
        <v>0</v>
      </c>
      <c r="H2404" s="6">
        <v>0</v>
      </c>
      <c r="I2404" s="7">
        <v>6237092</v>
      </c>
      <c r="J2404" s="7">
        <v>6237086</v>
      </c>
      <c r="K2404" s="7">
        <v>2</v>
      </c>
      <c r="L2404" s="7">
        <v>7</v>
      </c>
      <c r="M2404" s="7">
        <f t="shared" si="275"/>
        <v>0</v>
      </c>
      <c r="N2404" s="8">
        <f t="shared" si="276"/>
        <v>0</v>
      </c>
      <c r="R2404" s="12">
        <v>1</v>
      </c>
    </row>
    <row r="2405" spans="1:18" ht="38.25" x14ac:dyDescent="0.2">
      <c r="A2405" s="1" t="s">
        <v>4432</v>
      </c>
      <c r="C2405" s="2" t="s">
        <v>4433</v>
      </c>
      <c r="D2405" s="3" t="s">
        <v>237</v>
      </c>
      <c r="E2405" s="4">
        <v>1</v>
      </c>
      <c r="F2405" s="4">
        <v>0</v>
      </c>
      <c r="H2405" s="6">
        <v>0</v>
      </c>
      <c r="I2405" s="7">
        <v>6237093</v>
      </c>
      <c r="J2405" s="7">
        <v>6237086</v>
      </c>
      <c r="K2405" s="7">
        <v>2</v>
      </c>
      <c r="L2405" s="7">
        <v>7</v>
      </c>
      <c r="M2405" s="7">
        <f t="shared" si="275"/>
        <v>0</v>
      </c>
      <c r="N2405" s="8">
        <f t="shared" si="276"/>
        <v>0</v>
      </c>
      <c r="R2405" s="12">
        <v>1</v>
      </c>
    </row>
    <row r="2406" spans="1:18" ht="38.25" x14ac:dyDescent="0.2">
      <c r="A2406" s="1" t="s">
        <v>4434</v>
      </c>
      <c r="C2406" s="2" t="s">
        <v>4435</v>
      </c>
      <c r="D2406" s="3" t="s">
        <v>237</v>
      </c>
      <c r="E2406" s="4">
        <v>1</v>
      </c>
      <c r="F2406" s="4">
        <v>0</v>
      </c>
      <c r="H2406" s="6">
        <v>0</v>
      </c>
      <c r="I2406" s="7">
        <v>6237094</v>
      </c>
      <c r="J2406" s="7">
        <v>6237086</v>
      </c>
      <c r="K2406" s="7">
        <v>2</v>
      </c>
      <c r="L2406" s="7">
        <v>7</v>
      </c>
      <c r="M2406" s="7">
        <f t="shared" si="275"/>
        <v>0</v>
      </c>
      <c r="N2406" s="8">
        <f t="shared" si="276"/>
        <v>0</v>
      </c>
      <c r="R2406" s="12">
        <v>1</v>
      </c>
    </row>
    <row r="2407" spans="1:18" ht="51" x14ac:dyDescent="0.2">
      <c r="A2407" s="1" t="s">
        <v>4436</v>
      </c>
      <c r="C2407" s="2" t="s">
        <v>4437</v>
      </c>
      <c r="D2407" s="3" t="s">
        <v>237</v>
      </c>
      <c r="E2407" s="4">
        <v>2</v>
      </c>
      <c r="F2407" s="4">
        <v>0</v>
      </c>
      <c r="H2407" s="6">
        <v>0</v>
      </c>
      <c r="I2407" s="7">
        <v>6237095</v>
      </c>
      <c r="J2407" s="7">
        <v>6237086</v>
      </c>
      <c r="K2407" s="7">
        <v>2</v>
      </c>
      <c r="L2407" s="7">
        <v>7</v>
      </c>
      <c r="M2407" s="7">
        <f t="shared" si="275"/>
        <v>0</v>
      </c>
      <c r="N2407" s="8">
        <f t="shared" si="276"/>
        <v>0</v>
      </c>
      <c r="R2407" s="12">
        <v>1</v>
      </c>
    </row>
    <row r="2408" spans="1:18" ht="38.25" x14ac:dyDescent="0.2">
      <c r="A2408" s="1" t="s">
        <v>4438</v>
      </c>
      <c r="C2408" s="2" t="s">
        <v>4439</v>
      </c>
      <c r="D2408" s="3" t="s">
        <v>237</v>
      </c>
      <c r="E2408" s="4">
        <v>1</v>
      </c>
      <c r="F2408" s="4">
        <v>0</v>
      </c>
      <c r="H2408" s="6">
        <v>0</v>
      </c>
      <c r="I2408" s="7">
        <v>6237096</v>
      </c>
      <c r="J2408" s="7">
        <v>6237086</v>
      </c>
      <c r="K2408" s="7">
        <v>2</v>
      </c>
      <c r="L2408" s="7">
        <v>7</v>
      </c>
      <c r="M2408" s="7">
        <f t="shared" si="275"/>
        <v>0</v>
      </c>
      <c r="N2408" s="8">
        <f t="shared" si="276"/>
        <v>0</v>
      </c>
      <c r="R2408" s="12">
        <v>1</v>
      </c>
    </row>
    <row r="2409" spans="1:18" ht="38.25" x14ac:dyDescent="0.2">
      <c r="A2409" s="1" t="s">
        <v>4440</v>
      </c>
      <c r="C2409" s="2" t="s">
        <v>4441</v>
      </c>
      <c r="D2409" s="3" t="s">
        <v>237</v>
      </c>
      <c r="E2409" s="4">
        <v>3</v>
      </c>
      <c r="F2409" s="4">
        <v>0</v>
      </c>
      <c r="H2409" s="6">
        <v>0</v>
      </c>
      <c r="I2409" s="7">
        <v>6237097</v>
      </c>
      <c r="J2409" s="7">
        <v>6237086</v>
      </c>
      <c r="K2409" s="7">
        <v>2</v>
      </c>
      <c r="L2409" s="7">
        <v>7</v>
      </c>
      <c r="M2409" s="7">
        <f t="shared" si="275"/>
        <v>0</v>
      </c>
      <c r="N2409" s="8">
        <f t="shared" si="276"/>
        <v>0</v>
      </c>
      <c r="R2409" s="12">
        <v>1</v>
      </c>
    </row>
    <row r="2410" spans="1:18" ht="38.25" x14ac:dyDescent="0.2">
      <c r="A2410" s="1" t="s">
        <v>4442</v>
      </c>
      <c r="C2410" s="2" t="s">
        <v>4443</v>
      </c>
      <c r="D2410" s="3" t="s">
        <v>237</v>
      </c>
      <c r="E2410" s="4">
        <v>1</v>
      </c>
      <c r="F2410" s="4">
        <v>0</v>
      </c>
      <c r="H2410" s="6">
        <v>0</v>
      </c>
      <c r="I2410" s="7">
        <v>6237098</v>
      </c>
      <c r="J2410" s="7">
        <v>6237086</v>
      </c>
      <c r="K2410" s="7">
        <v>2</v>
      </c>
      <c r="L2410" s="7">
        <v>7</v>
      </c>
      <c r="M2410" s="7">
        <f t="shared" si="275"/>
        <v>0</v>
      </c>
      <c r="N2410" s="8">
        <f t="shared" si="276"/>
        <v>0</v>
      </c>
      <c r="R2410" s="12">
        <v>1</v>
      </c>
    </row>
    <row r="2411" spans="1:18" ht="38.25" x14ac:dyDescent="0.2">
      <c r="A2411" s="1" t="s">
        <v>4444</v>
      </c>
      <c r="C2411" s="2" t="s">
        <v>4445</v>
      </c>
      <c r="D2411" s="3" t="s">
        <v>237</v>
      </c>
      <c r="E2411" s="4">
        <v>1</v>
      </c>
      <c r="F2411" s="4">
        <v>0</v>
      </c>
      <c r="H2411" s="6">
        <v>0</v>
      </c>
      <c r="I2411" s="7">
        <v>6237099</v>
      </c>
      <c r="J2411" s="7">
        <v>6237086</v>
      </c>
      <c r="K2411" s="7">
        <v>2</v>
      </c>
      <c r="L2411" s="7">
        <v>7</v>
      </c>
      <c r="M2411" s="7">
        <f t="shared" si="275"/>
        <v>0</v>
      </c>
      <c r="N2411" s="8">
        <f t="shared" si="276"/>
        <v>0</v>
      </c>
      <c r="R2411" s="12">
        <v>1</v>
      </c>
    </row>
    <row r="2412" spans="1:18" x14ac:dyDescent="0.2">
      <c r="A2412" s="1" t="s">
        <v>4446</v>
      </c>
      <c r="B2412" s="1" t="s">
        <v>987</v>
      </c>
      <c r="C2412" s="2" t="s">
        <v>1476</v>
      </c>
      <c r="E2412" s="4">
        <v>0</v>
      </c>
      <c r="F2412" s="4">
        <v>0</v>
      </c>
      <c r="H2412" s="6">
        <v>0</v>
      </c>
      <c r="I2412" s="7">
        <v>6237100</v>
      </c>
      <c r="J2412" s="7">
        <v>6237082</v>
      </c>
      <c r="K2412" s="7">
        <v>1</v>
      </c>
      <c r="L2412" s="7">
        <v>6</v>
      </c>
      <c r="M2412" s="7">
        <f>M2413+M2414+M2415+M2416+M2417+M2418+M2419+M2420+M2421+M2422</f>
        <v>0</v>
      </c>
      <c r="N2412" s="8">
        <f>N2413+N2414+N2415+N2416+N2417+N2418+N2419+N2420+N2421+N2422</f>
        <v>0</v>
      </c>
      <c r="R2412" s="12">
        <v>1</v>
      </c>
    </row>
    <row r="2413" spans="1:18" ht="51" x14ac:dyDescent="0.2">
      <c r="A2413" s="1" t="s">
        <v>4447</v>
      </c>
      <c r="B2413" s="1" t="s">
        <v>45</v>
      </c>
      <c r="C2413" s="2" t="s">
        <v>1478</v>
      </c>
      <c r="D2413" s="3" t="s">
        <v>237</v>
      </c>
      <c r="E2413" s="4">
        <v>4</v>
      </c>
      <c r="F2413" s="4">
        <v>0</v>
      </c>
      <c r="H2413" s="6">
        <v>0</v>
      </c>
      <c r="I2413" s="7">
        <v>6237101</v>
      </c>
      <c r="J2413" s="7">
        <v>6237100</v>
      </c>
      <c r="K2413" s="7">
        <v>2</v>
      </c>
      <c r="L2413" s="7">
        <v>7</v>
      </c>
      <c r="M2413" s="7">
        <f t="shared" ref="M2413:M2422" si="277">ROUND(ROUND(H2413,2)*ROUND(E2413,2), 2)</f>
        <v>0</v>
      </c>
      <c r="N2413" s="8">
        <f t="shared" ref="N2413:N2422" si="278">H2413*E2413*(1+F2413/100)</f>
        <v>0</v>
      </c>
      <c r="R2413" s="12">
        <v>1</v>
      </c>
    </row>
    <row r="2414" spans="1:18" ht="51" x14ac:dyDescent="0.2">
      <c r="A2414" s="1" t="s">
        <v>4448</v>
      </c>
      <c r="B2414" s="1" t="s">
        <v>48</v>
      </c>
      <c r="C2414" s="2" t="s">
        <v>4449</v>
      </c>
      <c r="D2414" s="3" t="s">
        <v>237</v>
      </c>
      <c r="E2414" s="4">
        <v>12</v>
      </c>
      <c r="F2414" s="4">
        <v>0</v>
      </c>
      <c r="H2414" s="6">
        <v>0</v>
      </c>
      <c r="I2414" s="7">
        <v>6237102</v>
      </c>
      <c r="J2414" s="7">
        <v>6237100</v>
      </c>
      <c r="K2414" s="7">
        <v>2</v>
      </c>
      <c r="L2414" s="7">
        <v>7</v>
      </c>
      <c r="M2414" s="7">
        <f t="shared" si="277"/>
        <v>0</v>
      </c>
      <c r="N2414" s="8">
        <f t="shared" si="278"/>
        <v>0</v>
      </c>
      <c r="R2414" s="12">
        <v>1</v>
      </c>
    </row>
    <row r="2415" spans="1:18" ht="51" x14ac:dyDescent="0.2">
      <c r="A2415" s="1" t="s">
        <v>4450</v>
      </c>
      <c r="B2415" s="1" t="s">
        <v>51</v>
      </c>
      <c r="C2415" s="2" t="s">
        <v>1482</v>
      </c>
      <c r="D2415" s="3" t="s">
        <v>237</v>
      </c>
      <c r="E2415" s="4">
        <v>5</v>
      </c>
      <c r="F2415" s="4">
        <v>0</v>
      </c>
      <c r="H2415" s="6">
        <v>0</v>
      </c>
      <c r="I2415" s="7">
        <v>6237103</v>
      </c>
      <c r="J2415" s="7">
        <v>6237100</v>
      </c>
      <c r="K2415" s="7">
        <v>2</v>
      </c>
      <c r="L2415" s="7">
        <v>7</v>
      </c>
      <c r="M2415" s="7">
        <f t="shared" si="277"/>
        <v>0</v>
      </c>
      <c r="N2415" s="8">
        <f t="shared" si="278"/>
        <v>0</v>
      </c>
      <c r="R2415" s="12">
        <v>1</v>
      </c>
    </row>
    <row r="2416" spans="1:18" ht="38.25" x14ac:dyDescent="0.2">
      <c r="A2416" s="1" t="s">
        <v>4451</v>
      </c>
      <c r="B2416" s="1" t="s">
        <v>54</v>
      </c>
      <c r="C2416" s="2" t="s">
        <v>4452</v>
      </c>
      <c r="D2416" s="3" t="s">
        <v>237</v>
      </c>
      <c r="E2416" s="4">
        <v>5</v>
      </c>
      <c r="F2416" s="4">
        <v>0</v>
      </c>
      <c r="H2416" s="6">
        <v>0</v>
      </c>
      <c r="I2416" s="7">
        <v>6237104</v>
      </c>
      <c r="J2416" s="7">
        <v>6237100</v>
      </c>
      <c r="K2416" s="7">
        <v>2</v>
      </c>
      <c r="L2416" s="7">
        <v>7</v>
      </c>
      <c r="M2416" s="7">
        <f t="shared" si="277"/>
        <v>0</v>
      </c>
      <c r="N2416" s="8">
        <f t="shared" si="278"/>
        <v>0</v>
      </c>
      <c r="R2416" s="12">
        <v>1</v>
      </c>
    </row>
    <row r="2417" spans="1:18" ht="38.25" x14ac:dyDescent="0.2">
      <c r="A2417" s="1" t="s">
        <v>4453</v>
      </c>
      <c r="B2417" s="1" t="s">
        <v>57</v>
      </c>
      <c r="C2417" s="2" t="s">
        <v>1484</v>
      </c>
      <c r="D2417" s="3" t="s">
        <v>237</v>
      </c>
      <c r="E2417" s="4">
        <v>4</v>
      </c>
      <c r="F2417" s="4">
        <v>0</v>
      </c>
      <c r="H2417" s="6">
        <v>0</v>
      </c>
      <c r="I2417" s="7">
        <v>6237105</v>
      </c>
      <c r="J2417" s="7">
        <v>6237100</v>
      </c>
      <c r="K2417" s="7">
        <v>2</v>
      </c>
      <c r="L2417" s="7">
        <v>7</v>
      </c>
      <c r="M2417" s="7">
        <f t="shared" si="277"/>
        <v>0</v>
      </c>
      <c r="N2417" s="8">
        <f t="shared" si="278"/>
        <v>0</v>
      </c>
      <c r="R2417" s="12">
        <v>1</v>
      </c>
    </row>
    <row r="2418" spans="1:18" ht="25.5" x14ac:dyDescent="0.2">
      <c r="A2418" s="1" t="s">
        <v>4454</v>
      </c>
      <c r="B2418" s="1" t="s">
        <v>60</v>
      </c>
      <c r="C2418" s="2" t="s">
        <v>4455</v>
      </c>
      <c r="D2418" s="3" t="s">
        <v>237</v>
      </c>
      <c r="E2418" s="4">
        <v>1</v>
      </c>
      <c r="F2418" s="4">
        <v>0</v>
      </c>
      <c r="H2418" s="6">
        <v>0</v>
      </c>
      <c r="I2418" s="7">
        <v>6237106</v>
      </c>
      <c r="J2418" s="7">
        <v>6237100</v>
      </c>
      <c r="K2418" s="7">
        <v>2</v>
      </c>
      <c r="L2418" s="7">
        <v>7</v>
      </c>
      <c r="M2418" s="7">
        <f t="shared" si="277"/>
        <v>0</v>
      </c>
      <c r="N2418" s="8">
        <f t="shared" si="278"/>
        <v>0</v>
      </c>
      <c r="R2418" s="12">
        <v>1</v>
      </c>
    </row>
    <row r="2419" spans="1:18" ht="25.5" x14ac:dyDescent="0.2">
      <c r="A2419" s="1" t="s">
        <v>4456</v>
      </c>
      <c r="B2419" s="1" t="s">
        <v>63</v>
      </c>
      <c r="C2419" s="2" t="s">
        <v>4457</v>
      </c>
      <c r="D2419" s="3" t="s">
        <v>237</v>
      </c>
      <c r="E2419" s="4">
        <v>6</v>
      </c>
      <c r="F2419" s="4">
        <v>0</v>
      </c>
      <c r="H2419" s="6">
        <v>0</v>
      </c>
      <c r="I2419" s="7">
        <v>6237107</v>
      </c>
      <c r="J2419" s="7">
        <v>6237100</v>
      </c>
      <c r="K2419" s="7">
        <v>2</v>
      </c>
      <c r="L2419" s="7">
        <v>7</v>
      </c>
      <c r="M2419" s="7">
        <f t="shared" si="277"/>
        <v>0</v>
      </c>
      <c r="N2419" s="8">
        <f t="shared" si="278"/>
        <v>0</v>
      </c>
      <c r="R2419" s="12">
        <v>1</v>
      </c>
    </row>
    <row r="2420" spans="1:18" ht="38.25" x14ac:dyDescent="0.2">
      <c r="A2420" s="1" t="s">
        <v>4458</v>
      </c>
      <c r="B2420" s="1" t="s">
        <v>66</v>
      </c>
      <c r="C2420" s="2" t="s">
        <v>4459</v>
      </c>
      <c r="D2420" s="3" t="s">
        <v>237</v>
      </c>
      <c r="E2420" s="4">
        <v>1</v>
      </c>
      <c r="F2420" s="4">
        <v>0</v>
      </c>
      <c r="H2420" s="6">
        <v>0</v>
      </c>
      <c r="I2420" s="7">
        <v>6237108</v>
      </c>
      <c r="J2420" s="7">
        <v>6237100</v>
      </c>
      <c r="K2420" s="7">
        <v>2</v>
      </c>
      <c r="L2420" s="7">
        <v>7</v>
      </c>
      <c r="M2420" s="7">
        <f t="shared" si="277"/>
        <v>0</v>
      </c>
      <c r="N2420" s="8">
        <f t="shared" si="278"/>
        <v>0</v>
      </c>
      <c r="R2420" s="12">
        <v>1</v>
      </c>
    </row>
    <row r="2421" spans="1:18" ht="25.5" x14ac:dyDescent="0.2">
      <c r="A2421" s="1" t="s">
        <v>4460</v>
      </c>
      <c r="B2421" s="1" t="s">
        <v>69</v>
      </c>
      <c r="C2421" s="2" t="s">
        <v>4461</v>
      </c>
      <c r="D2421" s="3" t="s">
        <v>237</v>
      </c>
      <c r="E2421" s="4">
        <v>1</v>
      </c>
      <c r="F2421" s="4">
        <v>0</v>
      </c>
      <c r="H2421" s="6">
        <v>0</v>
      </c>
      <c r="I2421" s="7">
        <v>6237109</v>
      </c>
      <c r="J2421" s="7">
        <v>6237100</v>
      </c>
      <c r="K2421" s="7">
        <v>2</v>
      </c>
      <c r="L2421" s="7">
        <v>7</v>
      </c>
      <c r="M2421" s="7">
        <f t="shared" si="277"/>
        <v>0</v>
      </c>
      <c r="N2421" s="8">
        <f t="shared" si="278"/>
        <v>0</v>
      </c>
      <c r="R2421" s="12">
        <v>1</v>
      </c>
    </row>
    <row r="2422" spans="1:18" ht="89.25" x14ac:dyDescent="0.2">
      <c r="A2422" s="1" t="s">
        <v>4462</v>
      </c>
      <c r="B2422" s="1" t="s">
        <v>72</v>
      </c>
      <c r="C2422" s="2" t="s">
        <v>4463</v>
      </c>
      <c r="D2422" s="3" t="s">
        <v>237</v>
      </c>
      <c r="E2422" s="4">
        <v>1</v>
      </c>
      <c r="F2422" s="4">
        <v>0</v>
      </c>
      <c r="H2422" s="6">
        <v>0</v>
      </c>
      <c r="I2422" s="7">
        <v>6237110</v>
      </c>
      <c r="J2422" s="7">
        <v>6237100</v>
      </c>
      <c r="K2422" s="7">
        <v>2</v>
      </c>
      <c r="L2422" s="7">
        <v>7</v>
      </c>
      <c r="M2422" s="7">
        <f t="shared" si="277"/>
        <v>0</v>
      </c>
      <c r="N2422" s="8">
        <f t="shared" si="278"/>
        <v>0</v>
      </c>
      <c r="R2422" s="12">
        <v>1</v>
      </c>
    </row>
    <row r="2423" spans="1:18" x14ac:dyDescent="0.2">
      <c r="A2423" s="1" t="s">
        <v>4464</v>
      </c>
      <c r="B2423" s="1" t="s">
        <v>3436</v>
      </c>
      <c r="C2423" s="2" t="s">
        <v>1491</v>
      </c>
      <c r="E2423" s="4">
        <v>0</v>
      </c>
      <c r="F2423" s="4">
        <v>0</v>
      </c>
      <c r="H2423" s="6">
        <v>0</v>
      </c>
      <c r="I2423" s="7">
        <v>6237111</v>
      </c>
      <c r="J2423" s="7">
        <v>6306424</v>
      </c>
      <c r="K2423" s="7">
        <v>1</v>
      </c>
      <c r="L2423" s="7">
        <v>5</v>
      </c>
      <c r="M2423" s="7">
        <f>M2424+M2426+M2433+M2438+M2443+M2460+M2465+M2481+M2486</f>
        <v>0</v>
      </c>
      <c r="N2423" s="8">
        <f>N2424+N2426+N2433+N2438+N2443+N2460+N2465+N2481+N2486</f>
        <v>0</v>
      </c>
      <c r="R2423" s="12">
        <v>1</v>
      </c>
    </row>
    <row r="2424" spans="1:18" x14ac:dyDescent="0.2">
      <c r="A2424" s="1" t="s">
        <v>4465</v>
      </c>
      <c r="C2424" s="2" t="s">
        <v>285</v>
      </c>
      <c r="E2424" s="4">
        <v>0</v>
      </c>
      <c r="F2424" s="4">
        <v>0</v>
      </c>
      <c r="H2424" s="6">
        <v>0</v>
      </c>
      <c r="I2424" s="7">
        <v>6237112</v>
      </c>
      <c r="J2424" s="7">
        <v>6237111</v>
      </c>
      <c r="K2424" s="7">
        <v>1</v>
      </c>
      <c r="L2424" s="7">
        <v>6</v>
      </c>
      <c r="M2424" s="7">
        <f>M2425</f>
        <v>0</v>
      </c>
      <c r="N2424" s="8">
        <f>N2425</f>
        <v>0</v>
      </c>
      <c r="R2424" s="12">
        <v>1</v>
      </c>
    </row>
    <row r="2425" spans="1:18" ht="63.75" x14ac:dyDescent="0.2">
      <c r="A2425" s="1" t="s">
        <v>4466</v>
      </c>
      <c r="C2425" s="2" t="s">
        <v>4467</v>
      </c>
      <c r="D2425" s="3" t="s">
        <v>36</v>
      </c>
      <c r="E2425" s="4">
        <v>0</v>
      </c>
      <c r="F2425" s="4">
        <v>0</v>
      </c>
      <c r="H2425" s="6">
        <v>0</v>
      </c>
      <c r="I2425" s="7">
        <v>6237113</v>
      </c>
      <c r="J2425" s="7">
        <v>6237112</v>
      </c>
      <c r="K2425" s="7">
        <v>2</v>
      </c>
      <c r="L2425" s="7">
        <v>7</v>
      </c>
      <c r="M2425" s="7">
        <f>ROUND(ROUND(H2425,2)*ROUND(E2425,2), 2)</f>
        <v>0</v>
      </c>
      <c r="N2425" s="8">
        <f>H2425*E2425*(1+F2425/100)</f>
        <v>0</v>
      </c>
      <c r="R2425" s="12">
        <v>1</v>
      </c>
    </row>
    <row r="2426" spans="1:18" x14ac:dyDescent="0.2">
      <c r="A2426" s="1" t="s">
        <v>4468</v>
      </c>
      <c r="C2426" s="2" t="s">
        <v>4469</v>
      </c>
      <c r="E2426" s="4">
        <v>0</v>
      </c>
      <c r="F2426" s="4">
        <v>0</v>
      </c>
      <c r="H2426" s="6">
        <v>0</v>
      </c>
      <c r="I2426" s="7">
        <v>6237114</v>
      </c>
      <c r="J2426" s="7">
        <v>6237111</v>
      </c>
      <c r="K2426" s="7">
        <v>1</v>
      </c>
      <c r="L2426" s="7">
        <v>6</v>
      </c>
      <c r="M2426" s="7">
        <f>M2427+M2428+M2429+M2430+M2431+M2432</f>
        <v>0</v>
      </c>
      <c r="N2426" s="8">
        <f>N2427+N2428+N2429+N2430+N2431+N2432</f>
        <v>0</v>
      </c>
      <c r="R2426" s="12">
        <v>1</v>
      </c>
    </row>
    <row r="2427" spans="1:18" ht="165.75" x14ac:dyDescent="0.2">
      <c r="A2427" s="1" t="s">
        <v>4470</v>
      </c>
      <c r="C2427" s="2" t="s">
        <v>4471</v>
      </c>
      <c r="D2427" s="3" t="s">
        <v>36</v>
      </c>
      <c r="E2427" s="4">
        <v>0</v>
      </c>
      <c r="F2427" s="4">
        <v>0</v>
      </c>
      <c r="H2427" s="6">
        <v>0</v>
      </c>
      <c r="I2427" s="7">
        <v>6237115</v>
      </c>
      <c r="J2427" s="7">
        <v>6237114</v>
      </c>
      <c r="K2427" s="7">
        <v>2</v>
      </c>
      <c r="L2427" s="7">
        <v>7</v>
      </c>
      <c r="M2427" s="7">
        <f t="shared" ref="M2427:M2432" si="279">ROUND(ROUND(H2427,2)*ROUND(E2427,2), 2)</f>
        <v>0</v>
      </c>
      <c r="N2427" s="8">
        <f t="shared" ref="N2427:N2432" si="280">H2427*E2427*(1+F2427/100)</f>
        <v>0</v>
      </c>
      <c r="R2427" s="12">
        <v>1</v>
      </c>
    </row>
    <row r="2428" spans="1:18" ht="38.25" x14ac:dyDescent="0.2">
      <c r="A2428" s="1" t="s">
        <v>4472</v>
      </c>
      <c r="B2428" s="1" t="s">
        <v>31</v>
      </c>
      <c r="C2428" s="2" t="s">
        <v>4473</v>
      </c>
      <c r="D2428" s="3" t="s">
        <v>36</v>
      </c>
      <c r="E2428" s="4">
        <v>0</v>
      </c>
      <c r="F2428" s="4">
        <v>0</v>
      </c>
      <c r="H2428" s="6">
        <v>0</v>
      </c>
      <c r="I2428" s="7">
        <v>6237116</v>
      </c>
      <c r="J2428" s="7">
        <v>6237114</v>
      </c>
      <c r="K2428" s="7">
        <v>2</v>
      </c>
      <c r="L2428" s="7">
        <v>7</v>
      </c>
      <c r="M2428" s="7">
        <f t="shared" si="279"/>
        <v>0</v>
      </c>
      <c r="N2428" s="8">
        <f t="shared" si="280"/>
        <v>0</v>
      </c>
      <c r="R2428" s="12">
        <v>1</v>
      </c>
    </row>
    <row r="2429" spans="1:18" ht="51" x14ac:dyDescent="0.2">
      <c r="A2429" s="1" t="s">
        <v>4474</v>
      </c>
      <c r="B2429" s="1" t="s">
        <v>4475</v>
      </c>
      <c r="C2429" s="2" t="s">
        <v>4476</v>
      </c>
      <c r="D2429" s="3" t="s">
        <v>237</v>
      </c>
      <c r="E2429" s="4">
        <v>3</v>
      </c>
      <c r="F2429" s="4">
        <v>0</v>
      </c>
      <c r="H2429" s="6">
        <v>0</v>
      </c>
      <c r="I2429" s="7">
        <v>6237117</v>
      </c>
      <c r="J2429" s="7">
        <v>6237114</v>
      </c>
      <c r="K2429" s="7">
        <v>2</v>
      </c>
      <c r="L2429" s="7">
        <v>7</v>
      </c>
      <c r="M2429" s="7">
        <f t="shared" si="279"/>
        <v>0</v>
      </c>
      <c r="N2429" s="8">
        <f t="shared" si="280"/>
        <v>0</v>
      </c>
      <c r="R2429" s="12">
        <v>1</v>
      </c>
    </row>
    <row r="2430" spans="1:18" ht="51" x14ac:dyDescent="0.2">
      <c r="A2430" s="1" t="s">
        <v>4477</v>
      </c>
      <c r="B2430" s="1" t="s">
        <v>4478</v>
      </c>
      <c r="C2430" s="2" t="s">
        <v>4479</v>
      </c>
      <c r="D2430" s="3" t="s">
        <v>237</v>
      </c>
      <c r="E2430" s="4">
        <v>1</v>
      </c>
      <c r="F2430" s="4">
        <v>0</v>
      </c>
      <c r="H2430" s="6">
        <v>0</v>
      </c>
      <c r="I2430" s="7">
        <v>6237118</v>
      </c>
      <c r="J2430" s="7">
        <v>6237114</v>
      </c>
      <c r="K2430" s="7">
        <v>2</v>
      </c>
      <c r="L2430" s="7">
        <v>7</v>
      </c>
      <c r="M2430" s="7">
        <f t="shared" si="279"/>
        <v>0</v>
      </c>
      <c r="N2430" s="8">
        <f t="shared" si="280"/>
        <v>0</v>
      </c>
      <c r="R2430" s="12">
        <v>1</v>
      </c>
    </row>
    <row r="2431" spans="1:18" ht="51" x14ac:dyDescent="0.2">
      <c r="A2431" s="1" t="s">
        <v>4480</v>
      </c>
      <c r="B2431" s="1" t="s">
        <v>4481</v>
      </c>
      <c r="C2431" s="2" t="s">
        <v>4482</v>
      </c>
      <c r="D2431" s="3" t="s">
        <v>237</v>
      </c>
      <c r="E2431" s="4">
        <v>1</v>
      </c>
      <c r="F2431" s="4">
        <v>0</v>
      </c>
      <c r="H2431" s="6">
        <v>0</v>
      </c>
      <c r="I2431" s="7">
        <v>6237119</v>
      </c>
      <c r="J2431" s="7">
        <v>6237114</v>
      </c>
      <c r="K2431" s="7">
        <v>2</v>
      </c>
      <c r="L2431" s="7">
        <v>7</v>
      </c>
      <c r="M2431" s="7">
        <f t="shared" si="279"/>
        <v>0</v>
      </c>
      <c r="N2431" s="8">
        <f t="shared" si="280"/>
        <v>0</v>
      </c>
      <c r="R2431" s="12">
        <v>1</v>
      </c>
    </row>
    <row r="2432" spans="1:18" ht="63.75" x14ac:dyDescent="0.2">
      <c r="A2432" s="1" t="s">
        <v>4483</v>
      </c>
      <c r="B2432" s="1" t="s">
        <v>31</v>
      </c>
      <c r="C2432" s="2" t="s">
        <v>4484</v>
      </c>
      <c r="D2432" s="3" t="s">
        <v>237</v>
      </c>
      <c r="E2432" s="4">
        <v>5</v>
      </c>
      <c r="F2432" s="4">
        <v>0</v>
      </c>
      <c r="H2432" s="6">
        <v>0</v>
      </c>
      <c r="I2432" s="7">
        <v>6237120</v>
      </c>
      <c r="J2432" s="7">
        <v>6237114</v>
      </c>
      <c r="K2432" s="7">
        <v>2</v>
      </c>
      <c r="L2432" s="7">
        <v>7</v>
      </c>
      <c r="M2432" s="7">
        <f t="shared" si="279"/>
        <v>0</v>
      </c>
      <c r="N2432" s="8">
        <f t="shared" si="280"/>
        <v>0</v>
      </c>
      <c r="R2432" s="12">
        <v>1</v>
      </c>
    </row>
    <row r="2433" spans="1:18" x14ac:dyDescent="0.2">
      <c r="A2433" s="1" t="s">
        <v>4485</v>
      </c>
      <c r="C2433" s="2" t="s">
        <v>4486</v>
      </c>
      <c r="E2433" s="4">
        <v>0</v>
      </c>
      <c r="F2433" s="4">
        <v>0</v>
      </c>
      <c r="H2433" s="6">
        <v>0</v>
      </c>
      <c r="I2433" s="7">
        <v>6237121</v>
      </c>
      <c r="J2433" s="7">
        <v>6237111</v>
      </c>
      <c r="K2433" s="7">
        <v>1</v>
      </c>
      <c r="L2433" s="7">
        <v>6</v>
      </c>
      <c r="M2433" s="7">
        <f>M2434+M2435+M2436+M2437</f>
        <v>0</v>
      </c>
      <c r="N2433" s="8">
        <f>N2434+N2435+N2436+N2437</f>
        <v>0</v>
      </c>
      <c r="R2433" s="12">
        <v>1</v>
      </c>
    </row>
    <row r="2434" spans="1:18" ht="153" x14ac:dyDescent="0.2">
      <c r="A2434" s="1" t="s">
        <v>4487</v>
      </c>
      <c r="C2434" s="2" t="s">
        <v>4488</v>
      </c>
      <c r="D2434" s="3" t="s">
        <v>36</v>
      </c>
      <c r="E2434" s="4">
        <v>0</v>
      </c>
      <c r="F2434" s="4">
        <v>0</v>
      </c>
      <c r="H2434" s="6">
        <v>0</v>
      </c>
      <c r="I2434" s="7">
        <v>6237122</v>
      </c>
      <c r="J2434" s="7">
        <v>6237121</v>
      </c>
      <c r="K2434" s="7">
        <v>2</v>
      </c>
      <c r="L2434" s="7">
        <v>7</v>
      </c>
      <c r="M2434" s="7">
        <f t="shared" ref="M2434:M2437" si="281">ROUND(ROUND(H2434,2)*ROUND(E2434,2), 2)</f>
        <v>0</v>
      </c>
      <c r="N2434" s="8">
        <f>H2434*E2434*(1+F2434/100)</f>
        <v>0</v>
      </c>
      <c r="R2434" s="12">
        <v>1</v>
      </c>
    </row>
    <row r="2435" spans="1:18" ht="38.25" x14ac:dyDescent="0.2">
      <c r="A2435" s="1" t="s">
        <v>4489</v>
      </c>
      <c r="B2435" s="1" t="s">
        <v>31</v>
      </c>
      <c r="C2435" s="2" t="s">
        <v>4490</v>
      </c>
      <c r="D2435" s="3" t="s">
        <v>36</v>
      </c>
      <c r="E2435" s="4">
        <v>0</v>
      </c>
      <c r="F2435" s="4">
        <v>0</v>
      </c>
      <c r="H2435" s="6">
        <v>0</v>
      </c>
      <c r="I2435" s="7">
        <v>6237123</v>
      </c>
      <c r="J2435" s="7">
        <v>6237121</v>
      </c>
      <c r="K2435" s="7">
        <v>2</v>
      </c>
      <c r="L2435" s="7">
        <v>7</v>
      </c>
      <c r="M2435" s="7">
        <f t="shared" si="281"/>
        <v>0</v>
      </c>
      <c r="N2435" s="8">
        <f>H2435*E2435*(1+F2435/100)</f>
        <v>0</v>
      </c>
      <c r="R2435" s="12">
        <v>1</v>
      </c>
    </row>
    <row r="2436" spans="1:18" ht="51" x14ac:dyDescent="0.2">
      <c r="A2436" s="1" t="s">
        <v>4491</v>
      </c>
      <c r="B2436" s="1" t="s">
        <v>4492</v>
      </c>
      <c r="C2436" s="2" t="s">
        <v>4493</v>
      </c>
      <c r="D2436" s="3" t="s">
        <v>237</v>
      </c>
      <c r="E2436" s="4">
        <v>1</v>
      </c>
      <c r="F2436" s="4">
        <v>0</v>
      </c>
      <c r="H2436" s="6">
        <v>0</v>
      </c>
      <c r="I2436" s="7">
        <v>6237124</v>
      </c>
      <c r="J2436" s="7">
        <v>6237121</v>
      </c>
      <c r="K2436" s="7">
        <v>2</v>
      </c>
      <c r="L2436" s="7">
        <v>7</v>
      </c>
      <c r="M2436" s="7">
        <f t="shared" si="281"/>
        <v>0</v>
      </c>
      <c r="N2436" s="8">
        <f>H2436*E2436*(1+F2436/100)</f>
        <v>0</v>
      </c>
      <c r="R2436" s="12">
        <v>1</v>
      </c>
    </row>
    <row r="2437" spans="1:18" ht="63.75" x14ac:dyDescent="0.2">
      <c r="A2437" s="1" t="s">
        <v>4494</v>
      </c>
      <c r="B2437" s="1" t="s">
        <v>31</v>
      </c>
      <c r="C2437" s="2" t="s">
        <v>4495</v>
      </c>
      <c r="D2437" s="3" t="s">
        <v>237</v>
      </c>
      <c r="E2437" s="4">
        <v>1</v>
      </c>
      <c r="F2437" s="4">
        <v>0</v>
      </c>
      <c r="H2437" s="6">
        <v>0</v>
      </c>
      <c r="I2437" s="7">
        <v>6237125</v>
      </c>
      <c r="J2437" s="7">
        <v>6237121</v>
      </c>
      <c r="K2437" s="7">
        <v>2</v>
      </c>
      <c r="L2437" s="7">
        <v>7</v>
      </c>
      <c r="M2437" s="7">
        <f t="shared" si="281"/>
        <v>0</v>
      </c>
      <c r="N2437" s="8">
        <f>H2437*E2437*(1+F2437/100)</f>
        <v>0</v>
      </c>
      <c r="R2437" s="12">
        <v>1</v>
      </c>
    </row>
    <row r="2438" spans="1:18" x14ac:dyDescent="0.2">
      <c r="A2438" s="1" t="s">
        <v>4496</v>
      </c>
      <c r="C2438" s="2" t="s">
        <v>4497</v>
      </c>
      <c r="E2438" s="4">
        <v>0</v>
      </c>
      <c r="F2438" s="4">
        <v>0</v>
      </c>
      <c r="H2438" s="6">
        <v>0</v>
      </c>
      <c r="I2438" s="7">
        <v>6237126</v>
      </c>
      <c r="J2438" s="7">
        <v>6237111</v>
      </c>
      <c r="K2438" s="7">
        <v>1</v>
      </c>
      <c r="L2438" s="7">
        <v>6</v>
      </c>
      <c r="M2438" s="7">
        <f>M2439+M2440+M2441+M2442</f>
        <v>0</v>
      </c>
      <c r="N2438" s="8">
        <f>N2439+N2440+N2441+N2442</f>
        <v>0</v>
      </c>
      <c r="R2438" s="12">
        <v>1</v>
      </c>
    </row>
    <row r="2439" spans="1:18" ht="127.5" x14ac:dyDescent="0.2">
      <c r="A2439" s="1" t="s">
        <v>4498</v>
      </c>
      <c r="C2439" s="2" t="s">
        <v>4499</v>
      </c>
      <c r="D2439" s="3" t="s">
        <v>36</v>
      </c>
      <c r="E2439" s="4">
        <v>0</v>
      </c>
      <c r="F2439" s="4">
        <v>0</v>
      </c>
      <c r="H2439" s="6">
        <v>0</v>
      </c>
      <c r="I2439" s="7">
        <v>6237127</v>
      </c>
      <c r="J2439" s="7">
        <v>6237126</v>
      </c>
      <c r="K2439" s="7">
        <v>2</v>
      </c>
      <c r="L2439" s="7">
        <v>7</v>
      </c>
      <c r="M2439" s="7">
        <f t="shared" ref="M2439:M2442" si="282">ROUND(ROUND(H2439,2)*ROUND(E2439,2), 2)</f>
        <v>0</v>
      </c>
      <c r="N2439" s="8">
        <f>H2439*E2439*(1+F2439/100)</f>
        <v>0</v>
      </c>
      <c r="R2439" s="12">
        <v>1</v>
      </c>
    </row>
    <row r="2440" spans="1:18" ht="38.25" x14ac:dyDescent="0.2">
      <c r="A2440" s="1" t="s">
        <v>4500</v>
      </c>
      <c r="B2440" s="1" t="s">
        <v>31</v>
      </c>
      <c r="C2440" s="2" t="s">
        <v>4501</v>
      </c>
      <c r="D2440" s="3" t="s">
        <v>36</v>
      </c>
      <c r="E2440" s="4">
        <v>0</v>
      </c>
      <c r="F2440" s="4">
        <v>0</v>
      </c>
      <c r="H2440" s="6">
        <v>0</v>
      </c>
      <c r="I2440" s="7">
        <v>6237128</v>
      </c>
      <c r="J2440" s="7">
        <v>6237126</v>
      </c>
      <c r="K2440" s="7">
        <v>2</v>
      </c>
      <c r="L2440" s="7">
        <v>7</v>
      </c>
      <c r="M2440" s="7">
        <f t="shared" si="282"/>
        <v>0</v>
      </c>
      <c r="N2440" s="8">
        <f>H2440*E2440*(1+F2440/100)</f>
        <v>0</v>
      </c>
      <c r="R2440" s="12">
        <v>1</v>
      </c>
    </row>
    <row r="2441" spans="1:18" ht="51" x14ac:dyDescent="0.2">
      <c r="A2441" s="1" t="s">
        <v>4502</v>
      </c>
      <c r="B2441" s="1" t="s">
        <v>4503</v>
      </c>
      <c r="C2441" s="2" t="s">
        <v>4504</v>
      </c>
      <c r="D2441" s="3" t="s">
        <v>237</v>
      </c>
      <c r="E2441" s="4">
        <v>36</v>
      </c>
      <c r="F2441" s="4">
        <v>0</v>
      </c>
      <c r="H2441" s="6">
        <v>0</v>
      </c>
      <c r="I2441" s="7">
        <v>6237129</v>
      </c>
      <c r="J2441" s="7">
        <v>6237126</v>
      </c>
      <c r="K2441" s="7">
        <v>2</v>
      </c>
      <c r="L2441" s="7">
        <v>7</v>
      </c>
      <c r="M2441" s="7">
        <f t="shared" si="282"/>
        <v>0</v>
      </c>
      <c r="N2441" s="8">
        <f>H2441*E2441*(1+F2441/100)</f>
        <v>0</v>
      </c>
      <c r="R2441" s="12">
        <v>1</v>
      </c>
    </row>
    <row r="2442" spans="1:18" ht="51" x14ac:dyDescent="0.2">
      <c r="A2442" s="1" t="s">
        <v>4505</v>
      </c>
      <c r="B2442" s="1" t="s">
        <v>31</v>
      </c>
      <c r="C2442" s="2" t="s">
        <v>4506</v>
      </c>
      <c r="D2442" s="3" t="s">
        <v>4507</v>
      </c>
      <c r="E2442" s="4">
        <v>17.5</v>
      </c>
      <c r="F2442" s="4">
        <v>0</v>
      </c>
      <c r="H2442" s="6">
        <v>0</v>
      </c>
      <c r="I2442" s="7">
        <v>6237130</v>
      </c>
      <c r="J2442" s="7">
        <v>6237126</v>
      </c>
      <c r="K2442" s="7">
        <v>2</v>
      </c>
      <c r="L2442" s="7">
        <v>7</v>
      </c>
      <c r="M2442" s="7">
        <f t="shared" si="282"/>
        <v>0</v>
      </c>
      <c r="N2442" s="8">
        <f>H2442*E2442*(1+F2442/100)</f>
        <v>0</v>
      </c>
      <c r="R2442" s="12">
        <v>1</v>
      </c>
    </row>
    <row r="2443" spans="1:18" x14ac:dyDescent="0.2">
      <c r="A2443" s="1" t="s">
        <v>4508</v>
      </c>
      <c r="C2443" s="2" t="s">
        <v>1496</v>
      </c>
      <c r="E2443" s="4">
        <v>0</v>
      </c>
      <c r="F2443" s="4">
        <v>0</v>
      </c>
      <c r="H2443" s="6">
        <v>0</v>
      </c>
      <c r="I2443" s="7">
        <v>6237131</v>
      </c>
      <c r="J2443" s="7">
        <v>6237111</v>
      </c>
      <c r="K2443" s="7">
        <v>1</v>
      </c>
      <c r="L2443" s="7">
        <v>6</v>
      </c>
      <c r="M2443" s="7">
        <f>M2444+M2445+M2446+M2447+M2448+M2449+M2450+M2451+M2452+M2453+M2454+M2455+M2456+M2457+M2458+M2459</f>
        <v>0</v>
      </c>
      <c r="N2443" s="8">
        <f>N2444+N2445+N2446+N2447+N2448+N2449+N2450+N2451+N2452+N2453+N2454+N2455+N2456+N2457+N2458+N2459</f>
        <v>0</v>
      </c>
      <c r="R2443" s="12">
        <v>1</v>
      </c>
    </row>
    <row r="2444" spans="1:18" ht="127.5" x14ac:dyDescent="0.2">
      <c r="A2444" s="1" t="s">
        <v>4509</v>
      </c>
      <c r="C2444" s="2" t="s">
        <v>1498</v>
      </c>
      <c r="D2444" s="3" t="s">
        <v>36</v>
      </c>
      <c r="E2444" s="4">
        <v>0</v>
      </c>
      <c r="F2444" s="4">
        <v>0</v>
      </c>
      <c r="H2444" s="6">
        <v>0</v>
      </c>
      <c r="I2444" s="7">
        <v>6237132</v>
      </c>
      <c r="J2444" s="7">
        <v>6237131</v>
      </c>
      <c r="K2444" s="7">
        <v>2</v>
      </c>
      <c r="L2444" s="7">
        <v>7</v>
      </c>
      <c r="M2444" s="7">
        <f t="shared" ref="M2444:M2459" si="283">ROUND(ROUND(H2444,2)*ROUND(E2444,2), 2)</f>
        <v>0</v>
      </c>
      <c r="N2444" s="8">
        <f t="shared" ref="N2444:N2459" si="284">H2444*E2444*(1+F2444/100)</f>
        <v>0</v>
      </c>
      <c r="R2444" s="12">
        <v>1</v>
      </c>
    </row>
    <row r="2445" spans="1:18" ht="38.25" x14ac:dyDescent="0.2">
      <c r="A2445" s="1" t="s">
        <v>4510</v>
      </c>
      <c r="B2445" s="1" t="s">
        <v>31</v>
      </c>
      <c r="C2445" s="2" t="s">
        <v>1500</v>
      </c>
      <c r="D2445" s="3" t="s">
        <v>36</v>
      </c>
      <c r="E2445" s="4">
        <v>0</v>
      </c>
      <c r="F2445" s="4">
        <v>0</v>
      </c>
      <c r="H2445" s="6">
        <v>0</v>
      </c>
      <c r="I2445" s="7">
        <v>6237133</v>
      </c>
      <c r="J2445" s="7">
        <v>6237131</v>
      </c>
      <c r="K2445" s="7">
        <v>2</v>
      </c>
      <c r="L2445" s="7">
        <v>7</v>
      </c>
      <c r="M2445" s="7">
        <f t="shared" si="283"/>
        <v>0</v>
      </c>
      <c r="N2445" s="8">
        <f t="shared" si="284"/>
        <v>0</v>
      </c>
      <c r="R2445" s="12">
        <v>1</v>
      </c>
    </row>
    <row r="2446" spans="1:18" ht="51" x14ac:dyDescent="0.2">
      <c r="A2446" s="1" t="s">
        <v>4511</v>
      </c>
      <c r="B2446" s="1" t="s">
        <v>1502</v>
      </c>
      <c r="C2446" s="2" t="s">
        <v>1503</v>
      </c>
      <c r="D2446" s="3" t="s">
        <v>237</v>
      </c>
      <c r="E2446" s="4">
        <v>3</v>
      </c>
      <c r="F2446" s="4">
        <v>0</v>
      </c>
      <c r="H2446" s="6">
        <v>0</v>
      </c>
      <c r="I2446" s="7">
        <v>6237134</v>
      </c>
      <c r="J2446" s="7">
        <v>6237131</v>
      </c>
      <c r="K2446" s="7">
        <v>2</v>
      </c>
      <c r="L2446" s="7">
        <v>7</v>
      </c>
      <c r="M2446" s="7">
        <f t="shared" si="283"/>
        <v>0</v>
      </c>
      <c r="N2446" s="8">
        <f t="shared" si="284"/>
        <v>0</v>
      </c>
      <c r="R2446" s="12">
        <v>1</v>
      </c>
    </row>
    <row r="2447" spans="1:18" ht="51" x14ac:dyDescent="0.2">
      <c r="A2447" s="1" t="s">
        <v>4512</v>
      </c>
      <c r="B2447" s="1" t="s">
        <v>1505</v>
      </c>
      <c r="C2447" s="2" t="s">
        <v>1506</v>
      </c>
      <c r="D2447" s="3" t="s">
        <v>237</v>
      </c>
      <c r="E2447" s="4">
        <v>10</v>
      </c>
      <c r="F2447" s="4">
        <v>0</v>
      </c>
      <c r="H2447" s="6">
        <v>0</v>
      </c>
      <c r="I2447" s="7">
        <v>6237135</v>
      </c>
      <c r="J2447" s="7">
        <v>6237131</v>
      </c>
      <c r="K2447" s="7">
        <v>2</v>
      </c>
      <c r="L2447" s="7">
        <v>7</v>
      </c>
      <c r="M2447" s="7">
        <f t="shared" si="283"/>
        <v>0</v>
      </c>
      <c r="N2447" s="8">
        <f t="shared" si="284"/>
        <v>0</v>
      </c>
      <c r="R2447" s="12">
        <v>1</v>
      </c>
    </row>
    <row r="2448" spans="1:18" ht="51" x14ac:dyDescent="0.2">
      <c r="A2448" s="1" t="s">
        <v>4513</v>
      </c>
      <c r="B2448" s="1" t="s">
        <v>4514</v>
      </c>
      <c r="C2448" s="2" t="s">
        <v>4515</v>
      </c>
      <c r="D2448" s="3" t="s">
        <v>237</v>
      </c>
      <c r="E2448" s="4">
        <v>89</v>
      </c>
      <c r="F2448" s="4">
        <v>0</v>
      </c>
      <c r="H2448" s="6">
        <v>0</v>
      </c>
      <c r="I2448" s="7">
        <v>6237136</v>
      </c>
      <c r="J2448" s="7">
        <v>6237131</v>
      </c>
      <c r="K2448" s="7">
        <v>2</v>
      </c>
      <c r="L2448" s="7">
        <v>7</v>
      </c>
      <c r="M2448" s="7">
        <f t="shared" si="283"/>
        <v>0</v>
      </c>
      <c r="N2448" s="8">
        <f t="shared" si="284"/>
        <v>0</v>
      </c>
      <c r="R2448" s="12">
        <v>1</v>
      </c>
    </row>
    <row r="2449" spans="1:18" ht="51" x14ac:dyDescent="0.2">
      <c r="A2449" s="1" t="s">
        <v>4516</v>
      </c>
      <c r="B2449" s="1" t="s">
        <v>4517</v>
      </c>
      <c r="C2449" s="2" t="s">
        <v>4518</v>
      </c>
      <c r="D2449" s="3" t="s">
        <v>237</v>
      </c>
      <c r="E2449" s="4">
        <v>5</v>
      </c>
      <c r="F2449" s="4">
        <v>0</v>
      </c>
      <c r="H2449" s="6">
        <v>0</v>
      </c>
      <c r="I2449" s="7">
        <v>6237137</v>
      </c>
      <c r="J2449" s="7">
        <v>6237131</v>
      </c>
      <c r="K2449" s="7">
        <v>2</v>
      </c>
      <c r="L2449" s="7">
        <v>7</v>
      </c>
      <c r="M2449" s="7">
        <f t="shared" si="283"/>
        <v>0</v>
      </c>
      <c r="N2449" s="8">
        <f t="shared" si="284"/>
        <v>0</v>
      </c>
      <c r="R2449" s="12">
        <v>1</v>
      </c>
    </row>
    <row r="2450" spans="1:18" ht="51" x14ac:dyDescent="0.2">
      <c r="A2450" s="1" t="s">
        <v>4519</v>
      </c>
      <c r="B2450" s="1" t="s">
        <v>4520</v>
      </c>
      <c r="C2450" s="2" t="s">
        <v>4521</v>
      </c>
      <c r="D2450" s="3" t="s">
        <v>237</v>
      </c>
      <c r="E2450" s="4">
        <v>179</v>
      </c>
      <c r="F2450" s="4">
        <v>0</v>
      </c>
      <c r="H2450" s="6">
        <v>0</v>
      </c>
      <c r="I2450" s="7">
        <v>6237138</v>
      </c>
      <c r="J2450" s="7">
        <v>6237131</v>
      </c>
      <c r="K2450" s="7">
        <v>2</v>
      </c>
      <c r="L2450" s="7">
        <v>7</v>
      </c>
      <c r="M2450" s="7">
        <f t="shared" si="283"/>
        <v>0</v>
      </c>
      <c r="N2450" s="8">
        <f t="shared" si="284"/>
        <v>0</v>
      </c>
      <c r="R2450" s="12">
        <v>1</v>
      </c>
    </row>
    <row r="2451" spans="1:18" ht="51" x14ac:dyDescent="0.2">
      <c r="A2451" s="1" t="s">
        <v>4522</v>
      </c>
      <c r="B2451" s="1" t="s">
        <v>4523</v>
      </c>
      <c r="C2451" s="2" t="s">
        <v>4524</v>
      </c>
      <c r="D2451" s="3" t="s">
        <v>237</v>
      </c>
      <c r="E2451" s="4">
        <v>10</v>
      </c>
      <c r="F2451" s="4">
        <v>0</v>
      </c>
      <c r="H2451" s="6">
        <v>0</v>
      </c>
      <c r="I2451" s="7">
        <v>6237139</v>
      </c>
      <c r="J2451" s="7">
        <v>6237131</v>
      </c>
      <c r="K2451" s="7">
        <v>2</v>
      </c>
      <c r="L2451" s="7">
        <v>7</v>
      </c>
      <c r="M2451" s="7">
        <f t="shared" si="283"/>
        <v>0</v>
      </c>
      <c r="N2451" s="8">
        <f t="shared" si="284"/>
        <v>0</v>
      </c>
      <c r="R2451" s="12">
        <v>1</v>
      </c>
    </row>
    <row r="2452" spans="1:18" ht="51" x14ac:dyDescent="0.2">
      <c r="A2452" s="1" t="s">
        <v>4525</v>
      </c>
      <c r="B2452" s="1" t="s">
        <v>4526</v>
      </c>
      <c r="C2452" s="2" t="s">
        <v>4527</v>
      </c>
      <c r="D2452" s="3" t="s">
        <v>237</v>
      </c>
      <c r="E2452" s="4">
        <v>10</v>
      </c>
      <c r="F2452" s="4">
        <v>0</v>
      </c>
      <c r="H2452" s="6">
        <v>0</v>
      </c>
      <c r="I2452" s="7">
        <v>6237140</v>
      </c>
      <c r="J2452" s="7">
        <v>6237131</v>
      </c>
      <c r="K2452" s="7">
        <v>2</v>
      </c>
      <c r="L2452" s="7">
        <v>7</v>
      </c>
      <c r="M2452" s="7">
        <f t="shared" si="283"/>
        <v>0</v>
      </c>
      <c r="N2452" s="8">
        <f t="shared" si="284"/>
        <v>0</v>
      </c>
      <c r="R2452" s="12">
        <v>1</v>
      </c>
    </row>
    <row r="2453" spans="1:18" ht="51" x14ac:dyDescent="0.2">
      <c r="A2453" s="1" t="s">
        <v>4528</v>
      </c>
      <c r="B2453" s="1" t="s">
        <v>4529</v>
      </c>
      <c r="C2453" s="2" t="s">
        <v>4530</v>
      </c>
      <c r="D2453" s="3" t="s">
        <v>237</v>
      </c>
      <c r="E2453" s="4">
        <v>9</v>
      </c>
      <c r="F2453" s="4">
        <v>0</v>
      </c>
      <c r="H2453" s="6">
        <v>0</v>
      </c>
      <c r="I2453" s="7">
        <v>6237141</v>
      </c>
      <c r="J2453" s="7">
        <v>6237131</v>
      </c>
      <c r="K2453" s="7">
        <v>2</v>
      </c>
      <c r="L2453" s="7">
        <v>7</v>
      </c>
      <c r="M2453" s="7">
        <f t="shared" si="283"/>
        <v>0</v>
      </c>
      <c r="N2453" s="8">
        <f t="shared" si="284"/>
        <v>0</v>
      </c>
      <c r="R2453" s="12">
        <v>1</v>
      </c>
    </row>
    <row r="2454" spans="1:18" ht="51" x14ac:dyDescent="0.2">
      <c r="A2454" s="1" t="s">
        <v>4531</v>
      </c>
      <c r="B2454" s="1" t="s">
        <v>4532</v>
      </c>
      <c r="C2454" s="2" t="s">
        <v>4533</v>
      </c>
      <c r="D2454" s="3" t="s">
        <v>237</v>
      </c>
      <c r="E2454" s="4">
        <v>1</v>
      </c>
      <c r="F2454" s="4">
        <v>0</v>
      </c>
      <c r="H2454" s="6">
        <v>0</v>
      </c>
      <c r="I2454" s="7">
        <v>6237142</v>
      </c>
      <c r="J2454" s="7">
        <v>6237131</v>
      </c>
      <c r="K2454" s="7">
        <v>2</v>
      </c>
      <c r="L2454" s="7">
        <v>7</v>
      </c>
      <c r="M2454" s="7">
        <f t="shared" si="283"/>
        <v>0</v>
      </c>
      <c r="N2454" s="8">
        <f t="shared" si="284"/>
        <v>0</v>
      </c>
      <c r="R2454" s="12">
        <v>1</v>
      </c>
    </row>
    <row r="2455" spans="1:18" ht="51" x14ac:dyDescent="0.2">
      <c r="A2455" s="1" t="s">
        <v>4534</v>
      </c>
      <c r="B2455" s="1" t="s">
        <v>1508</v>
      </c>
      <c r="C2455" s="2" t="s">
        <v>1509</v>
      </c>
      <c r="D2455" s="3" t="s">
        <v>237</v>
      </c>
      <c r="E2455" s="4">
        <v>32</v>
      </c>
      <c r="F2455" s="4">
        <v>0</v>
      </c>
      <c r="H2455" s="6">
        <v>0</v>
      </c>
      <c r="I2455" s="7">
        <v>6237143</v>
      </c>
      <c r="J2455" s="7">
        <v>6237131</v>
      </c>
      <c r="K2455" s="7">
        <v>2</v>
      </c>
      <c r="L2455" s="7">
        <v>7</v>
      </c>
      <c r="M2455" s="7">
        <f t="shared" si="283"/>
        <v>0</v>
      </c>
      <c r="N2455" s="8">
        <f t="shared" si="284"/>
        <v>0</v>
      </c>
      <c r="R2455" s="12">
        <v>1</v>
      </c>
    </row>
    <row r="2456" spans="1:18" ht="114.75" x14ac:dyDescent="0.2">
      <c r="A2456" s="1" t="s">
        <v>4535</v>
      </c>
      <c r="B2456" s="1" t="s">
        <v>31</v>
      </c>
      <c r="C2456" s="2" t="s">
        <v>4536</v>
      </c>
      <c r="D2456" s="3" t="s">
        <v>4507</v>
      </c>
      <c r="E2456" s="4">
        <v>43</v>
      </c>
      <c r="F2456" s="4">
        <v>0</v>
      </c>
      <c r="H2456" s="6">
        <v>0</v>
      </c>
      <c r="I2456" s="7">
        <v>6237144</v>
      </c>
      <c r="J2456" s="7">
        <v>6237131</v>
      </c>
      <c r="K2456" s="7">
        <v>2</v>
      </c>
      <c r="L2456" s="7">
        <v>7</v>
      </c>
      <c r="M2456" s="7">
        <f t="shared" si="283"/>
        <v>0</v>
      </c>
      <c r="N2456" s="8">
        <f t="shared" si="284"/>
        <v>0</v>
      </c>
      <c r="R2456" s="12">
        <v>1</v>
      </c>
    </row>
    <row r="2457" spans="1:18" ht="89.25" x14ac:dyDescent="0.2">
      <c r="A2457" s="1" t="s">
        <v>4537</v>
      </c>
      <c r="B2457" s="1" t="s">
        <v>31</v>
      </c>
      <c r="C2457" s="2" t="s">
        <v>4538</v>
      </c>
      <c r="D2457" s="3" t="s">
        <v>4507</v>
      </c>
      <c r="E2457" s="4">
        <v>17.5</v>
      </c>
      <c r="F2457" s="4">
        <v>0</v>
      </c>
      <c r="H2457" s="6">
        <v>0</v>
      </c>
      <c r="I2457" s="7">
        <v>6237145</v>
      </c>
      <c r="J2457" s="7">
        <v>6237131</v>
      </c>
      <c r="K2457" s="7">
        <v>2</v>
      </c>
      <c r="L2457" s="7">
        <v>7</v>
      </c>
      <c r="M2457" s="7">
        <f t="shared" si="283"/>
        <v>0</v>
      </c>
      <c r="N2457" s="8">
        <f t="shared" si="284"/>
        <v>0</v>
      </c>
      <c r="R2457" s="12">
        <v>1</v>
      </c>
    </row>
    <row r="2458" spans="1:18" ht="63.75" x14ac:dyDescent="0.2">
      <c r="A2458" s="1" t="s">
        <v>4539</v>
      </c>
      <c r="B2458" s="1" t="s">
        <v>31</v>
      </c>
      <c r="C2458" s="2" t="s">
        <v>4540</v>
      </c>
      <c r="D2458" s="3" t="s">
        <v>237</v>
      </c>
      <c r="E2458" s="4">
        <v>4</v>
      </c>
      <c r="F2458" s="4">
        <v>0</v>
      </c>
      <c r="H2458" s="6">
        <v>0</v>
      </c>
      <c r="I2458" s="7">
        <v>6237146</v>
      </c>
      <c r="J2458" s="7">
        <v>6237131</v>
      </c>
      <c r="K2458" s="7">
        <v>2</v>
      </c>
      <c r="L2458" s="7">
        <v>7</v>
      </c>
      <c r="M2458" s="7">
        <f t="shared" si="283"/>
        <v>0</v>
      </c>
      <c r="N2458" s="8">
        <f t="shared" si="284"/>
        <v>0</v>
      </c>
      <c r="R2458" s="12">
        <v>1</v>
      </c>
    </row>
    <row r="2459" spans="1:18" ht="76.5" x14ac:dyDescent="0.2">
      <c r="A2459" s="1" t="s">
        <v>4541</v>
      </c>
      <c r="B2459" s="1" t="s">
        <v>31</v>
      </c>
      <c r="C2459" s="2" t="s">
        <v>1514</v>
      </c>
      <c r="D2459" s="3" t="s">
        <v>244</v>
      </c>
      <c r="E2459" s="4">
        <v>84.7</v>
      </c>
      <c r="F2459" s="4">
        <v>0</v>
      </c>
      <c r="H2459" s="6">
        <v>0</v>
      </c>
      <c r="I2459" s="7">
        <v>6237147</v>
      </c>
      <c r="J2459" s="7">
        <v>6237131</v>
      </c>
      <c r="K2459" s="7">
        <v>2</v>
      </c>
      <c r="L2459" s="7">
        <v>7</v>
      </c>
      <c r="M2459" s="7">
        <f t="shared" si="283"/>
        <v>0</v>
      </c>
      <c r="N2459" s="8">
        <f t="shared" si="284"/>
        <v>0</v>
      </c>
      <c r="R2459" s="12">
        <v>1</v>
      </c>
    </row>
    <row r="2460" spans="1:18" x14ac:dyDescent="0.2">
      <c r="A2460" s="1" t="s">
        <v>4542</v>
      </c>
      <c r="C2460" s="2" t="s">
        <v>1516</v>
      </c>
      <c r="E2460" s="4">
        <v>0</v>
      </c>
      <c r="F2460" s="4">
        <v>0</v>
      </c>
      <c r="H2460" s="6">
        <v>0</v>
      </c>
      <c r="I2460" s="7">
        <v>6237148</v>
      </c>
      <c r="J2460" s="7">
        <v>6237111</v>
      </c>
      <c r="K2460" s="7">
        <v>1</v>
      </c>
      <c r="L2460" s="7">
        <v>6</v>
      </c>
      <c r="M2460" s="7">
        <f>M2461+M2462+M2463+M2464</f>
        <v>0</v>
      </c>
      <c r="N2460" s="8">
        <f>N2461+N2462+N2463+N2464</f>
        <v>0</v>
      </c>
      <c r="R2460" s="12">
        <v>1</v>
      </c>
    </row>
    <row r="2461" spans="1:18" ht="102" x14ac:dyDescent="0.2">
      <c r="A2461" s="1" t="s">
        <v>4543</v>
      </c>
      <c r="C2461" s="2" t="s">
        <v>1518</v>
      </c>
      <c r="D2461" s="3" t="s">
        <v>36</v>
      </c>
      <c r="E2461" s="4">
        <v>0</v>
      </c>
      <c r="F2461" s="4">
        <v>0</v>
      </c>
      <c r="H2461" s="6">
        <v>0</v>
      </c>
      <c r="I2461" s="7">
        <v>6237149</v>
      </c>
      <c r="J2461" s="7">
        <v>6237148</v>
      </c>
      <c r="K2461" s="7">
        <v>2</v>
      </c>
      <c r="L2461" s="7">
        <v>7</v>
      </c>
      <c r="M2461" s="7">
        <f t="shared" ref="M2461:M2464" si="285">ROUND(ROUND(H2461,2)*ROUND(E2461,2), 2)</f>
        <v>0</v>
      </c>
      <c r="N2461" s="8">
        <f>H2461*E2461*(1+F2461/100)</f>
        <v>0</v>
      </c>
      <c r="R2461" s="12">
        <v>1</v>
      </c>
    </row>
    <row r="2462" spans="1:18" ht="38.25" x14ac:dyDescent="0.2">
      <c r="A2462" s="1" t="s">
        <v>4544</v>
      </c>
      <c r="B2462" s="1" t="s">
        <v>31</v>
      </c>
      <c r="C2462" s="2" t="s">
        <v>1521</v>
      </c>
      <c r="D2462" s="3" t="s">
        <v>36</v>
      </c>
      <c r="E2462" s="4">
        <v>0</v>
      </c>
      <c r="F2462" s="4">
        <v>0</v>
      </c>
      <c r="H2462" s="6">
        <v>0</v>
      </c>
      <c r="I2462" s="7">
        <v>6237150</v>
      </c>
      <c r="J2462" s="7">
        <v>6237148</v>
      </c>
      <c r="K2462" s="7">
        <v>2</v>
      </c>
      <c r="L2462" s="7">
        <v>7</v>
      </c>
      <c r="M2462" s="7">
        <f t="shared" si="285"/>
        <v>0</v>
      </c>
      <c r="N2462" s="8">
        <f>H2462*E2462*(1+F2462/100)</f>
        <v>0</v>
      </c>
      <c r="R2462" s="12">
        <v>1</v>
      </c>
    </row>
    <row r="2463" spans="1:18" ht="51" x14ac:dyDescent="0.2">
      <c r="A2463" s="1" t="s">
        <v>4545</v>
      </c>
      <c r="B2463" s="1" t="s">
        <v>4546</v>
      </c>
      <c r="C2463" s="2" t="s">
        <v>4547</v>
      </c>
      <c r="D2463" s="3" t="s">
        <v>237</v>
      </c>
      <c r="E2463" s="4">
        <v>2</v>
      </c>
      <c r="F2463" s="4">
        <v>0</v>
      </c>
      <c r="H2463" s="6">
        <v>0</v>
      </c>
      <c r="I2463" s="7">
        <v>6237151</v>
      </c>
      <c r="J2463" s="7">
        <v>6237148</v>
      </c>
      <c r="K2463" s="7">
        <v>2</v>
      </c>
      <c r="L2463" s="7">
        <v>7</v>
      </c>
      <c r="M2463" s="7">
        <f t="shared" si="285"/>
        <v>0</v>
      </c>
      <c r="N2463" s="8">
        <f>H2463*E2463*(1+F2463/100)</f>
        <v>0</v>
      </c>
      <c r="R2463" s="12">
        <v>1</v>
      </c>
    </row>
    <row r="2464" spans="1:18" ht="63.75" x14ac:dyDescent="0.2">
      <c r="A2464" s="1" t="s">
        <v>4548</v>
      </c>
      <c r="B2464" s="1" t="s">
        <v>31</v>
      </c>
      <c r="C2464" s="2" t="s">
        <v>1527</v>
      </c>
      <c r="D2464" s="3" t="s">
        <v>237</v>
      </c>
      <c r="E2464" s="4">
        <v>2</v>
      </c>
      <c r="F2464" s="4">
        <v>0</v>
      </c>
      <c r="H2464" s="6">
        <v>0</v>
      </c>
      <c r="I2464" s="7">
        <v>6237152</v>
      </c>
      <c r="J2464" s="7">
        <v>6237148</v>
      </c>
      <c r="K2464" s="7">
        <v>2</v>
      </c>
      <c r="L2464" s="7">
        <v>7</v>
      </c>
      <c r="M2464" s="7">
        <f t="shared" si="285"/>
        <v>0</v>
      </c>
      <c r="N2464" s="8">
        <f>H2464*E2464*(1+F2464/100)</f>
        <v>0</v>
      </c>
      <c r="R2464" s="12">
        <v>1</v>
      </c>
    </row>
    <row r="2465" spans="1:18" x14ac:dyDescent="0.2">
      <c r="A2465" s="1" t="s">
        <v>4549</v>
      </c>
      <c r="C2465" s="2" t="s">
        <v>4550</v>
      </c>
      <c r="E2465" s="4">
        <v>0</v>
      </c>
      <c r="F2465" s="4">
        <v>0</v>
      </c>
      <c r="H2465" s="6">
        <v>0</v>
      </c>
      <c r="I2465" s="7">
        <v>6237153</v>
      </c>
      <c r="J2465" s="7">
        <v>6237111</v>
      </c>
      <c r="K2465" s="7">
        <v>1</v>
      </c>
      <c r="L2465" s="7">
        <v>6</v>
      </c>
      <c r="M2465" s="7">
        <f>M2466+M2467+M2468+M2469+M2470+M2471+M2472+M2473+M2474+M2475+M2476+M2477+M2478+M2479+M2480</f>
        <v>0</v>
      </c>
      <c r="N2465" s="8">
        <f>N2466+N2467+N2468+N2469+N2470+N2471+N2472+N2473+N2474+N2475+N2476+N2477+N2478+N2479+N2480</f>
        <v>0</v>
      </c>
      <c r="R2465" s="12">
        <v>1</v>
      </c>
    </row>
    <row r="2466" spans="1:18" ht="89.25" x14ac:dyDescent="0.2">
      <c r="A2466" s="1" t="s">
        <v>4551</v>
      </c>
      <c r="C2466" s="2" t="s">
        <v>4552</v>
      </c>
      <c r="D2466" s="3" t="s">
        <v>36</v>
      </c>
      <c r="E2466" s="4">
        <v>0</v>
      </c>
      <c r="F2466" s="4">
        <v>0</v>
      </c>
      <c r="H2466" s="6">
        <v>0</v>
      </c>
      <c r="I2466" s="7">
        <v>6237154</v>
      </c>
      <c r="J2466" s="7">
        <v>6237153</v>
      </c>
      <c r="K2466" s="7">
        <v>2</v>
      </c>
      <c r="L2466" s="7">
        <v>7</v>
      </c>
      <c r="M2466" s="7">
        <f t="shared" ref="M2466:M2480" si="286">ROUND(ROUND(H2466,2)*ROUND(E2466,2), 2)</f>
        <v>0</v>
      </c>
      <c r="N2466" s="8">
        <f t="shared" ref="N2466:N2480" si="287">H2466*E2466*(1+F2466/100)</f>
        <v>0</v>
      </c>
      <c r="R2466" s="12">
        <v>1</v>
      </c>
    </row>
    <row r="2467" spans="1:18" ht="38.25" x14ac:dyDescent="0.2">
      <c r="A2467" s="1" t="s">
        <v>4553</v>
      </c>
      <c r="B2467" s="1" t="s">
        <v>31</v>
      </c>
      <c r="C2467" s="2" t="s">
        <v>4554</v>
      </c>
      <c r="D2467" s="3" t="s">
        <v>36</v>
      </c>
      <c r="E2467" s="4">
        <v>0</v>
      </c>
      <c r="F2467" s="4">
        <v>0</v>
      </c>
      <c r="H2467" s="6">
        <v>0</v>
      </c>
      <c r="I2467" s="7">
        <v>6237155</v>
      </c>
      <c r="J2467" s="7">
        <v>6237153</v>
      </c>
      <c r="K2467" s="7">
        <v>2</v>
      </c>
      <c r="L2467" s="7">
        <v>7</v>
      </c>
      <c r="M2467" s="7">
        <f t="shared" si="286"/>
        <v>0</v>
      </c>
      <c r="N2467" s="8">
        <f t="shared" si="287"/>
        <v>0</v>
      </c>
      <c r="R2467" s="12">
        <v>1</v>
      </c>
    </row>
    <row r="2468" spans="1:18" ht="51" x14ac:dyDescent="0.2">
      <c r="A2468" s="1" t="s">
        <v>4555</v>
      </c>
      <c r="B2468" s="1" t="s">
        <v>4556</v>
      </c>
      <c r="C2468" s="2" t="s">
        <v>4557</v>
      </c>
      <c r="D2468" s="3" t="s">
        <v>237</v>
      </c>
      <c r="E2468" s="4">
        <v>5</v>
      </c>
      <c r="F2468" s="4">
        <v>0</v>
      </c>
      <c r="H2468" s="6">
        <v>0</v>
      </c>
      <c r="I2468" s="7">
        <v>6237156</v>
      </c>
      <c r="J2468" s="7">
        <v>6237153</v>
      </c>
      <c r="K2468" s="7">
        <v>2</v>
      </c>
      <c r="L2468" s="7">
        <v>7</v>
      </c>
      <c r="M2468" s="7">
        <f t="shared" si="286"/>
        <v>0</v>
      </c>
      <c r="N2468" s="8">
        <f t="shared" si="287"/>
        <v>0</v>
      </c>
      <c r="R2468" s="12">
        <v>1</v>
      </c>
    </row>
    <row r="2469" spans="1:18" ht="51" x14ac:dyDescent="0.2">
      <c r="A2469" s="1" t="s">
        <v>4558</v>
      </c>
      <c r="B2469" s="1" t="s">
        <v>4559</v>
      </c>
      <c r="C2469" s="2" t="s">
        <v>4560</v>
      </c>
      <c r="D2469" s="3" t="s">
        <v>237</v>
      </c>
      <c r="E2469" s="4">
        <v>10</v>
      </c>
      <c r="F2469" s="4">
        <v>0</v>
      </c>
      <c r="H2469" s="6">
        <v>0</v>
      </c>
      <c r="I2469" s="7">
        <v>6237157</v>
      </c>
      <c r="J2469" s="7">
        <v>6237153</v>
      </c>
      <c r="K2469" s="7">
        <v>2</v>
      </c>
      <c r="L2469" s="7">
        <v>7</v>
      </c>
      <c r="M2469" s="7">
        <f t="shared" si="286"/>
        <v>0</v>
      </c>
      <c r="N2469" s="8">
        <f t="shared" si="287"/>
        <v>0</v>
      </c>
      <c r="R2469" s="12">
        <v>1</v>
      </c>
    </row>
    <row r="2470" spans="1:18" ht="51" x14ac:dyDescent="0.2">
      <c r="A2470" s="1" t="s">
        <v>4561</v>
      </c>
      <c r="B2470" s="1" t="s">
        <v>4562</v>
      </c>
      <c r="C2470" s="2" t="s">
        <v>4563</v>
      </c>
      <c r="D2470" s="3" t="s">
        <v>237</v>
      </c>
      <c r="E2470" s="4">
        <v>5</v>
      </c>
      <c r="F2470" s="4">
        <v>0</v>
      </c>
      <c r="H2470" s="6">
        <v>0</v>
      </c>
      <c r="I2470" s="7">
        <v>6237158</v>
      </c>
      <c r="J2470" s="7">
        <v>6237153</v>
      </c>
      <c r="K2470" s="7">
        <v>2</v>
      </c>
      <c r="L2470" s="7">
        <v>7</v>
      </c>
      <c r="M2470" s="7">
        <f t="shared" si="286"/>
        <v>0</v>
      </c>
      <c r="N2470" s="8">
        <f t="shared" si="287"/>
        <v>0</v>
      </c>
      <c r="R2470" s="12">
        <v>1</v>
      </c>
    </row>
    <row r="2471" spans="1:18" ht="51" x14ac:dyDescent="0.2">
      <c r="A2471" s="1" t="s">
        <v>4564</v>
      </c>
      <c r="B2471" s="1" t="s">
        <v>4565</v>
      </c>
      <c r="C2471" s="2" t="s">
        <v>4566</v>
      </c>
      <c r="D2471" s="3" t="s">
        <v>237</v>
      </c>
      <c r="E2471" s="4">
        <v>5</v>
      </c>
      <c r="F2471" s="4">
        <v>0</v>
      </c>
      <c r="H2471" s="6">
        <v>0</v>
      </c>
      <c r="I2471" s="7">
        <v>6237159</v>
      </c>
      <c r="J2471" s="7">
        <v>6237153</v>
      </c>
      <c r="K2471" s="7">
        <v>2</v>
      </c>
      <c r="L2471" s="7">
        <v>7</v>
      </c>
      <c r="M2471" s="7">
        <f t="shared" si="286"/>
        <v>0</v>
      </c>
      <c r="N2471" s="8">
        <f t="shared" si="287"/>
        <v>0</v>
      </c>
      <c r="R2471" s="12">
        <v>1</v>
      </c>
    </row>
    <row r="2472" spans="1:18" ht="51" x14ac:dyDescent="0.2">
      <c r="A2472" s="1" t="s">
        <v>4567</v>
      </c>
      <c r="B2472" s="1" t="s">
        <v>4568</v>
      </c>
      <c r="C2472" s="2" t="s">
        <v>4569</v>
      </c>
      <c r="D2472" s="3" t="s">
        <v>237</v>
      </c>
      <c r="E2472" s="4">
        <v>5</v>
      </c>
      <c r="F2472" s="4">
        <v>0</v>
      </c>
      <c r="H2472" s="6">
        <v>0</v>
      </c>
      <c r="I2472" s="7">
        <v>6237160</v>
      </c>
      <c r="J2472" s="7">
        <v>6237153</v>
      </c>
      <c r="K2472" s="7">
        <v>2</v>
      </c>
      <c r="L2472" s="7">
        <v>7</v>
      </c>
      <c r="M2472" s="7">
        <f t="shared" si="286"/>
        <v>0</v>
      </c>
      <c r="N2472" s="8">
        <f t="shared" si="287"/>
        <v>0</v>
      </c>
      <c r="R2472" s="12">
        <v>1</v>
      </c>
    </row>
    <row r="2473" spans="1:18" ht="51" x14ac:dyDescent="0.2">
      <c r="A2473" s="1" t="s">
        <v>4570</v>
      </c>
      <c r="B2473" s="1" t="s">
        <v>4571</v>
      </c>
      <c r="C2473" s="2" t="s">
        <v>4572</v>
      </c>
      <c r="D2473" s="3" t="s">
        <v>237</v>
      </c>
      <c r="E2473" s="4">
        <v>5</v>
      </c>
      <c r="F2473" s="4">
        <v>0</v>
      </c>
      <c r="H2473" s="6">
        <v>0</v>
      </c>
      <c r="I2473" s="7">
        <v>6237161</v>
      </c>
      <c r="J2473" s="7">
        <v>6237153</v>
      </c>
      <c r="K2473" s="7">
        <v>2</v>
      </c>
      <c r="L2473" s="7">
        <v>7</v>
      </c>
      <c r="M2473" s="7">
        <f t="shared" si="286"/>
        <v>0</v>
      </c>
      <c r="N2473" s="8">
        <f t="shared" si="287"/>
        <v>0</v>
      </c>
      <c r="R2473" s="12">
        <v>1</v>
      </c>
    </row>
    <row r="2474" spans="1:18" ht="51" x14ac:dyDescent="0.2">
      <c r="A2474" s="1" t="s">
        <v>4573</v>
      </c>
      <c r="B2474" s="1" t="s">
        <v>4481</v>
      </c>
      <c r="C2474" s="2" t="s">
        <v>4574</v>
      </c>
      <c r="D2474" s="3" t="s">
        <v>237</v>
      </c>
      <c r="E2474" s="4">
        <v>17</v>
      </c>
      <c r="F2474" s="4">
        <v>0</v>
      </c>
      <c r="H2474" s="6">
        <v>0</v>
      </c>
      <c r="I2474" s="7">
        <v>6237162</v>
      </c>
      <c r="J2474" s="7">
        <v>6237153</v>
      </c>
      <c r="K2474" s="7">
        <v>2</v>
      </c>
      <c r="L2474" s="7">
        <v>7</v>
      </c>
      <c r="M2474" s="7">
        <f t="shared" si="286"/>
        <v>0</v>
      </c>
      <c r="N2474" s="8">
        <f t="shared" si="287"/>
        <v>0</v>
      </c>
      <c r="R2474" s="12">
        <v>1</v>
      </c>
    </row>
    <row r="2475" spans="1:18" ht="51" x14ac:dyDescent="0.2">
      <c r="A2475" s="1" t="s">
        <v>4575</v>
      </c>
      <c r="B2475" s="1" t="s">
        <v>4576</v>
      </c>
      <c r="C2475" s="2" t="s">
        <v>4577</v>
      </c>
      <c r="D2475" s="3" t="s">
        <v>237</v>
      </c>
      <c r="E2475" s="4">
        <v>1</v>
      </c>
      <c r="F2475" s="4">
        <v>0</v>
      </c>
      <c r="H2475" s="6">
        <v>0</v>
      </c>
      <c r="I2475" s="7">
        <v>6237163</v>
      </c>
      <c r="J2475" s="7">
        <v>6237153</v>
      </c>
      <c r="K2475" s="7">
        <v>2</v>
      </c>
      <c r="L2475" s="7">
        <v>7</v>
      </c>
      <c r="M2475" s="7">
        <f t="shared" si="286"/>
        <v>0</v>
      </c>
      <c r="N2475" s="8">
        <f t="shared" si="287"/>
        <v>0</v>
      </c>
      <c r="R2475" s="12">
        <v>1</v>
      </c>
    </row>
    <row r="2476" spans="1:18" ht="51" x14ac:dyDescent="0.2">
      <c r="A2476" s="1" t="s">
        <v>4578</v>
      </c>
      <c r="B2476" s="1" t="s">
        <v>4579</v>
      </c>
      <c r="C2476" s="2" t="s">
        <v>4580</v>
      </c>
      <c r="D2476" s="3" t="s">
        <v>237</v>
      </c>
      <c r="E2476" s="4">
        <v>5</v>
      </c>
      <c r="F2476" s="4">
        <v>0</v>
      </c>
      <c r="H2476" s="6">
        <v>0</v>
      </c>
      <c r="I2476" s="7">
        <v>6237164</v>
      </c>
      <c r="J2476" s="7">
        <v>6237153</v>
      </c>
      <c r="K2476" s="7">
        <v>2</v>
      </c>
      <c r="L2476" s="7">
        <v>7</v>
      </c>
      <c r="M2476" s="7">
        <f t="shared" si="286"/>
        <v>0</v>
      </c>
      <c r="N2476" s="8">
        <f t="shared" si="287"/>
        <v>0</v>
      </c>
      <c r="R2476" s="12">
        <v>1</v>
      </c>
    </row>
    <row r="2477" spans="1:18" ht="51" x14ac:dyDescent="0.2">
      <c r="A2477" s="1" t="s">
        <v>4581</v>
      </c>
      <c r="B2477" s="1" t="s">
        <v>4582</v>
      </c>
      <c r="C2477" s="2" t="s">
        <v>4583</v>
      </c>
      <c r="D2477" s="3" t="s">
        <v>237</v>
      </c>
      <c r="E2477" s="4">
        <v>3</v>
      </c>
      <c r="F2477" s="4">
        <v>0</v>
      </c>
      <c r="H2477" s="6">
        <v>0</v>
      </c>
      <c r="I2477" s="7">
        <v>6237165</v>
      </c>
      <c r="J2477" s="7">
        <v>6237153</v>
      </c>
      <c r="K2477" s="7">
        <v>2</v>
      </c>
      <c r="L2477" s="7">
        <v>7</v>
      </c>
      <c r="M2477" s="7">
        <f t="shared" si="286"/>
        <v>0</v>
      </c>
      <c r="N2477" s="8">
        <f t="shared" si="287"/>
        <v>0</v>
      </c>
      <c r="R2477" s="12">
        <v>1</v>
      </c>
    </row>
    <row r="2478" spans="1:18" ht="51" x14ac:dyDescent="0.2">
      <c r="A2478" s="1" t="s">
        <v>4584</v>
      </c>
      <c r="B2478" s="1" t="s">
        <v>4585</v>
      </c>
      <c r="C2478" s="2" t="s">
        <v>4586</v>
      </c>
      <c r="D2478" s="3" t="s">
        <v>237</v>
      </c>
      <c r="E2478" s="4">
        <v>5</v>
      </c>
      <c r="F2478" s="4">
        <v>0</v>
      </c>
      <c r="H2478" s="6">
        <v>0</v>
      </c>
      <c r="I2478" s="7">
        <v>6237166</v>
      </c>
      <c r="J2478" s="7">
        <v>6237153</v>
      </c>
      <c r="K2478" s="7">
        <v>2</v>
      </c>
      <c r="L2478" s="7">
        <v>7</v>
      </c>
      <c r="M2478" s="7">
        <f t="shared" si="286"/>
        <v>0</v>
      </c>
      <c r="N2478" s="8">
        <f t="shared" si="287"/>
        <v>0</v>
      </c>
      <c r="R2478" s="12">
        <v>1</v>
      </c>
    </row>
    <row r="2479" spans="1:18" ht="51" x14ac:dyDescent="0.2">
      <c r="A2479" s="1" t="s">
        <v>4587</v>
      </c>
      <c r="B2479" s="1" t="s">
        <v>4588</v>
      </c>
      <c r="C2479" s="2" t="s">
        <v>4589</v>
      </c>
      <c r="D2479" s="3" t="s">
        <v>237</v>
      </c>
      <c r="E2479" s="4">
        <v>5</v>
      </c>
      <c r="F2479" s="4">
        <v>0</v>
      </c>
      <c r="H2479" s="6">
        <v>0</v>
      </c>
      <c r="I2479" s="7">
        <v>6237167</v>
      </c>
      <c r="J2479" s="7">
        <v>6237153</v>
      </c>
      <c r="K2479" s="7">
        <v>2</v>
      </c>
      <c r="L2479" s="7">
        <v>7</v>
      </c>
      <c r="M2479" s="7">
        <f t="shared" si="286"/>
        <v>0</v>
      </c>
      <c r="N2479" s="8">
        <f t="shared" si="287"/>
        <v>0</v>
      </c>
      <c r="R2479" s="12">
        <v>1</v>
      </c>
    </row>
    <row r="2480" spans="1:18" ht="63.75" x14ac:dyDescent="0.2">
      <c r="A2480" s="1" t="s">
        <v>4590</v>
      </c>
      <c r="B2480" s="1" t="s">
        <v>31</v>
      </c>
      <c r="C2480" s="2" t="s">
        <v>4591</v>
      </c>
      <c r="D2480" s="3" t="s">
        <v>244</v>
      </c>
      <c r="E2480" s="4">
        <v>13</v>
      </c>
      <c r="F2480" s="4">
        <v>0</v>
      </c>
      <c r="H2480" s="6">
        <v>0</v>
      </c>
      <c r="I2480" s="7">
        <v>6237168</v>
      </c>
      <c r="J2480" s="7">
        <v>6237153</v>
      </c>
      <c r="K2480" s="7">
        <v>2</v>
      </c>
      <c r="L2480" s="7">
        <v>7</v>
      </c>
      <c r="M2480" s="7">
        <f t="shared" si="286"/>
        <v>0</v>
      </c>
      <c r="N2480" s="8">
        <f t="shared" si="287"/>
        <v>0</v>
      </c>
      <c r="R2480" s="12">
        <v>1</v>
      </c>
    </row>
    <row r="2481" spans="1:18" x14ac:dyDescent="0.2">
      <c r="A2481" s="1" t="s">
        <v>4592</v>
      </c>
      <c r="C2481" s="2" t="s">
        <v>1529</v>
      </c>
      <c r="E2481" s="4">
        <v>0</v>
      </c>
      <c r="F2481" s="4">
        <v>0</v>
      </c>
      <c r="H2481" s="6">
        <v>0</v>
      </c>
      <c r="I2481" s="7">
        <v>6237169</v>
      </c>
      <c r="J2481" s="7">
        <v>6237111</v>
      </c>
      <c r="K2481" s="7">
        <v>1</v>
      </c>
      <c r="L2481" s="7">
        <v>6</v>
      </c>
      <c r="M2481" s="7">
        <f>M2482+M2483+M2484+M2485</f>
        <v>0</v>
      </c>
      <c r="N2481" s="8">
        <f>N2482+N2483+N2484+N2485</f>
        <v>0</v>
      </c>
      <c r="R2481" s="12">
        <v>1</v>
      </c>
    </row>
    <row r="2482" spans="1:18" ht="25.5" x14ac:dyDescent="0.2">
      <c r="A2482" s="1" t="s">
        <v>4593</v>
      </c>
      <c r="C2482" s="2" t="s">
        <v>1531</v>
      </c>
      <c r="D2482" s="3" t="s">
        <v>36</v>
      </c>
      <c r="E2482" s="4">
        <v>0</v>
      </c>
      <c r="F2482" s="4">
        <v>0</v>
      </c>
      <c r="H2482" s="6">
        <v>0</v>
      </c>
      <c r="I2482" s="7">
        <v>6237170</v>
      </c>
      <c r="J2482" s="7">
        <v>6237169</v>
      </c>
      <c r="K2482" s="7">
        <v>2</v>
      </c>
      <c r="L2482" s="7">
        <v>7</v>
      </c>
      <c r="M2482" s="7">
        <f t="shared" ref="M2482:M2485" si="288">ROUND(ROUND(H2482,2)*ROUND(E2482,2), 2)</f>
        <v>0</v>
      </c>
      <c r="N2482" s="8">
        <f>H2482*E2482*(1+F2482/100)</f>
        <v>0</v>
      </c>
      <c r="R2482" s="12">
        <v>1</v>
      </c>
    </row>
    <row r="2483" spans="1:18" x14ac:dyDescent="0.2">
      <c r="A2483" s="1" t="s">
        <v>4594</v>
      </c>
      <c r="B2483" s="1" t="s">
        <v>31</v>
      </c>
      <c r="C2483" s="2" t="s">
        <v>1534</v>
      </c>
      <c r="D2483" s="3" t="s">
        <v>36</v>
      </c>
      <c r="E2483" s="4">
        <v>0</v>
      </c>
      <c r="F2483" s="4">
        <v>0</v>
      </c>
      <c r="H2483" s="6">
        <v>0</v>
      </c>
      <c r="I2483" s="7">
        <v>6237171</v>
      </c>
      <c r="J2483" s="7">
        <v>6237169</v>
      </c>
      <c r="K2483" s="7">
        <v>2</v>
      </c>
      <c r="L2483" s="7">
        <v>7</v>
      </c>
      <c r="M2483" s="7">
        <f t="shared" si="288"/>
        <v>0</v>
      </c>
      <c r="N2483" s="8">
        <f>H2483*E2483*(1+F2483/100)</f>
        <v>0</v>
      </c>
      <c r="R2483" s="12">
        <v>1</v>
      </c>
    </row>
    <row r="2484" spans="1:18" ht="25.5" x14ac:dyDescent="0.2">
      <c r="A2484" s="1" t="s">
        <v>4595</v>
      </c>
      <c r="C2484" s="2" t="s">
        <v>1536</v>
      </c>
      <c r="D2484" s="3" t="s">
        <v>342</v>
      </c>
      <c r="E2484" s="4">
        <v>38.049999999999997</v>
      </c>
      <c r="F2484" s="4">
        <v>0</v>
      </c>
      <c r="H2484" s="6">
        <v>0</v>
      </c>
      <c r="I2484" s="7">
        <v>6237172</v>
      </c>
      <c r="J2484" s="7">
        <v>6237169</v>
      </c>
      <c r="K2484" s="7">
        <v>2</v>
      </c>
      <c r="L2484" s="7">
        <v>7</v>
      </c>
      <c r="M2484" s="7">
        <f t="shared" si="288"/>
        <v>0</v>
      </c>
      <c r="N2484" s="8">
        <f>H2484*E2484*(1+F2484/100)</f>
        <v>0</v>
      </c>
      <c r="R2484" s="12">
        <v>1</v>
      </c>
    </row>
    <row r="2485" spans="1:18" ht="51" x14ac:dyDescent="0.2">
      <c r="A2485" s="1" t="s">
        <v>4596</v>
      </c>
      <c r="B2485" s="1" t="s">
        <v>31</v>
      </c>
      <c r="C2485" s="2" t="s">
        <v>1539</v>
      </c>
      <c r="D2485" s="3" t="s">
        <v>244</v>
      </c>
      <c r="E2485" s="4">
        <v>1087</v>
      </c>
      <c r="F2485" s="4">
        <v>0</v>
      </c>
      <c r="H2485" s="6">
        <v>0</v>
      </c>
      <c r="I2485" s="7">
        <v>6237173</v>
      </c>
      <c r="J2485" s="7">
        <v>6237169</v>
      </c>
      <c r="K2485" s="7">
        <v>2</v>
      </c>
      <c r="L2485" s="7">
        <v>7</v>
      </c>
      <c r="M2485" s="7">
        <f t="shared" si="288"/>
        <v>0</v>
      </c>
      <c r="N2485" s="8">
        <f>H2485*E2485*(1+F2485/100)</f>
        <v>0</v>
      </c>
      <c r="R2485" s="12">
        <v>1</v>
      </c>
    </row>
    <row r="2486" spans="1:18" x14ac:dyDescent="0.2">
      <c r="A2486" s="1" t="s">
        <v>4597</v>
      </c>
      <c r="C2486" s="2" t="s">
        <v>1541</v>
      </c>
      <c r="E2486" s="4">
        <v>0</v>
      </c>
      <c r="F2486" s="4">
        <v>0</v>
      </c>
      <c r="H2486" s="6">
        <v>0</v>
      </c>
      <c r="I2486" s="7">
        <v>6237174</v>
      </c>
      <c r="J2486" s="7">
        <v>6237111</v>
      </c>
      <c r="K2486" s="7">
        <v>1</v>
      </c>
      <c r="L2486" s="7">
        <v>6</v>
      </c>
      <c r="M2486" s="7">
        <f>M2487+M2488+M2489+M2490+M2491</f>
        <v>0</v>
      </c>
      <c r="N2486" s="8">
        <f>N2487+N2488+N2489+N2490+N2491</f>
        <v>0</v>
      </c>
      <c r="R2486" s="12">
        <v>1</v>
      </c>
    </row>
    <row r="2487" spans="1:18" x14ac:dyDescent="0.2">
      <c r="A2487" s="1" t="s">
        <v>4598</v>
      </c>
      <c r="B2487" s="1" t="s">
        <v>31</v>
      </c>
      <c r="C2487" s="2" t="s">
        <v>1544</v>
      </c>
      <c r="D2487" s="3" t="s">
        <v>36</v>
      </c>
      <c r="E2487" s="4">
        <v>0</v>
      </c>
      <c r="F2487" s="4">
        <v>0</v>
      </c>
      <c r="H2487" s="6">
        <v>0</v>
      </c>
      <c r="I2487" s="7">
        <v>6237175</v>
      </c>
      <c r="J2487" s="7">
        <v>6237174</v>
      </c>
      <c r="K2487" s="7">
        <v>2</v>
      </c>
      <c r="L2487" s="7">
        <v>7</v>
      </c>
      <c r="M2487" s="7">
        <f t="shared" ref="M2487:M2491" si="289">ROUND(ROUND(H2487,2)*ROUND(E2487,2), 2)</f>
        <v>0</v>
      </c>
      <c r="N2487" s="8">
        <f>H2487*E2487*(1+F2487/100)</f>
        <v>0</v>
      </c>
      <c r="R2487" s="12">
        <v>1</v>
      </c>
    </row>
    <row r="2488" spans="1:18" ht="25.5" x14ac:dyDescent="0.2">
      <c r="A2488" s="1" t="s">
        <v>4599</v>
      </c>
      <c r="C2488" s="2" t="s">
        <v>1546</v>
      </c>
      <c r="D2488" s="3" t="s">
        <v>268</v>
      </c>
      <c r="E2488" s="4">
        <v>9.43</v>
      </c>
      <c r="F2488" s="4">
        <v>0</v>
      </c>
      <c r="H2488" s="6">
        <v>0</v>
      </c>
      <c r="I2488" s="7">
        <v>6237176</v>
      </c>
      <c r="J2488" s="7">
        <v>6237174</v>
      </c>
      <c r="K2488" s="7">
        <v>2</v>
      </c>
      <c r="L2488" s="7">
        <v>7</v>
      </c>
      <c r="M2488" s="7">
        <f t="shared" si="289"/>
        <v>0</v>
      </c>
      <c r="N2488" s="8">
        <f>H2488*E2488*(1+F2488/100)</f>
        <v>0</v>
      </c>
      <c r="R2488" s="12">
        <v>1</v>
      </c>
    </row>
    <row r="2489" spans="1:18" ht="25.5" x14ac:dyDescent="0.2">
      <c r="A2489" s="1" t="s">
        <v>4600</v>
      </c>
      <c r="C2489" s="2" t="s">
        <v>1548</v>
      </c>
      <c r="D2489" s="3" t="s">
        <v>268</v>
      </c>
      <c r="E2489" s="4">
        <v>3.9</v>
      </c>
      <c r="F2489" s="4">
        <v>0</v>
      </c>
      <c r="H2489" s="6">
        <v>0</v>
      </c>
      <c r="I2489" s="7">
        <v>6237177</v>
      </c>
      <c r="J2489" s="7">
        <v>6237174</v>
      </c>
      <c r="K2489" s="7">
        <v>2</v>
      </c>
      <c r="L2489" s="7">
        <v>7</v>
      </c>
      <c r="M2489" s="7">
        <f t="shared" si="289"/>
        <v>0</v>
      </c>
      <c r="N2489" s="8">
        <f>H2489*E2489*(1+F2489/100)</f>
        <v>0</v>
      </c>
      <c r="R2489" s="12">
        <v>1</v>
      </c>
    </row>
    <row r="2490" spans="1:18" ht="25.5" x14ac:dyDescent="0.2">
      <c r="A2490" s="1" t="s">
        <v>4601</v>
      </c>
      <c r="C2490" s="2" t="s">
        <v>4602</v>
      </c>
      <c r="D2490" s="3" t="s">
        <v>268</v>
      </c>
      <c r="E2490" s="4">
        <v>0.6</v>
      </c>
      <c r="F2490" s="4">
        <v>0</v>
      </c>
      <c r="H2490" s="6">
        <v>0</v>
      </c>
      <c r="I2490" s="7">
        <v>6237178</v>
      </c>
      <c r="J2490" s="7">
        <v>6237174</v>
      </c>
      <c r="K2490" s="7">
        <v>2</v>
      </c>
      <c r="L2490" s="7">
        <v>7</v>
      </c>
      <c r="M2490" s="7">
        <f t="shared" si="289"/>
        <v>0</v>
      </c>
      <c r="N2490" s="8">
        <f>H2490*E2490*(1+F2490/100)</f>
        <v>0</v>
      </c>
      <c r="R2490" s="12">
        <v>1</v>
      </c>
    </row>
    <row r="2491" spans="1:18" ht="25.5" x14ac:dyDescent="0.2">
      <c r="A2491" s="1" t="s">
        <v>4603</v>
      </c>
      <c r="B2491" s="1" t="s">
        <v>31</v>
      </c>
      <c r="C2491" s="2" t="s">
        <v>4604</v>
      </c>
      <c r="D2491" s="3" t="s">
        <v>244</v>
      </c>
      <c r="E2491" s="4">
        <v>3</v>
      </c>
      <c r="F2491" s="4">
        <v>0</v>
      </c>
      <c r="H2491" s="6">
        <v>0</v>
      </c>
      <c r="I2491" s="7">
        <v>6237179</v>
      </c>
      <c r="J2491" s="7">
        <v>6237174</v>
      </c>
      <c r="K2491" s="7">
        <v>2</v>
      </c>
      <c r="L2491" s="7">
        <v>7</v>
      </c>
      <c r="M2491" s="7">
        <f t="shared" si="289"/>
        <v>0</v>
      </c>
      <c r="N2491" s="8">
        <f>H2491*E2491*(1+F2491/100)</f>
        <v>0</v>
      </c>
      <c r="R2491" s="12">
        <v>1</v>
      </c>
    </row>
    <row r="2492" spans="1:18" x14ac:dyDescent="0.2">
      <c r="A2492" s="1" t="s">
        <v>4605</v>
      </c>
      <c r="B2492" s="1" t="s">
        <v>3448</v>
      </c>
      <c r="C2492" s="2" t="s">
        <v>4606</v>
      </c>
      <c r="E2492" s="4">
        <v>0</v>
      </c>
      <c r="F2492" s="4">
        <v>0</v>
      </c>
      <c r="H2492" s="6">
        <v>0</v>
      </c>
      <c r="I2492" s="7">
        <v>6237180</v>
      </c>
      <c r="J2492" s="7">
        <v>6306424</v>
      </c>
      <c r="K2492" s="7">
        <v>1</v>
      </c>
      <c r="L2492" s="7">
        <v>5</v>
      </c>
      <c r="M2492" s="7">
        <f>M2493+M2498+M2500+M2509+M2521+M2534</f>
        <v>0</v>
      </c>
      <c r="N2492" s="8">
        <f>N2493+N2498+N2500+N2509+N2521+N2534</f>
        <v>0</v>
      </c>
      <c r="R2492" s="12">
        <v>1</v>
      </c>
    </row>
    <row r="2493" spans="1:18" x14ac:dyDescent="0.2">
      <c r="A2493" s="1" t="s">
        <v>4607</v>
      </c>
      <c r="C2493" s="2" t="s">
        <v>285</v>
      </c>
      <c r="E2493" s="4">
        <v>0</v>
      </c>
      <c r="F2493" s="4">
        <v>0</v>
      </c>
      <c r="H2493" s="6">
        <v>0</v>
      </c>
      <c r="I2493" s="7">
        <v>6237181</v>
      </c>
      <c r="J2493" s="7">
        <v>6237180</v>
      </c>
      <c r="K2493" s="7">
        <v>1</v>
      </c>
      <c r="L2493" s="7">
        <v>6</v>
      </c>
      <c r="M2493" s="7">
        <f>M2494+M2495+M2496+M2497</f>
        <v>0</v>
      </c>
      <c r="N2493" s="8">
        <f>N2494+N2495+N2496+N2497</f>
        <v>0</v>
      </c>
      <c r="R2493" s="12">
        <v>1</v>
      </c>
    </row>
    <row r="2494" spans="1:18" ht="25.5" x14ac:dyDescent="0.2">
      <c r="A2494" s="1" t="s">
        <v>4608</v>
      </c>
      <c r="C2494" s="2" t="s">
        <v>4609</v>
      </c>
      <c r="D2494" s="3" t="s">
        <v>36</v>
      </c>
      <c r="E2494" s="4">
        <v>0</v>
      </c>
      <c r="F2494" s="4">
        <v>0</v>
      </c>
      <c r="H2494" s="6">
        <v>0</v>
      </c>
      <c r="I2494" s="7">
        <v>6237182</v>
      </c>
      <c r="J2494" s="7">
        <v>6237181</v>
      </c>
      <c r="K2494" s="7">
        <v>2</v>
      </c>
      <c r="L2494" s="7">
        <v>7</v>
      </c>
      <c r="M2494" s="7">
        <f t="shared" ref="M2494:M2497" si="290">ROUND(ROUND(H2494,2)*ROUND(E2494,2), 2)</f>
        <v>0</v>
      </c>
      <c r="N2494" s="8">
        <f>H2494*E2494*(1+F2494/100)</f>
        <v>0</v>
      </c>
      <c r="R2494" s="12">
        <v>1</v>
      </c>
    </row>
    <row r="2495" spans="1:18" ht="25.5" x14ac:dyDescent="0.2">
      <c r="A2495" s="1" t="s">
        <v>4610</v>
      </c>
      <c r="C2495" s="2" t="s">
        <v>894</v>
      </c>
      <c r="D2495" s="3" t="s">
        <v>36</v>
      </c>
      <c r="E2495" s="4">
        <v>0</v>
      </c>
      <c r="F2495" s="4">
        <v>0</v>
      </c>
      <c r="H2495" s="6">
        <v>0</v>
      </c>
      <c r="I2495" s="7">
        <v>6237183</v>
      </c>
      <c r="J2495" s="7">
        <v>6237181</v>
      </c>
      <c r="K2495" s="7">
        <v>2</v>
      </c>
      <c r="L2495" s="7">
        <v>7</v>
      </c>
      <c r="M2495" s="7">
        <f t="shared" si="290"/>
        <v>0</v>
      </c>
      <c r="N2495" s="8">
        <f>H2495*E2495*(1+F2495/100)</f>
        <v>0</v>
      </c>
      <c r="R2495" s="12">
        <v>1</v>
      </c>
    </row>
    <row r="2496" spans="1:18" ht="25.5" x14ac:dyDescent="0.2">
      <c r="A2496" s="1" t="s">
        <v>4611</v>
      </c>
      <c r="C2496" s="2" t="s">
        <v>880</v>
      </c>
      <c r="D2496" s="3" t="s">
        <v>36</v>
      </c>
      <c r="E2496" s="4">
        <v>0</v>
      </c>
      <c r="F2496" s="4">
        <v>0</v>
      </c>
      <c r="H2496" s="6">
        <v>0</v>
      </c>
      <c r="I2496" s="7">
        <v>6237184</v>
      </c>
      <c r="J2496" s="7">
        <v>6237181</v>
      </c>
      <c r="K2496" s="7">
        <v>2</v>
      </c>
      <c r="L2496" s="7">
        <v>7</v>
      </c>
      <c r="M2496" s="7">
        <f t="shared" si="290"/>
        <v>0</v>
      </c>
      <c r="N2496" s="8">
        <f>H2496*E2496*(1+F2496/100)</f>
        <v>0</v>
      </c>
      <c r="R2496" s="12">
        <v>1</v>
      </c>
    </row>
    <row r="2497" spans="1:18" ht="25.5" x14ac:dyDescent="0.2">
      <c r="A2497" s="1" t="s">
        <v>4612</v>
      </c>
      <c r="C2497" s="2" t="s">
        <v>297</v>
      </c>
      <c r="D2497" s="3" t="s">
        <v>36</v>
      </c>
      <c r="E2497" s="4">
        <v>0</v>
      </c>
      <c r="F2497" s="4">
        <v>0</v>
      </c>
      <c r="H2497" s="6">
        <v>0</v>
      </c>
      <c r="I2497" s="7">
        <v>6237185</v>
      </c>
      <c r="J2497" s="7">
        <v>6237181</v>
      </c>
      <c r="K2497" s="7">
        <v>2</v>
      </c>
      <c r="L2497" s="7">
        <v>7</v>
      </c>
      <c r="M2497" s="7">
        <f t="shared" si="290"/>
        <v>0</v>
      </c>
      <c r="N2497" s="8">
        <f>H2497*E2497*(1+F2497/100)</f>
        <v>0</v>
      </c>
      <c r="R2497" s="12">
        <v>1</v>
      </c>
    </row>
    <row r="2498" spans="1:18" x14ac:dyDescent="0.2">
      <c r="A2498" s="1" t="s">
        <v>4613</v>
      </c>
      <c r="C2498" s="2" t="s">
        <v>209</v>
      </c>
      <c r="E2498" s="4">
        <v>0</v>
      </c>
      <c r="F2498" s="4">
        <v>0</v>
      </c>
      <c r="H2498" s="6">
        <v>0</v>
      </c>
      <c r="I2498" s="7">
        <v>6237186</v>
      </c>
      <c r="J2498" s="7">
        <v>6237180</v>
      </c>
      <c r="K2498" s="7">
        <v>1</v>
      </c>
      <c r="L2498" s="7">
        <v>6</v>
      </c>
      <c r="M2498" s="7">
        <f>M2499</f>
        <v>0</v>
      </c>
      <c r="N2498" s="8">
        <f>N2499</f>
        <v>0</v>
      </c>
      <c r="R2498" s="12">
        <v>1</v>
      </c>
    </row>
    <row r="2499" spans="1:18" ht="51" x14ac:dyDescent="0.2">
      <c r="A2499" s="1" t="s">
        <v>4614</v>
      </c>
      <c r="B2499" s="1" t="s">
        <v>31</v>
      </c>
      <c r="C2499" s="2" t="s">
        <v>4615</v>
      </c>
      <c r="D2499" s="3" t="s">
        <v>268</v>
      </c>
      <c r="E2499" s="4">
        <v>2</v>
      </c>
      <c r="F2499" s="4">
        <v>0</v>
      </c>
      <c r="H2499" s="6">
        <v>0</v>
      </c>
      <c r="I2499" s="7">
        <v>6237187</v>
      </c>
      <c r="J2499" s="7">
        <v>6237186</v>
      </c>
      <c r="K2499" s="7">
        <v>2</v>
      </c>
      <c r="L2499" s="7">
        <v>7</v>
      </c>
      <c r="M2499" s="7">
        <f>ROUND(ROUND(H2499,2)*ROUND(E2499,2), 2)</f>
        <v>0</v>
      </c>
      <c r="N2499" s="8">
        <f>H2499*E2499*(1+F2499/100)</f>
        <v>0</v>
      </c>
      <c r="R2499" s="12">
        <v>1</v>
      </c>
    </row>
    <row r="2500" spans="1:18" x14ac:dyDescent="0.2">
      <c r="A2500" s="1" t="s">
        <v>4616</v>
      </c>
      <c r="B2500" s="1" t="s">
        <v>42</v>
      </c>
      <c r="C2500" s="2" t="s">
        <v>4617</v>
      </c>
      <c r="E2500" s="4">
        <v>0</v>
      </c>
      <c r="F2500" s="4">
        <v>0</v>
      </c>
      <c r="H2500" s="6">
        <v>0</v>
      </c>
      <c r="I2500" s="7">
        <v>6237188</v>
      </c>
      <c r="J2500" s="7">
        <v>6237180</v>
      </c>
      <c r="K2500" s="7">
        <v>1</v>
      </c>
      <c r="L2500" s="7">
        <v>6</v>
      </c>
      <c r="M2500" s="7">
        <f>M2501+M2502+M2503+M2504+M2505+M2506+M2507+M2508</f>
        <v>0</v>
      </c>
      <c r="N2500" s="8">
        <f>N2501+N2502+N2503+N2504+N2505+N2506+N2507+N2508</f>
        <v>0</v>
      </c>
      <c r="R2500" s="12">
        <v>1</v>
      </c>
    </row>
    <row r="2501" spans="1:18" x14ac:dyDescent="0.2">
      <c r="A2501" s="1" t="s">
        <v>4618</v>
      </c>
      <c r="C2501" s="2" t="s">
        <v>2305</v>
      </c>
      <c r="D2501" s="3" t="s">
        <v>234</v>
      </c>
      <c r="E2501" s="4">
        <v>1</v>
      </c>
      <c r="F2501" s="4">
        <v>0</v>
      </c>
      <c r="H2501" s="6">
        <v>0</v>
      </c>
      <c r="I2501" s="7">
        <v>6237189</v>
      </c>
      <c r="J2501" s="7">
        <v>6237188</v>
      </c>
      <c r="K2501" s="7">
        <v>2</v>
      </c>
      <c r="L2501" s="7">
        <v>7</v>
      </c>
      <c r="M2501" s="7">
        <f t="shared" ref="M2501:M2508" si="291">ROUND(ROUND(H2501,2)*ROUND(E2501,2), 2)</f>
        <v>0</v>
      </c>
      <c r="N2501" s="8">
        <f t="shared" ref="N2501:N2508" si="292">H2501*E2501*(1+F2501/100)</f>
        <v>0</v>
      </c>
      <c r="R2501" s="12">
        <v>1</v>
      </c>
    </row>
    <row r="2502" spans="1:18" x14ac:dyDescent="0.2">
      <c r="A2502" s="1" t="s">
        <v>4619</v>
      </c>
      <c r="B2502" s="1" t="s">
        <v>45</v>
      </c>
      <c r="C2502" s="2" t="s">
        <v>4620</v>
      </c>
      <c r="D2502" s="3" t="s">
        <v>36</v>
      </c>
      <c r="E2502" s="4">
        <v>0</v>
      </c>
      <c r="F2502" s="4">
        <v>0</v>
      </c>
      <c r="H2502" s="6">
        <v>0</v>
      </c>
      <c r="I2502" s="7">
        <v>6237190</v>
      </c>
      <c r="J2502" s="7">
        <v>6237188</v>
      </c>
      <c r="K2502" s="7">
        <v>2</v>
      </c>
      <c r="L2502" s="7">
        <v>7</v>
      </c>
      <c r="M2502" s="7">
        <f t="shared" si="291"/>
        <v>0</v>
      </c>
      <c r="N2502" s="8">
        <f t="shared" si="292"/>
        <v>0</v>
      </c>
      <c r="R2502" s="12">
        <v>1</v>
      </c>
    </row>
    <row r="2503" spans="1:18" ht="25.5" x14ac:dyDescent="0.2">
      <c r="A2503" s="1" t="s">
        <v>4621</v>
      </c>
      <c r="C2503" s="2" t="s">
        <v>4622</v>
      </c>
      <c r="D2503" s="3" t="s">
        <v>268</v>
      </c>
      <c r="E2503" s="4">
        <v>358</v>
      </c>
      <c r="F2503" s="4">
        <v>0</v>
      </c>
      <c r="H2503" s="6">
        <v>0</v>
      </c>
      <c r="I2503" s="7">
        <v>6237191</v>
      </c>
      <c r="J2503" s="7">
        <v>6237188</v>
      </c>
      <c r="K2503" s="7">
        <v>2</v>
      </c>
      <c r="L2503" s="7">
        <v>7</v>
      </c>
      <c r="M2503" s="7">
        <f t="shared" si="291"/>
        <v>0</v>
      </c>
      <c r="N2503" s="8">
        <f t="shared" si="292"/>
        <v>0</v>
      </c>
      <c r="R2503" s="12">
        <v>1</v>
      </c>
    </row>
    <row r="2504" spans="1:18" ht="25.5" x14ac:dyDescent="0.2">
      <c r="A2504" s="1" t="s">
        <v>4623</v>
      </c>
      <c r="C2504" s="2" t="s">
        <v>4624</v>
      </c>
      <c r="D2504" s="3" t="s">
        <v>268</v>
      </c>
      <c r="E2504" s="4">
        <v>358</v>
      </c>
      <c r="F2504" s="4">
        <v>0</v>
      </c>
      <c r="H2504" s="6">
        <v>0</v>
      </c>
      <c r="I2504" s="7">
        <v>6237192</v>
      </c>
      <c r="J2504" s="7">
        <v>6237188</v>
      </c>
      <c r="K2504" s="7">
        <v>2</v>
      </c>
      <c r="L2504" s="7">
        <v>7</v>
      </c>
      <c r="M2504" s="7">
        <f t="shared" si="291"/>
        <v>0</v>
      </c>
      <c r="N2504" s="8">
        <f t="shared" si="292"/>
        <v>0</v>
      </c>
      <c r="R2504" s="12">
        <v>1</v>
      </c>
    </row>
    <row r="2505" spans="1:18" x14ac:dyDescent="0.2">
      <c r="A2505" s="1" t="s">
        <v>4625</v>
      </c>
      <c r="B2505" s="1" t="s">
        <v>48</v>
      </c>
      <c r="C2505" s="2" t="s">
        <v>4626</v>
      </c>
      <c r="D2505" s="3" t="s">
        <v>244</v>
      </c>
      <c r="E2505" s="4">
        <v>62</v>
      </c>
      <c r="F2505" s="4">
        <v>0</v>
      </c>
      <c r="H2505" s="6">
        <v>0</v>
      </c>
      <c r="I2505" s="7">
        <v>6237193</v>
      </c>
      <c r="J2505" s="7">
        <v>6237188</v>
      </c>
      <c r="K2505" s="7">
        <v>2</v>
      </c>
      <c r="L2505" s="7">
        <v>7</v>
      </c>
      <c r="M2505" s="7">
        <f t="shared" si="291"/>
        <v>0</v>
      </c>
      <c r="N2505" s="8">
        <f t="shared" si="292"/>
        <v>0</v>
      </c>
      <c r="R2505" s="12">
        <v>1</v>
      </c>
    </row>
    <row r="2506" spans="1:18" ht="25.5" x14ac:dyDescent="0.2">
      <c r="A2506" s="1" t="s">
        <v>4627</v>
      </c>
      <c r="B2506" s="1" t="s">
        <v>51</v>
      </c>
      <c r="C2506" s="2" t="s">
        <v>4628</v>
      </c>
      <c r="D2506" s="3" t="s">
        <v>268</v>
      </c>
      <c r="E2506" s="4">
        <v>21</v>
      </c>
      <c r="F2506" s="4">
        <v>0</v>
      </c>
      <c r="H2506" s="6">
        <v>0</v>
      </c>
      <c r="I2506" s="7">
        <v>6237194</v>
      </c>
      <c r="J2506" s="7">
        <v>6237188</v>
      </c>
      <c r="K2506" s="7">
        <v>2</v>
      </c>
      <c r="L2506" s="7">
        <v>7</v>
      </c>
      <c r="M2506" s="7">
        <f t="shared" si="291"/>
        <v>0</v>
      </c>
      <c r="N2506" s="8">
        <f t="shared" si="292"/>
        <v>0</v>
      </c>
      <c r="R2506" s="12">
        <v>1</v>
      </c>
    </row>
    <row r="2507" spans="1:18" ht="25.5" x14ac:dyDescent="0.2">
      <c r="A2507" s="1" t="s">
        <v>4629</v>
      </c>
      <c r="B2507" s="1" t="s">
        <v>54</v>
      </c>
      <c r="C2507" s="2" t="s">
        <v>4630</v>
      </c>
      <c r="D2507" s="3" t="s">
        <v>268</v>
      </c>
      <c r="E2507" s="4">
        <v>434</v>
      </c>
      <c r="F2507" s="4">
        <v>0</v>
      </c>
      <c r="H2507" s="6">
        <v>0</v>
      </c>
      <c r="I2507" s="7">
        <v>6237195</v>
      </c>
      <c r="J2507" s="7">
        <v>6237188</v>
      </c>
      <c r="K2507" s="7">
        <v>2</v>
      </c>
      <c r="L2507" s="7">
        <v>7</v>
      </c>
      <c r="M2507" s="7">
        <f t="shared" si="291"/>
        <v>0</v>
      </c>
      <c r="N2507" s="8">
        <f t="shared" si="292"/>
        <v>0</v>
      </c>
      <c r="R2507" s="12">
        <v>1</v>
      </c>
    </row>
    <row r="2508" spans="1:18" ht="38.25" x14ac:dyDescent="0.2">
      <c r="A2508" s="1" t="s">
        <v>4631</v>
      </c>
      <c r="B2508" s="1" t="s">
        <v>57</v>
      </c>
      <c r="C2508" s="2" t="s">
        <v>4632</v>
      </c>
      <c r="D2508" s="3" t="s">
        <v>268</v>
      </c>
      <c r="E2508" s="4">
        <v>282</v>
      </c>
      <c r="F2508" s="4">
        <v>0</v>
      </c>
      <c r="H2508" s="6">
        <v>0</v>
      </c>
      <c r="I2508" s="7">
        <v>6237196</v>
      </c>
      <c r="J2508" s="7">
        <v>6237188</v>
      </c>
      <c r="K2508" s="7">
        <v>2</v>
      </c>
      <c r="L2508" s="7">
        <v>7</v>
      </c>
      <c r="M2508" s="7">
        <f t="shared" si="291"/>
        <v>0</v>
      </c>
      <c r="N2508" s="8">
        <f t="shared" si="292"/>
        <v>0</v>
      </c>
      <c r="R2508" s="12">
        <v>1</v>
      </c>
    </row>
    <row r="2509" spans="1:18" x14ac:dyDescent="0.2">
      <c r="A2509" s="1" t="s">
        <v>4633</v>
      </c>
      <c r="C2509" s="2" t="s">
        <v>4634</v>
      </c>
      <c r="E2509" s="4">
        <v>0</v>
      </c>
      <c r="F2509" s="4">
        <v>0</v>
      </c>
      <c r="H2509" s="6">
        <v>0</v>
      </c>
      <c r="I2509" s="7">
        <v>6237197</v>
      </c>
      <c r="J2509" s="7">
        <v>6237180</v>
      </c>
      <c r="K2509" s="7">
        <v>1</v>
      </c>
      <c r="L2509" s="7">
        <v>6</v>
      </c>
      <c r="M2509" s="7">
        <f>M2510+M2511+M2512+M2513+M2514+M2515+M2516+M2517+M2518+M2519+M2520</f>
        <v>0</v>
      </c>
      <c r="N2509" s="8">
        <f>N2510+N2511+N2512+N2513+N2514+N2515+N2516+N2517+N2518+N2519+N2520</f>
        <v>0</v>
      </c>
      <c r="R2509" s="12">
        <v>1</v>
      </c>
    </row>
    <row r="2510" spans="1:18" x14ac:dyDescent="0.2">
      <c r="A2510" s="1" t="s">
        <v>4635</v>
      </c>
      <c r="B2510" s="1" t="s">
        <v>60</v>
      </c>
      <c r="C2510" s="2" t="s">
        <v>4636</v>
      </c>
      <c r="D2510" s="3" t="s">
        <v>268</v>
      </c>
      <c r="E2510" s="4">
        <v>6.5</v>
      </c>
      <c r="F2510" s="4">
        <v>0</v>
      </c>
      <c r="H2510" s="6">
        <v>0</v>
      </c>
      <c r="I2510" s="7">
        <v>6237198</v>
      </c>
      <c r="J2510" s="7">
        <v>6237197</v>
      </c>
      <c r="K2510" s="7">
        <v>2</v>
      </c>
      <c r="L2510" s="7">
        <v>7</v>
      </c>
      <c r="M2510" s="7">
        <f t="shared" ref="M2510:M2520" si="293">ROUND(ROUND(H2510,2)*ROUND(E2510,2), 2)</f>
        <v>0</v>
      </c>
      <c r="N2510" s="8">
        <f t="shared" ref="N2510:N2520" si="294">H2510*E2510*(1+F2510/100)</f>
        <v>0</v>
      </c>
      <c r="R2510" s="12">
        <v>1</v>
      </c>
    </row>
    <row r="2511" spans="1:18" ht="25.5" x14ac:dyDescent="0.2">
      <c r="A2511" s="1" t="s">
        <v>4637</v>
      </c>
      <c r="B2511" s="1" t="s">
        <v>63</v>
      </c>
      <c r="C2511" s="2" t="s">
        <v>4638</v>
      </c>
      <c r="D2511" s="3" t="s">
        <v>36</v>
      </c>
      <c r="E2511" s="4">
        <v>0</v>
      </c>
      <c r="F2511" s="4">
        <v>0</v>
      </c>
      <c r="H2511" s="6">
        <v>0</v>
      </c>
      <c r="I2511" s="7">
        <v>6237199</v>
      </c>
      <c r="J2511" s="7">
        <v>6237197</v>
      </c>
      <c r="K2511" s="7">
        <v>2</v>
      </c>
      <c r="L2511" s="7">
        <v>7</v>
      </c>
      <c r="M2511" s="7">
        <f t="shared" si="293"/>
        <v>0</v>
      </c>
      <c r="N2511" s="8">
        <f t="shared" si="294"/>
        <v>0</v>
      </c>
      <c r="R2511" s="12">
        <v>1</v>
      </c>
    </row>
    <row r="2512" spans="1:18" ht="38.25" x14ac:dyDescent="0.2">
      <c r="A2512" s="1" t="s">
        <v>4639</v>
      </c>
      <c r="C2512" s="2" t="s">
        <v>4640</v>
      </c>
      <c r="D2512" s="3" t="s">
        <v>268</v>
      </c>
      <c r="E2512" s="4">
        <v>19.5</v>
      </c>
      <c r="F2512" s="4">
        <v>0</v>
      </c>
      <c r="H2512" s="6">
        <v>0</v>
      </c>
      <c r="I2512" s="7">
        <v>6237200</v>
      </c>
      <c r="J2512" s="7">
        <v>6237197</v>
      </c>
      <c r="K2512" s="7">
        <v>2</v>
      </c>
      <c r="L2512" s="7">
        <v>7</v>
      </c>
      <c r="M2512" s="7">
        <f t="shared" si="293"/>
        <v>0</v>
      </c>
      <c r="N2512" s="8">
        <f t="shared" si="294"/>
        <v>0</v>
      </c>
      <c r="R2512" s="12">
        <v>1</v>
      </c>
    </row>
    <row r="2513" spans="1:18" ht="38.25" x14ac:dyDescent="0.2">
      <c r="A2513" s="1" t="s">
        <v>4641</v>
      </c>
      <c r="C2513" s="2" t="s">
        <v>4642</v>
      </c>
      <c r="D2513" s="3" t="s">
        <v>268</v>
      </c>
      <c r="E2513" s="4">
        <v>13</v>
      </c>
      <c r="F2513" s="4">
        <v>0</v>
      </c>
      <c r="H2513" s="6">
        <v>0</v>
      </c>
      <c r="I2513" s="7">
        <v>6237201</v>
      </c>
      <c r="J2513" s="7">
        <v>6237197</v>
      </c>
      <c r="K2513" s="7">
        <v>2</v>
      </c>
      <c r="L2513" s="7">
        <v>7</v>
      </c>
      <c r="M2513" s="7">
        <f t="shared" si="293"/>
        <v>0</v>
      </c>
      <c r="N2513" s="8">
        <f t="shared" si="294"/>
        <v>0</v>
      </c>
      <c r="R2513" s="12">
        <v>1</v>
      </c>
    </row>
    <row r="2514" spans="1:18" ht="25.5" x14ac:dyDescent="0.2">
      <c r="A2514" s="1" t="s">
        <v>4643</v>
      </c>
      <c r="B2514" s="1" t="s">
        <v>66</v>
      </c>
      <c r="C2514" s="2" t="s">
        <v>4644</v>
      </c>
      <c r="D2514" s="3" t="s">
        <v>36</v>
      </c>
      <c r="E2514" s="4">
        <v>0</v>
      </c>
      <c r="F2514" s="4">
        <v>0</v>
      </c>
      <c r="H2514" s="6">
        <v>0</v>
      </c>
      <c r="I2514" s="7">
        <v>6237202</v>
      </c>
      <c r="J2514" s="7">
        <v>6237197</v>
      </c>
      <c r="K2514" s="7">
        <v>2</v>
      </c>
      <c r="L2514" s="7">
        <v>7</v>
      </c>
      <c r="M2514" s="7">
        <f t="shared" si="293"/>
        <v>0</v>
      </c>
      <c r="N2514" s="8">
        <f t="shared" si="294"/>
        <v>0</v>
      </c>
      <c r="R2514" s="12">
        <v>1</v>
      </c>
    </row>
    <row r="2515" spans="1:18" ht="51" x14ac:dyDescent="0.2">
      <c r="A2515" s="1" t="s">
        <v>4645</v>
      </c>
      <c r="C2515" s="2" t="s">
        <v>4646</v>
      </c>
      <c r="D2515" s="3" t="s">
        <v>268</v>
      </c>
      <c r="E2515" s="4">
        <v>41</v>
      </c>
      <c r="F2515" s="4">
        <v>0</v>
      </c>
      <c r="H2515" s="6">
        <v>0</v>
      </c>
      <c r="I2515" s="7">
        <v>6237203</v>
      </c>
      <c r="J2515" s="7">
        <v>6237197</v>
      </c>
      <c r="K2515" s="7">
        <v>2</v>
      </c>
      <c r="L2515" s="7">
        <v>7</v>
      </c>
      <c r="M2515" s="7">
        <f t="shared" si="293"/>
        <v>0</v>
      </c>
      <c r="N2515" s="8">
        <f t="shared" si="294"/>
        <v>0</v>
      </c>
      <c r="R2515" s="12">
        <v>1</v>
      </c>
    </row>
    <row r="2516" spans="1:18" ht="25.5" x14ac:dyDescent="0.2">
      <c r="A2516" s="1" t="s">
        <v>4647</v>
      </c>
      <c r="B2516" s="1" t="s">
        <v>69</v>
      </c>
      <c r="C2516" s="2" t="s">
        <v>4648</v>
      </c>
      <c r="D2516" s="3" t="s">
        <v>247</v>
      </c>
      <c r="E2516" s="4">
        <v>30</v>
      </c>
      <c r="F2516" s="4">
        <v>0</v>
      </c>
      <c r="H2516" s="6">
        <v>0</v>
      </c>
      <c r="I2516" s="7">
        <v>6237204</v>
      </c>
      <c r="J2516" s="7">
        <v>6237197</v>
      </c>
      <c r="K2516" s="7">
        <v>2</v>
      </c>
      <c r="L2516" s="7">
        <v>7</v>
      </c>
      <c r="M2516" s="7">
        <f t="shared" si="293"/>
        <v>0</v>
      </c>
      <c r="N2516" s="8">
        <f t="shared" si="294"/>
        <v>0</v>
      </c>
      <c r="R2516" s="12">
        <v>1</v>
      </c>
    </row>
    <row r="2517" spans="1:18" ht="25.5" x14ac:dyDescent="0.2">
      <c r="A2517" s="1" t="s">
        <v>4649</v>
      </c>
      <c r="B2517" s="1" t="s">
        <v>72</v>
      </c>
      <c r="C2517" s="2" t="s">
        <v>4650</v>
      </c>
      <c r="D2517" s="3" t="s">
        <v>36</v>
      </c>
      <c r="E2517" s="4">
        <v>0</v>
      </c>
      <c r="F2517" s="4">
        <v>0</v>
      </c>
      <c r="H2517" s="6">
        <v>0</v>
      </c>
      <c r="I2517" s="7">
        <v>6237205</v>
      </c>
      <c r="J2517" s="7">
        <v>6237197</v>
      </c>
      <c r="K2517" s="7">
        <v>2</v>
      </c>
      <c r="L2517" s="7">
        <v>7</v>
      </c>
      <c r="M2517" s="7">
        <f t="shared" si="293"/>
        <v>0</v>
      </c>
      <c r="N2517" s="8">
        <f t="shared" si="294"/>
        <v>0</v>
      </c>
      <c r="R2517" s="12">
        <v>1</v>
      </c>
    </row>
    <row r="2518" spans="1:18" ht="38.25" x14ac:dyDescent="0.2">
      <c r="A2518" s="1" t="s">
        <v>4651</v>
      </c>
      <c r="C2518" s="2" t="s">
        <v>4652</v>
      </c>
      <c r="D2518" s="3" t="s">
        <v>342</v>
      </c>
      <c r="E2518" s="4">
        <v>3450</v>
      </c>
      <c r="F2518" s="4">
        <v>0</v>
      </c>
      <c r="H2518" s="6">
        <v>0</v>
      </c>
      <c r="I2518" s="7">
        <v>6237206</v>
      </c>
      <c r="J2518" s="7">
        <v>6237197</v>
      </c>
      <c r="K2518" s="7">
        <v>2</v>
      </c>
      <c r="L2518" s="7">
        <v>7</v>
      </c>
      <c r="M2518" s="7">
        <f t="shared" si="293"/>
        <v>0</v>
      </c>
      <c r="N2518" s="8">
        <f t="shared" si="294"/>
        <v>0</v>
      </c>
      <c r="R2518" s="12">
        <v>1</v>
      </c>
    </row>
    <row r="2519" spans="1:18" ht="38.25" x14ac:dyDescent="0.2">
      <c r="A2519" s="1" t="s">
        <v>4653</v>
      </c>
      <c r="C2519" s="2" t="s">
        <v>4654</v>
      </c>
      <c r="D2519" s="3" t="s">
        <v>342</v>
      </c>
      <c r="E2519" s="4">
        <v>270</v>
      </c>
      <c r="F2519" s="4">
        <v>0</v>
      </c>
      <c r="H2519" s="6">
        <v>0</v>
      </c>
      <c r="I2519" s="7">
        <v>6237207</v>
      </c>
      <c r="J2519" s="7">
        <v>6237197</v>
      </c>
      <c r="K2519" s="7">
        <v>2</v>
      </c>
      <c r="L2519" s="7">
        <v>7</v>
      </c>
      <c r="M2519" s="7">
        <f t="shared" si="293"/>
        <v>0</v>
      </c>
      <c r="N2519" s="8">
        <f t="shared" si="294"/>
        <v>0</v>
      </c>
      <c r="R2519" s="12">
        <v>1</v>
      </c>
    </row>
    <row r="2520" spans="1:18" ht="38.25" x14ac:dyDescent="0.2">
      <c r="A2520" s="1" t="s">
        <v>4655</v>
      </c>
      <c r="C2520" s="2" t="s">
        <v>4656</v>
      </c>
      <c r="D2520" s="3" t="s">
        <v>342</v>
      </c>
      <c r="E2520" s="4">
        <v>6620</v>
      </c>
      <c r="F2520" s="4">
        <v>0</v>
      </c>
      <c r="H2520" s="6">
        <v>0</v>
      </c>
      <c r="I2520" s="7">
        <v>6237208</v>
      </c>
      <c r="J2520" s="7">
        <v>6237197</v>
      </c>
      <c r="K2520" s="7">
        <v>2</v>
      </c>
      <c r="L2520" s="7">
        <v>7</v>
      </c>
      <c r="M2520" s="7">
        <f t="shared" si="293"/>
        <v>0</v>
      </c>
      <c r="N2520" s="8">
        <f t="shared" si="294"/>
        <v>0</v>
      </c>
      <c r="R2520" s="12">
        <v>1</v>
      </c>
    </row>
    <row r="2521" spans="1:18" x14ac:dyDescent="0.2">
      <c r="A2521" s="1" t="s">
        <v>4657</v>
      </c>
      <c r="C2521" s="2" t="s">
        <v>4359</v>
      </c>
      <c r="E2521" s="4">
        <v>0</v>
      </c>
      <c r="F2521" s="4">
        <v>0</v>
      </c>
      <c r="H2521" s="6">
        <v>0</v>
      </c>
      <c r="I2521" s="7">
        <v>6237209</v>
      </c>
      <c r="J2521" s="7">
        <v>6237180</v>
      </c>
      <c r="K2521" s="7">
        <v>1</v>
      </c>
      <c r="L2521" s="7">
        <v>6</v>
      </c>
      <c r="M2521" s="7">
        <f>M2522+M2523+M2524+M2525+M2526+M2527+M2528+M2529+M2530+M2531+M2532+M2533</f>
        <v>0</v>
      </c>
      <c r="N2521" s="8">
        <f>N2522+N2523+N2524+N2525+N2526+N2527+N2528+N2529+N2530+N2531+N2532+N2533</f>
        <v>0</v>
      </c>
      <c r="R2521" s="12">
        <v>1</v>
      </c>
    </row>
    <row r="2522" spans="1:18" x14ac:dyDescent="0.2">
      <c r="A2522" s="1" t="s">
        <v>4658</v>
      </c>
      <c r="B2522" s="1" t="s">
        <v>75</v>
      </c>
      <c r="C2522" s="2" t="s">
        <v>4361</v>
      </c>
      <c r="D2522" s="3" t="s">
        <v>247</v>
      </c>
      <c r="E2522" s="4">
        <v>32</v>
      </c>
      <c r="F2522" s="4">
        <v>0</v>
      </c>
      <c r="H2522" s="6">
        <v>0</v>
      </c>
      <c r="I2522" s="7">
        <v>6237210</v>
      </c>
      <c r="J2522" s="7">
        <v>6237209</v>
      </c>
      <c r="K2522" s="7">
        <v>2</v>
      </c>
      <c r="L2522" s="7">
        <v>7</v>
      </c>
      <c r="M2522" s="7">
        <f t="shared" ref="M2522:M2533" si="295">ROUND(ROUND(H2522,2)*ROUND(E2522,2), 2)</f>
        <v>0</v>
      </c>
      <c r="N2522" s="8">
        <f t="shared" ref="N2522:N2533" si="296">H2522*E2522*(1+F2522/100)</f>
        <v>0</v>
      </c>
      <c r="R2522" s="12">
        <v>1</v>
      </c>
    </row>
    <row r="2523" spans="1:18" x14ac:dyDescent="0.2">
      <c r="A2523" s="1" t="s">
        <v>4659</v>
      </c>
      <c r="B2523" s="1" t="s">
        <v>78</v>
      </c>
      <c r="C2523" s="2" t="s">
        <v>4660</v>
      </c>
      <c r="D2523" s="3" t="s">
        <v>247</v>
      </c>
      <c r="E2523" s="4">
        <v>32</v>
      </c>
      <c r="F2523" s="4">
        <v>0</v>
      </c>
      <c r="H2523" s="6">
        <v>0</v>
      </c>
      <c r="I2523" s="7">
        <v>6237211</v>
      </c>
      <c r="J2523" s="7">
        <v>6237209</v>
      </c>
      <c r="K2523" s="7">
        <v>2</v>
      </c>
      <c r="L2523" s="7">
        <v>7</v>
      </c>
      <c r="M2523" s="7">
        <f t="shared" si="295"/>
        <v>0</v>
      </c>
      <c r="N2523" s="8">
        <f t="shared" si="296"/>
        <v>0</v>
      </c>
      <c r="R2523" s="12">
        <v>1</v>
      </c>
    </row>
    <row r="2524" spans="1:18" x14ac:dyDescent="0.2">
      <c r="A2524" s="1" t="s">
        <v>4661</v>
      </c>
      <c r="B2524" s="1" t="s">
        <v>81</v>
      </c>
      <c r="C2524" s="2" t="s">
        <v>4662</v>
      </c>
      <c r="D2524" s="3" t="s">
        <v>244</v>
      </c>
      <c r="E2524" s="4">
        <v>273</v>
      </c>
      <c r="F2524" s="4">
        <v>0</v>
      </c>
      <c r="H2524" s="6">
        <v>0</v>
      </c>
      <c r="I2524" s="7">
        <v>6237212</v>
      </c>
      <c r="J2524" s="7">
        <v>6237209</v>
      </c>
      <c r="K2524" s="7">
        <v>2</v>
      </c>
      <c r="L2524" s="7">
        <v>7</v>
      </c>
      <c r="M2524" s="7">
        <f t="shared" si="295"/>
        <v>0</v>
      </c>
      <c r="N2524" s="8">
        <f t="shared" si="296"/>
        <v>0</v>
      </c>
      <c r="R2524" s="12">
        <v>1</v>
      </c>
    </row>
    <row r="2525" spans="1:18" x14ac:dyDescent="0.2">
      <c r="A2525" s="1" t="s">
        <v>4663</v>
      </c>
      <c r="B2525" s="1" t="s">
        <v>84</v>
      </c>
      <c r="C2525" s="2" t="s">
        <v>2604</v>
      </c>
      <c r="D2525" s="3" t="s">
        <v>244</v>
      </c>
      <c r="E2525" s="4">
        <v>49</v>
      </c>
      <c r="F2525" s="4">
        <v>0</v>
      </c>
      <c r="H2525" s="6">
        <v>0</v>
      </c>
      <c r="I2525" s="7">
        <v>6237213</v>
      </c>
      <c r="J2525" s="7">
        <v>6237209</v>
      </c>
      <c r="K2525" s="7">
        <v>2</v>
      </c>
      <c r="L2525" s="7">
        <v>7</v>
      </c>
      <c r="M2525" s="7">
        <f t="shared" si="295"/>
        <v>0</v>
      </c>
      <c r="N2525" s="8">
        <f t="shared" si="296"/>
        <v>0</v>
      </c>
      <c r="R2525" s="12">
        <v>1</v>
      </c>
    </row>
    <row r="2526" spans="1:18" x14ac:dyDescent="0.2">
      <c r="A2526" s="1" t="s">
        <v>4664</v>
      </c>
      <c r="B2526" s="1" t="s">
        <v>87</v>
      </c>
      <c r="C2526" s="2" t="s">
        <v>4665</v>
      </c>
      <c r="D2526" s="3" t="s">
        <v>247</v>
      </c>
      <c r="E2526" s="4">
        <v>32</v>
      </c>
      <c r="F2526" s="4">
        <v>0</v>
      </c>
      <c r="H2526" s="6">
        <v>0</v>
      </c>
      <c r="I2526" s="7">
        <v>6237214</v>
      </c>
      <c r="J2526" s="7">
        <v>6237209</v>
      </c>
      <c r="K2526" s="7">
        <v>2</v>
      </c>
      <c r="L2526" s="7">
        <v>7</v>
      </c>
      <c r="M2526" s="7">
        <f t="shared" si="295"/>
        <v>0</v>
      </c>
      <c r="N2526" s="8">
        <f t="shared" si="296"/>
        <v>0</v>
      </c>
      <c r="R2526" s="12">
        <v>1</v>
      </c>
    </row>
    <row r="2527" spans="1:18" x14ac:dyDescent="0.2">
      <c r="A2527" s="1" t="s">
        <v>4666</v>
      </c>
      <c r="B2527" s="1" t="s">
        <v>90</v>
      </c>
      <c r="C2527" s="2" t="s">
        <v>4667</v>
      </c>
      <c r="D2527" s="3" t="s">
        <v>244</v>
      </c>
      <c r="E2527" s="4">
        <v>6</v>
      </c>
      <c r="F2527" s="4">
        <v>0</v>
      </c>
      <c r="H2527" s="6">
        <v>0</v>
      </c>
      <c r="I2527" s="7">
        <v>6237215</v>
      </c>
      <c r="J2527" s="7">
        <v>6237209</v>
      </c>
      <c r="K2527" s="7">
        <v>2</v>
      </c>
      <c r="L2527" s="7">
        <v>7</v>
      </c>
      <c r="M2527" s="7">
        <f t="shared" si="295"/>
        <v>0</v>
      </c>
      <c r="N2527" s="8">
        <f t="shared" si="296"/>
        <v>0</v>
      </c>
      <c r="R2527" s="12">
        <v>1</v>
      </c>
    </row>
    <row r="2528" spans="1:18" ht="25.5" x14ac:dyDescent="0.2">
      <c r="A2528" s="1" t="s">
        <v>4668</v>
      </c>
      <c r="B2528" s="1" t="s">
        <v>93</v>
      </c>
      <c r="C2528" s="2" t="s">
        <v>4669</v>
      </c>
      <c r="D2528" s="3" t="s">
        <v>36</v>
      </c>
      <c r="E2528" s="4">
        <v>0</v>
      </c>
      <c r="F2528" s="4">
        <v>0</v>
      </c>
      <c r="H2528" s="6">
        <v>0</v>
      </c>
      <c r="I2528" s="7">
        <v>6237216</v>
      </c>
      <c r="J2528" s="7">
        <v>6237209</v>
      </c>
      <c r="K2528" s="7">
        <v>2</v>
      </c>
      <c r="L2528" s="7">
        <v>7</v>
      </c>
      <c r="M2528" s="7">
        <f t="shared" si="295"/>
        <v>0</v>
      </c>
      <c r="N2528" s="8">
        <f t="shared" si="296"/>
        <v>0</v>
      </c>
      <c r="R2528" s="12">
        <v>1</v>
      </c>
    </row>
    <row r="2529" spans="1:18" ht="38.25" x14ac:dyDescent="0.2">
      <c r="A2529" s="1" t="s">
        <v>4670</v>
      </c>
      <c r="C2529" s="2" t="s">
        <v>4671</v>
      </c>
      <c r="D2529" s="3" t="s">
        <v>237</v>
      </c>
      <c r="E2529" s="4">
        <v>2</v>
      </c>
      <c r="F2529" s="4">
        <v>0</v>
      </c>
      <c r="H2529" s="6">
        <v>0</v>
      </c>
      <c r="I2529" s="7">
        <v>6237217</v>
      </c>
      <c r="J2529" s="7">
        <v>6237209</v>
      </c>
      <c r="K2529" s="7">
        <v>2</v>
      </c>
      <c r="L2529" s="7">
        <v>7</v>
      </c>
      <c r="M2529" s="7">
        <f t="shared" si="295"/>
        <v>0</v>
      </c>
      <c r="N2529" s="8">
        <f t="shared" si="296"/>
        <v>0</v>
      </c>
      <c r="R2529" s="12">
        <v>1</v>
      </c>
    </row>
    <row r="2530" spans="1:18" ht="38.25" x14ac:dyDescent="0.2">
      <c r="A2530" s="1" t="s">
        <v>4672</v>
      </c>
      <c r="C2530" s="2" t="s">
        <v>4673</v>
      </c>
      <c r="D2530" s="3" t="s">
        <v>237</v>
      </c>
      <c r="E2530" s="4">
        <v>1</v>
      </c>
      <c r="F2530" s="4">
        <v>0</v>
      </c>
      <c r="H2530" s="6">
        <v>0</v>
      </c>
      <c r="I2530" s="7">
        <v>6237218</v>
      </c>
      <c r="J2530" s="7">
        <v>6237209</v>
      </c>
      <c r="K2530" s="7">
        <v>2</v>
      </c>
      <c r="L2530" s="7">
        <v>7</v>
      </c>
      <c r="M2530" s="7">
        <f t="shared" si="295"/>
        <v>0</v>
      </c>
      <c r="N2530" s="8">
        <f t="shared" si="296"/>
        <v>0</v>
      </c>
      <c r="R2530" s="12">
        <v>1</v>
      </c>
    </row>
    <row r="2531" spans="1:18" ht="38.25" x14ac:dyDescent="0.2">
      <c r="A2531" s="1" t="s">
        <v>4674</v>
      </c>
      <c r="B2531" s="1" t="s">
        <v>96</v>
      </c>
      <c r="C2531" s="2" t="s">
        <v>4675</v>
      </c>
      <c r="D2531" s="3" t="s">
        <v>36</v>
      </c>
      <c r="E2531" s="4">
        <v>0</v>
      </c>
      <c r="F2531" s="4">
        <v>0</v>
      </c>
      <c r="H2531" s="6">
        <v>0</v>
      </c>
      <c r="I2531" s="7">
        <v>6237219</v>
      </c>
      <c r="J2531" s="7">
        <v>6237209</v>
      </c>
      <c r="K2531" s="7">
        <v>2</v>
      </c>
      <c r="L2531" s="7">
        <v>7</v>
      </c>
      <c r="M2531" s="7">
        <f t="shared" si="295"/>
        <v>0</v>
      </c>
      <c r="N2531" s="8">
        <f t="shared" si="296"/>
        <v>0</v>
      </c>
      <c r="R2531" s="12">
        <v>1</v>
      </c>
    </row>
    <row r="2532" spans="1:18" ht="51" x14ac:dyDescent="0.2">
      <c r="A2532" s="1" t="s">
        <v>4676</v>
      </c>
      <c r="C2532" s="2" t="s">
        <v>4677</v>
      </c>
      <c r="D2532" s="3" t="s">
        <v>237</v>
      </c>
      <c r="E2532" s="4">
        <v>2</v>
      </c>
      <c r="F2532" s="4">
        <v>0</v>
      </c>
      <c r="H2532" s="6">
        <v>0</v>
      </c>
      <c r="I2532" s="7">
        <v>6237220</v>
      </c>
      <c r="J2532" s="7">
        <v>6237209</v>
      </c>
      <c r="K2532" s="7">
        <v>2</v>
      </c>
      <c r="L2532" s="7">
        <v>7</v>
      </c>
      <c r="M2532" s="7">
        <f t="shared" si="295"/>
        <v>0</v>
      </c>
      <c r="N2532" s="8">
        <f t="shared" si="296"/>
        <v>0</v>
      </c>
      <c r="R2532" s="12">
        <v>1</v>
      </c>
    </row>
    <row r="2533" spans="1:18" ht="51" x14ac:dyDescent="0.2">
      <c r="A2533" s="1" t="s">
        <v>4678</v>
      </c>
      <c r="C2533" s="2" t="s">
        <v>4679</v>
      </c>
      <c r="D2533" s="3" t="s">
        <v>237</v>
      </c>
      <c r="E2533" s="4">
        <v>1</v>
      </c>
      <c r="F2533" s="4">
        <v>0</v>
      </c>
      <c r="H2533" s="6">
        <v>0</v>
      </c>
      <c r="I2533" s="7">
        <v>6237221</v>
      </c>
      <c r="J2533" s="7">
        <v>6237209</v>
      </c>
      <c r="K2533" s="7">
        <v>2</v>
      </c>
      <c r="L2533" s="7">
        <v>7</v>
      </c>
      <c r="M2533" s="7">
        <f t="shared" si="295"/>
        <v>0</v>
      </c>
      <c r="N2533" s="8">
        <f t="shared" si="296"/>
        <v>0</v>
      </c>
      <c r="R2533" s="12">
        <v>1</v>
      </c>
    </row>
    <row r="2534" spans="1:18" x14ac:dyDescent="0.2">
      <c r="A2534" s="1" t="s">
        <v>4680</v>
      </c>
      <c r="C2534" s="2" t="s">
        <v>366</v>
      </c>
      <c r="E2534" s="4">
        <v>0</v>
      </c>
      <c r="F2534" s="4">
        <v>0</v>
      </c>
      <c r="H2534" s="6">
        <v>0</v>
      </c>
      <c r="I2534" s="7">
        <v>6237222</v>
      </c>
      <c r="J2534" s="7">
        <v>6237180</v>
      </c>
      <c r="K2534" s="7">
        <v>1</v>
      </c>
      <c r="L2534" s="7">
        <v>6</v>
      </c>
      <c r="M2534" s="7">
        <f>M2535+M2536+M2537+M2538</f>
        <v>0</v>
      </c>
      <c r="N2534" s="8">
        <f>N2535+N2536+N2537+N2538</f>
        <v>0</v>
      </c>
      <c r="R2534" s="12">
        <v>1</v>
      </c>
    </row>
    <row r="2535" spans="1:18" ht="102" x14ac:dyDescent="0.2">
      <c r="A2535" s="1" t="s">
        <v>4681</v>
      </c>
      <c r="B2535" s="1" t="s">
        <v>99</v>
      </c>
      <c r="C2535" s="2" t="s">
        <v>4682</v>
      </c>
      <c r="D2535" s="3" t="s">
        <v>234</v>
      </c>
      <c r="E2535" s="4">
        <v>1</v>
      </c>
      <c r="F2535" s="4">
        <v>0</v>
      </c>
      <c r="H2535" s="6">
        <v>0</v>
      </c>
      <c r="I2535" s="7">
        <v>6237223</v>
      </c>
      <c r="J2535" s="7">
        <v>6237222</v>
      </c>
      <c r="K2535" s="7">
        <v>2</v>
      </c>
      <c r="L2535" s="7">
        <v>7</v>
      </c>
      <c r="M2535" s="7">
        <f t="shared" ref="M2535:M2538" si="297">ROUND(ROUND(H2535,2)*ROUND(E2535,2), 2)</f>
        <v>0</v>
      </c>
      <c r="N2535" s="8">
        <f>H2535*E2535*(1+F2535/100)</f>
        <v>0</v>
      </c>
      <c r="R2535" s="12">
        <v>1</v>
      </c>
    </row>
    <row r="2536" spans="1:18" ht="25.5" x14ac:dyDescent="0.2">
      <c r="A2536" s="1" t="s">
        <v>4683</v>
      </c>
      <c r="B2536" s="1" t="s">
        <v>102</v>
      </c>
      <c r="C2536" s="2" t="s">
        <v>4684</v>
      </c>
      <c r="D2536" s="3" t="s">
        <v>234</v>
      </c>
      <c r="E2536" s="4">
        <v>1</v>
      </c>
      <c r="F2536" s="4">
        <v>0</v>
      </c>
      <c r="H2536" s="6">
        <v>0</v>
      </c>
      <c r="I2536" s="7">
        <v>6237224</v>
      </c>
      <c r="J2536" s="7">
        <v>6237222</v>
      </c>
      <c r="K2536" s="7">
        <v>2</v>
      </c>
      <c r="L2536" s="7">
        <v>7</v>
      </c>
      <c r="M2536" s="7">
        <f t="shared" si="297"/>
        <v>0</v>
      </c>
      <c r="N2536" s="8">
        <f>H2536*E2536*(1+F2536/100)</f>
        <v>0</v>
      </c>
      <c r="R2536" s="12">
        <v>1</v>
      </c>
    </row>
    <row r="2537" spans="1:18" ht="63.75" x14ac:dyDescent="0.2">
      <c r="A2537" s="1" t="s">
        <v>4685</v>
      </c>
      <c r="B2537" s="1" t="s">
        <v>105</v>
      </c>
      <c r="C2537" s="2" t="s">
        <v>4686</v>
      </c>
      <c r="D2537" s="3" t="s">
        <v>244</v>
      </c>
      <c r="E2537" s="4">
        <v>80</v>
      </c>
      <c r="F2537" s="4">
        <v>0</v>
      </c>
      <c r="H2537" s="6">
        <v>0</v>
      </c>
      <c r="I2537" s="7">
        <v>6237225</v>
      </c>
      <c r="J2537" s="7">
        <v>6237222</v>
      </c>
      <c r="K2537" s="7">
        <v>2</v>
      </c>
      <c r="L2537" s="7">
        <v>7</v>
      </c>
      <c r="M2537" s="7">
        <f t="shared" si="297"/>
        <v>0</v>
      </c>
      <c r="N2537" s="8">
        <f>H2537*E2537*(1+F2537/100)</f>
        <v>0</v>
      </c>
      <c r="R2537" s="12">
        <v>1</v>
      </c>
    </row>
    <row r="2538" spans="1:18" ht="25.5" x14ac:dyDescent="0.2">
      <c r="A2538" s="1" t="s">
        <v>4687</v>
      </c>
      <c r="B2538" s="1" t="s">
        <v>108</v>
      </c>
      <c r="C2538" s="2" t="s">
        <v>4688</v>
      </c>
      <c r="D2538" s="3" t="s">
        <v>244</v>
      </c>
      <c r="E2538" s="4">
        <v>80</v>
      </c>
      <c r="F2538" s="4">
        <v>0</v>
      </c>
      <c r="H2538" s="6">
        <v>0</v>
      </c>
      <c r="I2538" s="7">
        <v>6237226</v>
      </c>
      <c r="J2538" s="7">
        <v>6237222</v>
      </c>
      <c r="K2538" s="7">
        <v>2</v>
      </c>
      <c r="L2538" s="7">
        <v>7</v>
      </c>
      <c r="M2538" s="7">
        <f t="shared" si="297"/>
        <v>0</v>
      </c>
      <c r="N2538" s="8">
        <f>H2538*E2538*(1+F2538/100)</f>
        <v>0</v>
      </c>
      <c r="R2538" s="12">
        <v>1</v>
      </c>
    </row>
    <row r="2539" spans="1:18" x14ac:dyDescent="0.2">
      <c r="A2539" s="1" t="s">
        <v>4689</v>
      </c>
      <c r="B2539" s="1" t="s">
        <v>482</v>
      </c>
      <c r="C2539" s="2" t="s">
        <v>4690</v>
      </c>
      <c r="E2539" s="4">
        <v>0</v>
      </c>
      <c r="F2539" s="4">
        <v>0</v>
      </c>
      <c r="H2539" s="6">
        <v>0</v>
      </c>
      <c r="I2539" s="7">
        <v>6236001</v>
      </c>
      <c r="J2539" s="7">
        <v>6238444</v>
      </c>
      <c r="K2539" s="7">
        <v>1</v>
      </c>
      <c r="L2539" s="7">
        <v>3</v>
      </c>
      <c r="M2539" s="7">
        <f>M2540+M2659</f>
        <v>0</v>
      </c>
      <c r="N2539" s="8">
        <f>N2540+N2659</f>
        <v>0</v>
      </c>
      <c r="R2539" s="12">
        <v>1</v>
      </c>
    </row>
    <row r="2540" spans="1:18" x14ac:dyDescent="0.2">
      <c r="A2540" s="1" t="s">
        <v>4691</v>
      </c>
      <c r="B2540" s="1" t="s">
        <v>205</v>
      </c>
      <c r="C2540" s="2" t="s">
        <v>203</v>
      </c>
      <c r="E2540" s="4">
        <v>0</v>
      </c>
      <c r="F2540" s="4">
        <v>0</v>
      </c>
      <c r="H2540" s="6">
        <v>0</v>
      </c>
      <c r="I2540" s="7">
        <v>6236024</v>
      </c>
      <c r="J2540" s="7">
        <v>6236001</v>
      </c>
      <c r="K2540" s="7">
        <v>1</v>
      </c>
      <c r="L2540" s="7">
        <v>4</v>
      </c>
      <c r="M2540" s="7">
        <f>M2541+M2560+M2579+M2604+M2631+M2639</f>
        <v>0</v>
      </c>
      <c r="N2540" s="8">
        <f>N2541+N2560+N2579+N2604+N2631+N2639</f>
        <v>0</v>
      </c>
      <c r="R2540" s="12">
        <v>1</v>
      </c>
    </row>
    <row r="2541" spans="1:18" x14ac:dyDescent="0.2">
      <c r="A2541" s="1" t="s">
        <v>4692</v>
      </c>
      <c r="B2541" s="1" t="s">
        <v>208</v>
      </c>
      <c r="C2541" s="2" t="s">
        <v>209</v>
      </c>
      <c r="E2541" s="4">
        <v>0</v>
      </c>
      <c r="F2541" s="4">
        <v>0</v>
      </c>
      <c r="H2541" s="6">
        <v>0</v>
      </c>
      <c r="I2541" s="7">
        <v>6236025</v>
      </c>
      <c r="J2541" s="7">
        <v>6236024</v>
      </c>
      <c r="K2541" s="7">
        <v>1</v>
      </c>
      <c r="L2541" s="7">
        <v>5</v>
      </c>
      <c r="M2541" s="7">
        <f>M2542+M2543+M2544+M2545+M2546+M2547+M2548+M2549+M2550+M2551+M2552+M2553+M2554+M2555+M2556+M2557+M2558+M2559</f>
        <v>0</v>
      </c>
      <c r="N2541" s="8">
        <f>N2542+N2543+N2544+N2545+N2546+N2547+N2548+N2549+N2550+N2551+N2552+N2553+N2554+N2555+N2556+N2557+N2558+N2559</f>
        <v>0</v>
      </c>
      <c r="R2541" s="12">
        <v>1</v>
      </c>
    </row>
    <row r="2542" spans="1:18" x14ac:dyDescent="0.2">
      <c r="A2542" s="1" t="s">
        <v>4693</v>
      </c>
      <c r="C2542" s="2" t="s">
        <v>211</v>
      </c>
      <c r="D2542" s="3" t="s">
        <v>36</v>
      </c>
      <c r="E2542" s="4">
        <v>0</v>
      </c>
      <c r="F2542" s="4">
        <v>0</v>
      </c>
      <c r="H2542" s="6">
        <v>0</v>
      </c>
      <c r="I2542" s="7">
        <v>6236026</v>
      </c>
      <c r="J2542" s="7">
        <v>6236025</v>
      </c>
      <c r="K2542" s="7">
        <v>2</v>
      </c>
      <c r="L2542" s="7">
        <v>6</v>
      </c>
      <c r="M2542" s="7">
        <f t="shared" ref="M2542:M2559" si="298">ROUND(ROUND(H2542,2)*ROUND(E2542,2), 2)</f>
        <v>0</v>
      </c>
      <c r="N2542" s="8">
        <f t="shared" ref="N2542:N2559" si="299">H2542*E2542*(1+F2542/100)</f>
        <v>0</v>
      </c>
      <c r="R2542" s="12">
        <v>1</v>
      </c>
    </row>
    <row r="2543" spans="1:18" ht="25.5" x14ac:dyDescent="0.2">
      <c r="A2543" s="1" t="s">
        <v>4694</v>
      </c>
      <c r="C2543" s="2" t="s">
        <v>213</v>
      </c>
      <c r="D2543" s="3" t="s">
        <v>36</v>
      </c>
      <c r="E2543" s="4">
        <v>0</v>
      </c>
      <c r="F2543" s="4">
        <v>0</v>
      </c>
      <c r="H2543" s="6">
        <v>0</v>
      </c>
      <c r="I2543" s="7">
        <v>6236027</v>
      </c>
      <c r="J2543" s="7">
        <v>6236025</v>
      </c>
      <c r="K2543" s="7">
        <v>2</v>
      </c>
      <c r="L2543" s="7">
        <v>6</v>
      </c>
      <c r="M2543" s="7">
        <f t="shared" si="298"/>
        <v>0</v>
      </c>
      <c r="N2543" s="8">
        <f t="shared" si="299"/>
        <v>0</v>
      </c>
      <c r="R2543" s="12">
        <v>1</v>
      </c>
    </row>
    <row r="2544" spans="1:18" x14ac:dyDescent="0.2">
      <c r="A2544" s="1" t="s">
        <v>4695</v>
      </c>
      <c r="C2544" s="2" t="s">
        <v>215</v>
      </c>
      <c r="D2544" s="3" t="s">
        <v>36</v>
      </c>
      <c r="E2544" s="4">
        <v>0</v>
      </c>
      <c r="F2544" s="4">
        <v>0</v>
      </c>
      <c r="H2544" s="6">
        <v>0</v>
      </c>
      <c r="I2544" s="7">
        <v>6236028</v>
      </c>
      <c r="J2544" s="7">
        <v>6236025</v>
      </c>
      <c r="K2544" s="7">
        <v>2</v>
      </c>
      <c r="L2544" s="7">
        <v>6</v>
      </c>
      <c r="M2544" s="7">
        <f t="shared" si="298"/>
        <v>0</v>
      </c>
      <c r="N2544" s="8">
        <f t="shared" si="299"/>
        <v>0</v>
      </c>
      <c r="R2544" s="12">
        <v>1</v>
      </c>
    </row>
    <row r="2545" spans="1:18" x14ac:dyDescent="0.2">
      <c r="A2545" s="1" t="s">
        <v>4696</v>
      </c>
      <c r="C2545" s="2" t="s">
        <v>829</v>
      </c>
      <c r="D2545" s="3" t="s">
        <v>36</v>
      </c>
      <c r="E2545" s="4">
        <v>0</v>
      </c>
      <c r="F2545" s="4">
        <v>0</v>
      </c>
      <c r="H2545" s="6">
        <v>0</v>
      </c>
      <c r="I2545" s="7">
        <v>6236029</v>
      </c>
      <c r="J2545" s="7">
        <v>6236025</v>
      </c>
      <c r="K2545" s="7">
        <v>2</v>
      </c>
      <c r="L2545" s="7">
        <v>6</v>
      </c>
      <c r="M2545" s="7">
        <f t="shared" si="298"/>
        <v>0</v>
      </c>
      <c r="N2545" s="8">
        <f t="shared" si="299"/>
        <v>0</v>
      </c>
      <c r="R2545" s="12">
        <v>1</v>
      </c>
    </row>
    <row r="2546" spans="1:18" ht="25.5" x14ac:dyDescent="0.2">
      <c r="A2546" s="1" t="s">
        <v>4697</v>
      </c>
      <c r="C2546" s="2" t="s">
        <v>831</v>
      </c>
      <c r="D2546" s="3" t="s">
        <v>36</v>
      </c>
      <c r="E2546" s="4">
        <v>0</v>
      </c>
      <c r="F2546" s="4">
        <v>0</v>
      </c>
      <c r="H2546" s="6">
        <v>0</v>
      </c>
      <c r="I2546" s="7">
        <v>6236030</v>
      </c>
      <c r="J2546" s="7">
        <v>6236025</v>
      </c>
      <c r="K2546" s="7">
        <v>2</v>
      </c>
      <c r="L2546" s="7">
        <v>6</v>
      </c>
      <c r="M2546" s="7">
        <f t="shared" si="298"/>
        <v>0</v>
      </c>
      <c r="N2546" s="8">
        <f t="shared" si="299"/>
        <v>0</v>
      </c>
      <c r="R2546" s="12">
        <v>1</v>
      </c>
    </row>
    <row r="2547" spans="1:18" ht="25.5" x14ac:dyDescent="0.2">
      <c r="A2547" s="1" t="s">
        <v>4698</v>
      </c>
      <c r="C2547" s="2" t="s">
        <v>833</v>
      </c>
      <c r="D2547" s="3" t="s">
        <v>36</v>
      </c>
      <c r="E2547" s="4">
        <v>0</v>
      </c>
      <c r="F2547" s="4">
        <v>0</v>
      </c>
      <c r="H2547" s="6">
        <v>0</v>
      </c>
      <c r="I2547" s="7">
        <v>6236031</v>
      </c>
      <c r="J2547" s="7">
        <v>6236025</v>
      </c>
      <c r="K2547" s="7">
        <v>2</v>
      </c>
      <c r="L2547" s="7">
        <v>6</v>
      </c>
      <c r="M2547" s="7">
        <f t="shared" si="298"/>
        <v>0</v>
      </c>
      <c r="N2547" s="8">
        <f t="shared" si="299"/>
        <v>0</v>
      </c>
      <c r="R2547" s="12">
        <v>1</v>
      </c>
    </row>
    <row r="2548" spans="1:18" x14ac:dyDescent="0.2">
      <c r="A2548" s="1" t="s">
        <v>4699</v>
      </c>
      <c r="C2548" s="2" t="s">
        <v>223</v>
      </c>
      <c r="D2548" s="3" t="s">
        <v>36</v>
      </c>
      <c r="E2548" s="4">
        <v>0</v>
      </c>
      <c r="F2548" s="4">
        <v>0</v>
      </c>
      <c r="H2548" s="6">
        <v>0</v>
      </c>
      <c r="I2548" s="7">
        <v>6236032</v>
      </c>
      <c r="J2548" s="7">
        <v>6236025</v>
      </c>
      <c r="K2548" s="7">
        <v>2</v>
      </c>
      <c r="L2548" s="7">
        <v>6</v>
      </c>
      <c r="M2548" s="7">
        <f t="shared" si="298"/>
        <v>0</v>
      </c>
      <c r="N2548" s="8">
        <f t="shared" si="299"/>
        <v>0</v>
      </c>
      <c r="R2548" s="12">
        <v>1</v>
      </c>
    </row>
    <row r="2549" spans="1:18" ht="25.5" x14ac:dyDescent="0.2">
      <c r="A2549" s="1" t="s">
        <v>4700</v>
      </c>
      <c r="C2549" s="2" t="s">
        <v>2130</v>
      </c>
      <c r="D2549" s="3" t="s">
        <v>36</v>
      </c>
      <c r="E2549" s="4">
        <v>0</v>
      </c>
      <c r="F2549" s="4">
        <v>0</v>
      </c>
      <c r="H2549" s="6">
        <v>0</v>
      </c>
      <c r="I2549" s="7">
        <v>6236033</v>
      </c>
      <c r="J2549" s="7">
        <v>6236025</v>
      </c>
      <c r="K2549" s="7">
        <v>2</v>
      </c>
      <c r="L2549" s="7">
        <v>6</v>
      </c>
      <c r="M2549" s="7">
        <f t="shared" si="298"/>
        <v>0</v>
      </c>
      <c r="N2549" s="8">
        <f t="shared" si="299"/>
        <v>0</v>
      </c>
      <c r="R2549" s="12">
        <v>1</v>
      </c>
    </row>
    <row r="2550" spans="1:18" x14ac:dyDescent="0.2">
      <c r="A2550" s="1" t="s">
        <v>4701</v>
      </c>
      <c r="C2550" s="2" t="s">
        <v>838</v>
      </c>
      <c r="D2550" s="3" t="s">
        <v>36</v>
      </c>
      <c r="E2550" s="4">
        <v>0</v>
      </c>
      <c r="F2550" s="4">
        <v>0</v>
      </c>
      <c r="H2550" s="6">
        <v>0</v>
      </c>
      <c r="I2550" s="7">
        <v>6236034</v>
      </c>
      <c r="J2550" s="7">
        <v>6236025</v>
      </c>
      <c r="K2550" s="7">
        <v>2</v>
      </c>
      <c r="L2550" s="7">
        <v>6</v>
      </c>
      <c r="M2550" s="7">
        <f t="shared" si="298"/>
        <v>0</v>
      </c>
      <c r="N2550" s="8">
        <f t="shared" si="299"/>
        <v>0</v>
      </c>
      <c r="R2550" s="12">
        <v>1</v>
      </c>
    </row>
    <row r="2551" spans="1:18" x14ac:dyDescent="0.2">
      <c r="A2551" s="1" t="s">
        <v>4702</v>
      </c>
      <c r="C2551" s="2" t="s">
        <v>842</v>
      </c>
      <c r="D2551" s="3" t="s">
        <v>36</v>
      </c>
      <c r="E2551" s="4">
        <v>0</v>
      </c>
      <c r="F2551" s="4">
        <v>0</v>
      </c>
      <c r="H2551" s="6">
        <v>0</v>
      </c>
      <c r="I2551" s="7">
        <v>6236035</v>
      </c>
      <c r="J2551" s="7">
        <v>6236025</v>
      </c>
      <c r="K2551" s="7">
        <v>2</v>
      </c>
      <c r="L2551" s="7">
        <v>6</v>
      </c>
      <c r="M2551" s="7">
        <f t="shared" si="298"/>
        <v>0</v>
      </c>
      <c r="N2551" s="8">
        <f t="shared" si="299"/>
        <v>0</v>
      </c>
      <c r="R2551" s="12">
        <v>1</v>
      </c>
    </row>
    <row r="2552" spans="1:18" ht="51" x14ac:dyDescent="0.2">
      <c r="A2552" s="1" t="s">
        <v>4703</v>
      </c>
      <c r="B2552" s="1" t="s">
        <v>31</v>
      </c>
      <c r="C2552" s="2" t="s">
        <v>4704</v>
      </c>
      <c r="D2552" s="3" t="s">
        <v>36</v>
      </c>
      <c r="E2552" s="4">
        <v>0</v>
      </c>
      <c r="F2552" s="4">
        <v>0</v>
      </c>
      <c r="H2552" s="6">
        <v>0</v>
      </c>
      <c r="I2552" s="7">
        <v>6236036</v>
      </c>
      <c r="J2552" s="7">
        <v>6236025</v>
      </c>
      <c r="K2552" s="7">
        <v>2</v>
      </c>
      <c r="L2552" s="7">
        <v>6</v>
      </c>
      <c r="M2552" s="7">
        <f t="shared" si="298"/>
        <v>0</v>
      </c>
      <c r="N2552" s="8">
        <f t="shared" si="299"/>
        <v>0</v>
      </c>
      <c r="R2552" s="12">
        <v>1</v>
      </c>
    </row>
    <row r="2553" spans="1:18" ht="63.75" x14ac:dyDescent="0.2">
      <c r="A2553" s="1" t="s">
        <v>4705</v>
      </c>
      <c r="C2553" s="2" t="s">
        <v>4706</v>
      </c>
      <c r="D2553" s="3" t="s">
        <v>247</v>
      </c>
      <c r="E2553" s="4">
        <v>80</v>
      </c>
      <c r="F2553" s="4">
        <v>0</v>
      </c>
      <c r="H2553" s="6">
        <v>0</v>
      </c>
      <c r="I2553" s="7">
        <v>6236037</v>
      </c>
      <c r="J2553" s="7">
        <v>6236025</v>
      </c>
      <c r="K2553" s="7">
        <v>2</v>
      </c>
      <c r="L2553" s="7">
        <v>6</v>
      </c>
      <c r="M2553" s="7">
        <f t="shared" si="298"/>
        <v>0</v>
      </c>
      <c r="N2553" s="8">
        <f t="shared" si="299"/>
        <v>0</v>
      </c>
      <c r="R2553" s="12">
        <v>1</v>
      </c>
    </row>
    <row r="2554" spans="1:18" ht="63.75" x14ac:dyDescent="0.2">
      <c r="A2554" s="1" t="s">
        <v>4707</v>
      </c>
      <c r="C2554" s="2" t="s">
        <v>4708</v>
      </c>
      <c r="D2554" s="3" t="s">
        <v>247</v>
      </c>
      <c r="E2554" s="4">
        <v>20</v>
      </c>
      <c r="F2554" s="4">
        <v>0</v>
      </c>
      <c r="H2554" s="6">
        <v>0</v>
      </c>
      <c r="I2554" s="7">
        <v>6236038</v>
      </c>
      <c r="J2554" s="7">
        <v>6236025</v>
      </c>
      <c r="K2554" s="7">
        <v>2</v>
      </c>
      <c r="L2554" s="7">
        <v>6</v>
      </c>
      <c r="M2554" s="7">
        <f t="shared" si="298"/>
        <v>0</v>
      </c>
      <c r="N2554" s="8">
        <f t="shared" si="299"/>
        <v>0</v>
      </c>
      <c r="R2554" s="12">
        <v>1</v>
      </c>
    </row>
    <row r="2555" spans="1:18" ht="63.75" x14ac:dyDescent="0.2">
      <c r="A2555" s="1" t="s">
        <v>4709</v>
      </c>
      <c r="C2555" s="2" t="s">
        <v>4710</v>
      </c>
      <c r="D2555" s="3" t="s">
        <v>247</v>
      </c>
      <c r="E2555" s="4">
        <v>10</v>
      </c>
      <c r="F2555" s="4">
        <v>0</v>
      </c>
      <c r="H2555" s="6">
        <v>0</v>
      </c>
      <c r="I2555" s="7">
        <v>6236039</v>
      </c>
      <c r="J2555" s="7">
        <v>6236025</v>
      </c>
      <c r="K2555" s="7">
        <v>2</v>
      </c>
      <c r="L2555" s="7">
        <v>6</v>
      </c>
      <c r="M2555" s="7">
        <f t="shared" si="298"/>
        <v>0</v>
      </c>
      <c r="N2555" s="8">
        <f t="shared" si="299"/>
        <v>0</v>
      </c>
      <c r="R2555" s="12">
        <v>1</v>
      </c>
    </row>
    <row r="2556" spans="1:18" ht="51" x14ac:dyDescent="0.2">
      <c r="A2556" s="1" t="s">
        <v>4711</v>
      </c>
      <c r="B2556" s="1" t="s">
        <v>42</v>
      </c>
      <c r="C2556" s="2" t="s">
        <v>4712</v>
      </c>
      <c r="D2556" s="3" t="s">
        <v>36</v>
      </c>
      <c r="E2556" s="4">
        <v>0</v>
      </c>
      <c r="F2556" s="4">
        <v>0</v>
      </c>
      <c r="H2556" s="6">
        <v>0</v>
      </c>
      <c r="I2556" s="7">
        <v>6236040</v>
      </c>
      <c r="J2556" s="7">
        <v>6236025</v>
      </c>
      <c r="K2556" s="7">
        <v>2</v>
      </c>
      <c r="L2556" s="7">
        <v>6</v>
      </c>
      <c r="M2556" s="7">
        <f t="shared" si="298"/>
        <v>0</v>
      </c>
      <c r="N2556" s="8">
        <f t="shared" si="299"/>
        <v>0</v>
      </c>
      <c r="R2556" s="12">
        <v>1</v>
      </c>
    </row>
    <row r="2557" spans="1:18" ht="63.75" x14ac:dyDescent="0.2">
      <c r="A2557" s="1" t="s">
        <v>4713</v>
      </c>
      <c r="C2557" s="2" t="s">
        <v>4714</v>
      </c>
      <c r="D2557" s="3" t="s">
        <v>247</v>
      </c>
      <c r="E2557" s="4">
        <v>10</v>
      </c>
      <c r="F2557" s="4">
        <v>0</v>
      </c>
      <c r="H2557" s="6">
        <v>0</v>
      </c>
      <c r="I2557" s="7">
        <v>6236041</v>
      </c>
      <c r="J2557" s="7">
        <v>6236025</v>
      </c>
      <c r="K2557" s="7">
        <v>2</v>
      </c>
      <c r="L2557" s="7">
        <v>6</v>
      </c>
      <c r="M2557" s="7">
        <f t="shared" si="298"/>
        <v>0</v>
      </c>
      <c r="N2557" s="8">
        <f t="shared" si="299"/>
        <v>0</v>
      </c>
      <c r="R2557" s="12">
        <v>1</v>
      </c>
    </row>
    <row r="2558" spans="1:18" ht="63.75" x14ac:dyDescent="0.2">
      <c r="A2558" s="1" t="s">
        <v>4715</v>
      </c>
      <c r="C2558" s="2" t="s">
        <v>4716</v>
      </c>
      <c r="D2558" s="3" t="s">
        <v>247</v>
      </c>
      <c r="E2558" s="4">
        <v>2</v>
      </c>
      <c r="F2558" s="4">
        <v>0</v>
      </c>
      <c r="H2558" s="6">
        <v>0</v>
      </c>
      <c r="I2558" s="7">
        <v>6236042</v>
      </c>
      <c r="J2558" s="7">
        <v>6236025</v>
      </c>
      <c r="K2558" s="7">
        <v>2</v>
      </c>
      <c r="L2558" s="7">
        <v>6</v>
      </c>
      <c r="M2558" s="7">
        <f t="shared" si="298"/>
        <v>0</v>
      </c>
      <c r="N2558" s="8">
        <f t="shared" si="299"/>
        <v>0</v>
      </c>
      <c r="R2558" s="12">
        <v>1</v>
      </c>
    </row>
    <row r="2559" spans="1:18" ht="63.75" x14ac:dyDescent="0.2">
      <c r="A2559" s="1" t="s">
        <v>4717</v>
      </c>
      <c r="C2559" s="2" t="s">
        <v>4718</v>
      </c>
      <c r="D2559" s="3" t="s">
        <v>247</v>
      </c>
      <c r="E2559" s="4">
        <v>2</v>
      </c>
      <c r="F2559" s="4">
        <v>0</v>
      </c>
      <c r="H2559" s="6">
        <v>0</v>
      </c>
      <c r="I2559" s="7">
        <v>6236043</v>
      </c>
      <c r="J2559" s="7">
        <v>6236025</v>
      </c>
      <c r="K2559" s="7">
        <v>2</v>
      </c>
      <c r="L2559" s="7">
        <v>6</v>
      </c>
      <c r="M2559" s="7">
        <f t="shared" si="298"/>
        <v>0</v>
      </c>
      <c r="N2559" s="8">
        <f t="shared" si="299"/>
        <v>0</v>
      </c>
      <c r="R2559" s="12">
        <v>1</v>
      </c>
    </row>
    <row r="2560" spans="1:18" x14ac:dyDescent="0.2">
      <c r="A2560" s="1" t="s">
        <v>4719</v>
      </c>
      <c r="B2560" s="1" t="s">
        <v>282</v>
      </c>
      <c r="C2560" s="2" t="s">
        <v>283</v>
      </c>
      <c r="E2560" s="4">
        <v>0</v>
      </c>
      <c r="F2560" s="4">
        <v>0</v>
      </c>
      <c r="H2560" s="6">
        <v>0</v>
      </c>
      <c r="I2560" s="7">
        <v>6236044</v>
      </c>
      <c r="J2560" s="7">
        <v>6236024</v>
      </c>
      <c r="K2560" s="7">
        <v>1</v>
      </c>
      <c r="L2560" s="7">
        <v>5</v>
      </c>
      <c r="M2560" s="7">
        <f>M2561+M2562+M2563+M2564+M2565+M2566+M2567+M2568+M2569+M2570+M2571+M2572+M2573+M2574+M2575+M2576+M2577+M2578</f>
        <v>0</v>
      </c>
      <c r="N2560" s="8">
        <f>N2561+N2562+N2563+N2564+N2565+N2566+N2567+N2568+N2569+N2570+N2571+N2572+N2573+N2574+N2575+N2576+N2577+N2578</f>
        <v>0</v>
      </c>
      <c r="R2560" s="12">
        <v>1</v>
      </c>
    </row>
    <row r="2561" spans="1:18" x14ac:dyDescent="0.2">
      <c r="A2561" s="1" t="s">
        <v>4720</v>
      </c>
      <c r="C2561" s="2" t="s">
        <v>285</v>
      </c>
      <c r="D2561" s="3" t="s">
        <v>36</v>
      </c>
      <c r="E2561" s="4">
        <v>0</v>
      </c>
      <c r="F2561" s="4">
        <v>0</v>
      </c>
      <c r="H2561" s="6">
        <v>0</v>
      </c>
      <c r="I2561" s="7">
        <v>6236045</v>
      </c>
      <c r="J2561" s="7">
        <v>6236044</v>
      </c>
      <c r="K2561" s="7">
        <v>2</v>
      </c>
      <c r="L2561" s="7">
        <v>6</v>
      </c>
      <c r="M2561" s="7">
        <f t="shared" ref="M2561:M2578" si="300">ROUND(ROUND(H2561,2)*ROUND(E2561,2), 2)</f>
        <v>0</v>
      </c>
      <c r="N2561" s="8">
        <f t="shared" ref="N2561:N2578" si="301">H2561*E2561*(1+F2561/100)</f>
        <v>0</v>
      </c>
      <c r="R2561" s="12">
        <v>1</v>
      </c>
    </row>
    <row r="2562" spans="1:18" x14ac:dyDescent="0.2">
      <c r="A2562" s="1" t="s">
        <v>4721</v>
      </c>
      <c r="C2562" s="2" t="s">
        <v>1352</v>
      </c>
      <c r="D2562" s="3" t="s">
        <v>36</v>
      </c>
      <c r="E2562" s="4">
        <v>0</v>
      </c>
      <c r="F2562" s="4">
        <v>0</v>
      </c>
      <c r="H2562" s="6">
        <v>0</v>
      </c>
      <c r="I2562" s="7">
        <v>6236046</v>
      </c>
      <c r="J2562" s="7">
        <v>6236044</v>
      </c>
      <c r="K2562" s="7">
        <v>2</v>
      </c>
      <c r="L2562" s="7">
        <v>6</v>
      </c>
      <c r="M2562" s="7">
        <f t="shared" si="300"/>
        <v>0</v>
      </c>
      <c r="N2562" s="8">
        <f t="shared" si="301"/>
        <v>0</v>
      </c>
      <c r="R2562" s="12">
        <v>1</v>
      </c>
    </row>
    <row r="2563" spans="1:18" x14ac:dyDescent="0.2">
      <c r="A2563" s="1" t="s">
        <v>4722</v>
      </c>
      <c r="C2563" s="2" t="s">
        <v>1354</v>
      </c>
      <c r="D2563" s="3" t="s">
        <v>36</v>
      </c>
      <c r="E2563" s="4">
        <v>0</v>
      </c>
      <c r="F2563" s="4">
        <v>0</v>
      </c>
      <c r="H2563" s="6">
        <v>0</v>
      </c>
      <c r="I2563" s="7">
        <v>6236047</v>
      </c>
      <c r="J2563" s="7">
        <v>6236044</v>
      </c>
      <c r="K2563" s="7">
        <v>2</v>
      </c>
      <c r="L2563" s="7">
        <v>6</v>
      </c>
      <c r="M2563" s="7">
        <f t="shared" si="300"/>
        <v>0</v>
      </c>
      <c r="N2563" s="8">
        <f t="shared" si="301"/>
        <v>0</v>
      </c>
      <c r="R2563" s="12">
        <v>1</v>
      </c>
    </row>
    <row r="2564" spans="1:18" ht="25.5" x14ac:dyDescent="0.2">
      <c r="A2564" s="1" t="s">
        <v>4723</v>
      </c>
      <c r="C2564" s="2" t="s">
        <v>2299</v>
      </c>
      <c r="D2564" s="3" t="s">
        <v>36</v>
      </c>
      <c r="E2564" s="4">
        <v>0</v>
      </c>
      <c r="F2564" s="4">
        <v>0</v>
      </c>
      <c r="H2564" s="6">
        <v>0</v>
      </c>
      <c r="I2564" s="7">
        <v>6236048</v>
      </c>
      <c r="J2564" s="7">
        <v>6236044</v>
      </c>
      <c r="K2564" s="7">
        <v>2</v>
      </c>
      <c r="L2564" s="7">
        <v>6</v>
      </c>
      <c r="M2564" s="7">
        <f t="shared" si="300"/>
        <v>0</v>
      </c>
      <c r="N2564" s="8">
        <f t="shared" si="301"/>
        <v>0</v>
      </c>
      <c r="R2564" s="12">
        <v>1</v>
      </c>
    </row>
    <row r="2565" spans="1:18" x14ac:dyDescent="0.2">
      <c r="A2565" s="1" t="s">
        <v>4724</v>
      </c>
      <c r="C2565" s="2" t="s">
        <v>2301</v>
      </c>
      <c r="D2565" s="3" t="s">
        <v>36</v>
      </c>
      <c r="E2565" s="4">
        <v>0</v>
      </c>
      <c r="F2565" s="4">
        <v>0</v>
      </c>
      <c r="H2565" s="6">
        <v>0</v>
      </c>
      <c r="I2565" s="7">
        <v>6236049</v>
      </c>
      <c r="J2565" s="7">
        <v>6236044</v>
      </c>
      <c r="K2565" s="7">
        <v>2</v>
      </c>
      <c r="L2565" s="7">
        <v>6</v>
      </c>
      <c r="M2565" s="7">
        <f t="shared" si="300"/>
        <v>0</v>
      </c>
      <c r="N2565" s="8">
        <f t="shared" si="301"/>
        <v>0</v>
      </c>
      <c r="R2565" s="12">
        <v>1</v>
      </c>
    </row>
    <row r="2566" spans="1:18" ht="25.5" x14ac:dyDescent="0.2">
      <c r="A2566" s="1" t="s">
        <v>4725</v>
      </c>
      <c r="C2566" s="2" t="s">
        <v>297</v>
      </c>
      <c r="D2566" s="3" t="s">
        <v>36</v>
      </c>
      <c r="E2566" s="4">
        <v>0</v>
      </c>
      <c r="F2566" s="4">
        <v>0</v>
      </c>
      <c r="H2566" s="6">
        <v>0</v>
      </c>
      <c r="I2566" s="7">
        <v>6236050</v>
      </c>
      <c r="J2566" s="7">
        <v>6236044</v>
      </c>
      <c r="K2566" s="7">
        <v>2</v>
      </c>
      <c r="L2566" s="7">
        <v>6</v>
      </c>
      <c r="M2566" s="7">
        <f t="shared" si="300"/>
        <v>0</v>
      </c>
      <c r="N2566" s="8">
        <f t="shared" si="301"/>
        <v>0</v>
      </c>
      <c r="R2566" s="12">
        <v>1</v>
      </c>
    </row>
    <row r="2567" spans="1:18" ht="25.5" x14ac:dyDescent="0.2">
      <c r="A2567" s="1" t="s">
        <v>4726</v>
      </c>
      <c r="B2567" s="1" t="s">
        <v>31</v>
      </c>
      <c r="C2567" s="2" t="s">
        <v>4727</v>
      </c>
      <c r="D2567" s="3" t="s">
        <v>234</v>
      </c>
      <c r="E2567" s="4">
        <v>1</v>
      </c>
      <c r="F2567" s="4">
        <v>0</v>
      </c>
      <c r="H2567" s="6">
        <v>0</v>
      </c>
      <c r="I2567" s="7">
        <v>6236051</v>
      </c>
      <c r="J2567" s="7">
        <v>6236044</v>
      </c>
      <c r="K2567" s="7">
        <v>2</v>
      </c>
      <c r="L2567" s="7">
        <v>6</v>
      </c>
      <c r="M2567" s="7">
        <f t="shared" si="300"/>
        <v>0</v>
      </c>
      <c r="N2567" s="8">
        <f t="shared" si="301"/>
        <v>0</v>
      </c>
      <c r="R2567" s="12">
        <v>1</v>
      </c>
    </row>
    <row r="2568" spans="1:18" ht="25.5" x14ac:dyDescent="0.2">
      <c r="A2568" s="1" t="s">
        <v>4728</v>
      </c>
      <c r="B2568" s="1" t="s">
        <v>42</v>
      </c>
      <c r="C2568" s="2" t="s">
        <v>4729</v>
      </c>
      <c r="D2568" s="3" t="s">
        <v>268</v>
      </c>
      <c r="E2568" s="4">
        <v>36</v>
      </c>
      <c r="F2568" s="4">
        <v>0</v>
      </c>
      <c r="H2568" s="6">
        <v>0</v>
      </c>
      <c r="I2568" s="7">
        <v>6236052</v>
      </c>
      <c r="J2568" s="7">
        <v>6236044</v>
      </c>
      <c r="K2568" s="7">
        <v>2</v>
      </c>
      <c r="L2568" s="7">
        <v>6</v>
      </c>
      <c r="M2568" s="7">
        <f t="shared" si="300"/>
        <v>0</v>
      </c>
      <c r="N2568" s="8">
        <f t="shared" si="301"/>
        <v>0</v>
      </c>
      <c r="R2568" s="12">
        <v>1</v>
      </c>
    </row>
    <row r="2569" spans="1:18" ht="25.5" x14ac:dyDescent="0.2">
      <c r="A2569" s="1" t="s">
        <v>4730</v>
      </c>
      <c r="B2569" s="1" t="s">
        <v>45</v>
      </c>
      <c r="C2569" s="2" t="s">
        <v>4731</v>
      </c>
      <c r="D2569" s="3" t="s">
        <v>36</v>
      </c>
      <c r="E2569" s="4">
        <v>0</v>
      </c>
      <c r="F2569" s="4">
        <v>0</v>
      </c>
      <c r="H2569" s="6">
        <v>0</v>
      </c>
      <c r="I2569" s="7">
        <v>6236053</v>
      </c>
      <c r="J2569" s="7">
        <v>6236044</v>
      </c>
      <c r="K2569" s="7">
        <v>2</v>
      </c>
      <c r="L2569" s="7">
        <v>6</v>
      </c>
      <c r="M2569" s="7">
        <f t="shared" si="300"/>
        <v>0</v>
      </c>
      <c r="N2569" s="8">
        <f t="shared" si="301"/>
        <v>0</v>
      </c>
      <c r="R2569" s="12">
        <v>1</v>
      </c>
    </row>
    <row r="2570" spans="1:18" ht="38.25" x14ac:dyDescent="0.2">
      <c r="A2570" s="1" t="s">
        <v>4732</v>
      </c>
      <c r="C2570" s="2" t="s">
        <v>4733</v>
      </c>
      <c r="D2570" s="3" t="s">
        <v>268</v>
      </c>
      <c r="E2570" s="4">
        <v>154</v>
      </c>
      <c r="F2570" s="4">
        <v>0</v>
      </c>
      <c r="H2570" s="6">
        <v>0</v>
      </c>
      <c r="I2570" s="7">
        <v>6236054</v>
      </c>
      <c r="J2570" s="7">
        <v>6236044</v>
      </c>
      <c r="K2570" s="7">
        <v>2</v>
      </c>
      <c r="L2570" s="7">
        <v>6</v>
      </c>
      <c r="M2570" s="7">
        <f t="shared" si="300"/>
        <v>0</v>
      </c>
      <c r="N2570" s="8">
        <f t="shared" si="301"/>
        <v>0</v>
      </c>
      <c r="R2570" s="12">
        <v>1</v>
      </c>
    </row>
    <row r="2571" spans="1:18" ht="38.25" x14ac:dyDescent="0.2">
      <c r="A2571" s="1" t="s">
        <v>4734</v>
      </c>
      <c r="C2571" s="2" t="s">
        <v>4735</v>
      </c>
      <c r="D2571" s="3" t="s">
        <v>268</v>
      </c>
      <c r="E2571" s="4">
        <v>85</v>
      </c>
      <c r="F2571" s="4">
        <v>0</v>
      </c>
      <c r="H2571" s="6">
        <v>0</v>
      </c>
      <c r="I2571" s="7">
        <v>6236055</v>
      </c>
      <c r="J2571" s="7">
        <v>6236044</v>
      </c>
      <c r="K2571" s="7">
        <v>2</v>
      </c>
      <c r="L2571" s="7">
        <v>6</v>
      </c>
      <c r="M2571" s="7">
        <f t="shared" si="300"/>
        <v>0</v>
      </c>
      <c r="N2571" s="8">
        <f t="shared" si="301"/>
        <v>0</v>
      </c>
      <c r="R2571" s="12">
        <v>1</v>
      </c>
    </row>
    <row r="2572" spans="1:18" ht="25.5" x14ac:dyDescent="0.2">
      <c r="A2572" s="1" t="s">
        <v>4736</v>
      </c>
      <c r="B2572" s="1" t="s">
        <v>48</v>
      </c>
      <c r="C2572" s="2" t="s">
        <v>4737</v>
      </c>
      <c r="D2572" s="3" t="s">
        <v>36</v>
      </c>
      <c r="E2572" s="4">
        <v>0</v>
      </c>
      <c r="F2572" s="4">
        <v>0</v>
      </c>
      <c r="H2572" s="6">
        <v>0</v>
      </c>
      <c r="I2572" s="7">
        <v>6236056</v>
      </c>
      <c r="J2572" s="7">
        <v>6236044</v>
      </c>
      <c r="K2572" s="7">
        <v>2</v>
      </c>
      <c r="L2572" s="7">
        <v>6</v>
      </c>
      <c r="M2572" s="7">
        <f t="shared" si="300"/>
        <v>0</v>
      </c>
      <c r="N2572" s="8">
        <f t="shared" si="301"/>
        <v>0</v>
      </c>
      <c r="R2572" s="12">
        <v>1</v>
      </c>
    </row>
    <row r="2573" spans="1:18" ht="38.25" x14ac:dyDescent="0.2">
      <c r="A2573" s="1" t="s">
        <v>4738</v>
      </c>
      <c r="C2573" s="2" t="s">
        <v>4739</v>
      </c>
      <c r="D2573" s="3" t="s">
        <v>268</v>
      </c>
      <c r="E2573" s="4">
        <v>2</v>
      </c>
      <c r="F2573" s="4">
        <v>0</v>
      </c>
      <c r="H2573" s="6">
        <v>0</v>
      </c>
      <c r="I2573" s="7">
        <v>6236057</v>
      </c>
      <c r="J2573" s="7">
        <v>6236044</v>
      </c>
      <c r="K2573" s="7">
        <v>2</v>
      </c>
      <c r="L2573" s="7">
        <v>6</v>
      </c>
      <c r="M2573" s="7">
        <f t="shared" si="300"/>
        <v>0</v>
      </c>
      <c r="N2573" s="8">
        <f t="shared" si="301"/>
        <v>0</v>
      </c>
      <c r="R2573" s="12">
        <v>1</v>
      </c>
    </row>
    <row r="2574" spans="1:18" ht="38.25" x14ac:dyDescent="0.2">
      <c r="A2574" s="1" t="s">
        <v>4740</v>
      </c>
      <c r="C2574" s="2" t="s">
        <v>4741</v>
      </c>
      <c r="D2574" s="3" t="s">
        <v>268</v>
      </c>
      <c r="E2574" s="4">
        <v>2</v>
      </c>
      <c r="F2574" s="4">
        <v>0</v>
      </c>
      <c r="H2574" s="6">
        <v>0</v>
      </c>
      <c r="I2574" s="7">
        <v>6236058</v>
      </c>
      <c r="J2574" s="7">
        <v>6236044</v>
      </c>
      <c r="K2574" s="7">
        <v>2</v>
      </c>
      <c r="L2574" s="7">
        <v>6</v>
      </c>
      <c r="M2574" s="7">
        <f t="shared" si="300"/>
        <v>0</v>
      </c>
      <c r="N2574" s="8">
        <f t="shared" si="301"/>
        <v>0</v>
      </c>
      <c r="R2574" s="12">
        <v>1</v>
      </c>
    </row>
    <row r="2575" spans="1:18" ht="25.5" x14ac:dyDescent="0.2">
      <c r="A2575" s="1" t="s">
        <v>4742</v>
      </c>
      <c r="B2575" s="1" t="s">
        <v>48</v>
      </c>
      <c r="C2575" s="2" t="s">
        <v>303</v>
      </c>
      <c r="D2575" s="3" t="s">
        <v>244</v>
      </c>
      <c r="E2575" s="4">
        <v>172</v>
      </c>
      <c r="F2575" s="4">
        <v>0</v>
      </c>
      <c r="H2575" s="6">
        <v>0</v>
      </c>
      <c r="I2575" s="7">
        <v>6236059</v>
      </c>
      <c r="J2575" s="7">
        <v>6236044</v>
      </c>
      <c r="K2575" s="7">
        <v>2</v>
      </c>
      <c r="L2575" s="7">
        <v>6</v>
      </c>
      <c r="M2575" s="7">
        <f t="shared" si="300"/>
        <v>0</v>
      </c>
      <c r="N2575" s="8">
        <f t="shared" si="301"/>
        <v>0</v>
      </c>
      <c r="R2575" s="12">
        <v>1</v>
      </c>
    </row>
    <row r="2576" spans="1:18" ht="25.5" x14ac:dyDescent="0.2">
      <c r="A2576" s="1" t="s">
        <v>4743</v>
      </c>
      <c r="B2576" s="1" t="s">
        <v>54</v>
      </c>
      <c r="C2576" s="2" t="s">
        <v>4744</v>
      </c>
      <c r="D2576" s="3" t="s">
        <v>268</v>
      </c>
      <c r="E2576" s="4">
        <v>38</v>
      </c>
      <c r="F2576" s="4">
        <v>0</v>
      </c>
      <c r="H2576" s="6">
        <v>0</v>
      </c>
      <c r="I2576" s="7">
        <v>6236060</v>
      </c>
      <c r="J2576" s="7">
        <v>6236044</v>
      </c>
      <c r="K2576" s="7">
        <v>2</v>
      </c>
      <c r="L2576" s="7">
        <v>6</v>
      </c>
      <c r="M2576" s="7">
        <f t="shared" si="300"/>
        <v>0</v>
      </c>
      <c r="N2576" s="8">
        <f t="shared" si="301"/>
        <v>0</v>
      </c>
      <c r="R2576" s="12">
        <v>1</v>
      </c>
    </row>
    <row r="2577" spans="1:18" ht="38.25" x14ac:dyDescent="0.2">
      <c r="A2577" s="1" t="s">
        <v>4745</v>
      </c>
      <c r="B2577" s="1" t="s">
        <v>57</v>
      </c>
      <c r="C2577" s="2" t="s">
        <v>4746</v>
      </c>
      <c r="D2577" s="3" t="s">
        <v>268</v>
      </c>
      <c r="E2577" s="4">
        <v>177</v>
      </c>
      <c r="F2577" s="4">
        <v>0</v>
      </c>
      <c r="H2577" s="6">
        <v>0</v>
      </c>
      <c r="I2577" s="7">
        <v>6236061</v>
      </c>
      <c r="J2577" s="7">
        <v>6236044</v>
      </c>
      <c r="K2577" s="7">
        <v>2</v>
      </c>
      <c r="L2577" s="7">
        <v>6</v>
      </c>
      <c r="M2577" s="7">
        <f t="shared" si="300"/>
        <v>0</v>
      </c>
      <c r="N2577" s="8">
        <f t="shared" si="301"/>
        <v>0</v>
      </c>
      <c r="R2577" s="12">
        <v>1</v>
      </c>
    </row>
    <row r="2578" spans="1:18" ht="51" x14ac:dyDescent="0.2">
      <c r="A2578" s="1" t="s">
        <v>4747</v>
      </c>
      <c r="B2578" s="1" t="s">
        <v>60</v>
      </c>
      <c r="C2578" s="2" t="s">
        <v>4748</v>
      </c>
      <c r="D2578" s="3" t="s">
        <v>268</v>
      </c>
      <c r="E2578" s="4">
        <v>66</v>
      </c>
      <c r="F2578" s="4">
        <v>0</v>
      </c>
      <c r="H2578" s="6">
        <v>0</v>
      </c>
      <c r="I2578" s="7">
        <v>6236062</v>
      </c>
      <c r="J2578" s="7">
        <v>6236044</v>
      </c>
      <c r="K2578" s="7">
        <v>2</v>
      </c>
      <c r="L2578" s="7">
        <v>6</v>
      </c>
      <c r="M2578" s="7">
        <f t="shared" si="300"/>
        <v>0</v>
      </c>
      <c r="N2578" s="8">
        <f t="shared" si="301"/>
        <v>0</v>
      </c>
      <c r="R2578" s="12">
        <v>1</v>
      </c>
    </row>
    <row r="2579" spans="1:18" x14ac:dyDescent="0.2">
      <c r="A2579" s="1" t="s">
        <v>4749</v>
      </c>
      <c r="B2579" s="1" t="s">
        <v>307</v>
      </c>
      <c r="C2579" s="2" t="s">
        <v>308</v>
      </c>
      <c r="E2579" s="4">
        <v>0</v>
      </c>
      <c r="F2579" s="4">
        <v>0</v>
      </c>
      <c r="H2579" s="6">
        <v>0</v>
      </c>
      <c r="I2579" s="7">
        <v>6236063</v>
      </c>
      <c r="J2579" s="7">
        <v>6236024</v>
      </c>
      <c r="K2579" s="7">
        <v>1</v>
      </c>
      <c r="L2579" s="7">
        <v>5</v>
      </c>
      <c r="M2579" s="7">
        <f>M2580+M2581+M2582+M2583+M2584+M2585+M2586+M2587+M2588+M2589+M2590+M2591+M2592+M2593+M2594+M2595+M2596+M2597+M2598+M2599+M2600+M2601+M2602+M2603</f>
        <v>0</v>
      </c>
      <c r="N2579" s="8">
        <f>N2580+N2581+N2582+N2583+N2584+N2585+N2586+N2587+N2588+N2589+N2590+N2591+N2592+N2593+N2594+N2595+N2596+N2597+N2598+N2599+N2600+N2601+N2602+N2603</f>
        <v>0</v>
      </c>
      <c r="R2579" s="12">
        <v>1</v>
      </c>
    </row>
    <row r="2580" spans="1:18" x14ac:dyDescent="0.2">
      <c r="A2580" s="1" t="s">
        <v>4750</v>
      </c>
      <c r="C2580" s="2" t="s">
        <v>285</v>
      </c>
      <c r="D2580" s="3" t="s">
        <v>36</v>
      </c>
      <c r="E2580" s="4">
        <v>0</v>
      </c>
      <c r="F2580" s="4">
        <v>0</v>
      </c>
      <c r="H2580" s="6">
        <v>0</v>
      </c>
      <c r="I2580" s="7">
        <v>6236064</v>
      </c>
      <c r="J2580" s="7">
        <v>6236063</v>
      </c>
      <c r="K2580" s="7">
        <v>2</v>
      </c>
      <c r="L2580" s="7">
        <v>6</v>
      </c>
      <c r="M2580" s="7">
        <f t="shared" ref="M2580:M2603" si="302">ROUND(ROUND(H2580,2)*ROUND(E2580,2), 2)</f>
        <v>0</v>
      </c>
      <c r="N2580" s="8">
        <f t="shared" ref="N2580:N2603" si="303">H2580*E2580*(1+F2580/100)</f>
        <v>0</v>
      </c>
      <c r="R2580" s="12">
        <v>1</v>
      </c>
    </row>
    <row r="2581" spans="1:18" ht="25.5" x14ac:dyDescent="0.2">
      <c r="A2581" s="1" t="s">
        <v>4751</v>
      </c>
      <c r="C2581" s="2" t="s">
        <v>892</v>
      </c>
      <c r="D2581" s="3" t="s">
        <v>36</v>
      </c>
      <c r="E2581" s="4">
        <v>0</v>
      </c>
      <c r="F2581" s="4">
        <v>0</v>
      </c>
      <c r="H2581" s="6">
        <v>0</v>
      </c>
      <c r="I2581" s="7">
        <v>6236065</v>
      </c>
      <c r="J2581" s="7">
        <v>6236063</v>
      </c>
      <c r="K2581" s="7">
        <v>2</v>
      </c>
      <c r="L2581" s="7">
        <v>6</v>
      </c>
      <c r="M2581" s="7">
        <f t="shared" si="302"/>
        <v>0</v>
      </c>
      <c r="N2581" s="8">
        <f t="shared" si="303"/>
        <v>0</v>
      </c>
      <c r="R2581" s="12">
        <v>1</v>
      </c>
    </row>
    <row r="2582" spans="1:18" ht="25.5" x14ac:dyDescent="0.2">
      <c r="A2582" s="1" t="s">
        <v>4752</v>
      </c>
      <c r="C2582" s="2" t="s">
        <v>894</v>
      </c>
      <c r="D2582" s="3" t="s">
        <v>36</v>
      </c>
      <c r="E2582" s="4">
        <v>0</v>
      </c>
      <c r="F2582" s="4">
        <v>0</v>
      </c>
      <c r="H2582" s="6">
        <v>0</v>
      </c>
      <c r="I2582" s="7">
        <v>6236066</v>
      </c>
      <c r="J2582" s="7">
        <v>6236063</v>
      </c>
      <c r="K2582" s="7">
        <v>2</v>
      </c>
      <c r="L2582" s="7">
        <v>6</v>
      </c>
      <c r="M2582" s="7">
        <f t="shared" si="302"/>
        <v>0</v>
      </c>
      <c r="N2582" s="8">
        <f t="shared" si="303"/>
        <v>0</v>
      </c>
      <c r="R2582" s="12">
        <v>1</v>
      </c>
    </row>
    <row r="2583" spans="1:18" x14ac:dyDescent="0.2">
      <c r="A2583" s="1" t="s">
        <v>4753</v>
      </c>
      <c r="C2583" s="2" t="s">
        <v>4754</v>
      </c>
      <c r="D2583" s="3" t="s">
        <v>36</v>
      </c>
      <c r="E2583" s="4">
        <v>0</v>
      </c>
      <c r="F2583" s="4">
        <v>0</v>
      </c>
      <c r="H2583" s="6">
        <v>0</v>
      </c>
      <c r="I2583" s="7">
        <v>6236067</v>
      </c>
      <c r="J2583" s="7">
        <v>6236063</v>
      </c>
      <c r="K2583" s="7">
        <v>2</v>
      </c>
      <c r="L2583" s="7">
        <v>6</v>
      </c>
      <c r="M2583" s="7">
        <f t="shared" si="302"/>
        <v>0</v>
      </c>
      <c r="N2583" s="8">
        <f t="shared" si="303"/>
        <v>0</v>
      </c>
      <c r="R2583" s="12">
        <v>1</v>
      </c>
    </row>
    <row r="2584" spans="1:18" x14ac:dyDescent="0.2">
      <c r="A2584" s="1" t="s">
        <v>4755</v>
      </c>
      <c r="B2584" s="1" t="s">
        <v>31</v>
      </c>
      <c r="C2584" s="2" t="s">
        <v>4756</v>
      </c>
      <c r="D2584" s="3" t="s">
        <v>268</v>
      </c>
      <c r="E2584" s="4">
        <v>6</v>
      </c>
      <c r="F2584" s="4">
        <v>0</v>
      </c>
      <c r="H2584" s="6">
        <v>0</v>
      </c>
      <c r="I2584" s="7">
        <v>6236068</v>
      </c>
      <c r="J2584" s="7">
        <v>6236063</v>
      </c>
      <c r="K2584" s="7">
        <v>2</v>
      </c>
      <c r="L2584" s="7">
        <v>6</v>
      </c>
      <c r="M2584" s="7">
        <f t="shared" si="302"/>
        <v>0</v>
      </c>
      <c r="N2584" s="8">
        <f t="shared" si="303"/>
        <v>0</v>
      </c>
      <c r="R2584" s="12">
        <v>1</v>
      </c>
    </row>
    <row r="2585" spans="1:18" ht="25.5" x14ac:dyDescent="0.2">
      <c r="A2585" s="1" t="s">
        <v>4757</v>
      </c>
      <c r="B2585" s="1" t="s">
        <v>42</v>
      </c>
      <c r="C2585" s="2" t="s">
        <v>4758</v>
      </c>
      <c r="D2585" s="3" t="s">
        <v>268</v>
      </c>
      <c r="E2585" s="4">
        <v>12</v>
      </c>
      <c r="F2585" s="4">
        <v>0</v>
      </c>
      <c r="H2585" s="6">
        <v>0</v>
      </c>
      <c r="I2585" s="7">
        <v>6236069</v>
      </c>
      <c r="J2585" s="7">
        <v>6236063</v>
      </c>
      <c r="K2585" s="7">
        <v>2</v>
      </c>
      <c r="L2585" s="7">
        <v>6</v>
      </c>
      <c r="M2585" s="7">
        <f t="shared" si="302"/>
        <v>0</v>
      </c>
      <c r="N2585" s="8">
        <f t="shared" si="303"/>
        <v>0</v>
      </c>
      <c r="R2585" s="12">
        <v>1</v>
      </c>
    </row>
    <row r="2586" spans="1:18" ht="25.5" x14ac:dyDescent="0.2">
      <c r="A2586" s="1" t="s">
        <v>4759</v>
      </c>
      <c r="B2586" s="1" t="s">
        <v>45</v>
      </c>
      <c r="C2586" s="2" t="s">
        <v>4760</v>
      </c>
      <c r="D2586" s="3" t="s">
        <v>36</v>
      </c>
      <c r="E2586" s="4">
        <v>0</v>
      </c>
      <c r="F2586" s="4">
        <v>0</v>
      </c>
      <c r="H2586" s="6">
        <v>0</v>
      </c>
      <c r="I2586" s="7">
        <v>6236070</v>
      </c>
      <c r="J2586" s="7">
        <v>6236063</v>
      </c>
      <c r="K2586" s="7">
        <v>2</v>
      </c>
      <c r="L2586" s="7">
        <v>6</v>
      </c>
      <c r="M2586" s="7">
        <f t="shared" si="302"/>
        <v>0</v>
      </c>
      <c r="N2586" s="8">
        <f t="shared" si="303"/>
        <v>0</v>
      </c>
      <c r="R2586" s="12">
        <v>1</v>
      </c>
    </row>
    <row r="2587" spans="1:18" ht="38.25" x14ac:dyDescent="0.2">
      <c r="A2587" s="1" t="s">
        <v>4761</v>
      </c>
      <c r="C2587" s="2" t="s">
        <v>4762</v>
      </c>
      <c r="D2587" s="3" t="s">
        <v>268</v>
      </c>
      <c r="E2587" s="4">
        <v>19</v>
      </c>
      <c r="F2587" s="4">
        <v>0</v>
      </c>
      <c r="H2587" s="6">
        <v>0</v>
      </c>
      <c r="I2587" s="7">
        <v>6236071</v>
      </c>
      <c r="J2587" s="7">
        <v>6236063</v>
      </c>
      <c r="K2587" s="7">
        <v>2</v>
      </c>
      <c r="L2587" s="7">
        <v>6</v>
      </c>
      <c r="M2587" s="7">
        <f t="shared" si="302"/>
        <v>0</v>
      </c>
      <c r="N2587" s="8">
        <f t="shared" si="303"/>
        <v>0</v>
      </c>
      <c r="R2587" s="12">
        <v>1</v>
      </c>
    </row>
    <row r="2588" spans="1:18" ht="38.25" x14ac:dyDescent="0.2">
      <c r="A2588" s="1" t="s">
        <v>4763</v>
      </c>
      <c r="C2588" s="2" t="s">
        <v>4764</v>
      </c>
      <c r="D2588" s="3" t="s">
        <v>268</v>
      </c>
      <c r="E2588" s="4">
        <v>44</v>
      </c>
      <c r="F2588" s="4">
        <v>0</v>
      </c>
      <c r="H2588" s="6">
        <v>0</v>
      </c>
      <c r="I2588" s="7">
        <v>6236072</v>
      </c>
      <c r="J2588" s="7">
        <v>6236063</v>
      </c>
      <c r="K2588" s="7">
        <v>2</v>
      </c>
      <c r="L2588" s="7">
        <v>6</v>
      </c>
      <c r="M2588" s="7">
        <f t="shared" si="302"/>
        <v>0</v>
      </c>
      <c r="N2588" s="8">
        <f t="shared" si="303"/>
        <v>0</v>
      </c>
      <c r="R2588" s="12">
        <v>1</v>
      </c>
    </row>
    <row r="2589" spans="1:18" ht="25.5" x14ac:dyDescent="0.2">
      <c r="A2589" s="1" t="s">
        <v>4765</v>
      </c>
      <c r="B2589" s="1" t="s">
        <v>48</v>
      </c>
      <c r="C2589" s="2" t="s">
        <v>4766</v>
      </c>
      <c r="D2589" s="3" t="s">
        <v>268</v>
      </c>
      <c r="E2589" s="4">
        <v>18</v>
      </c>
      <c r="F2589" s="4">
        <v>0</v>
      </c>
      <c r="H2589" s="6">
        <v>0</v>
      </c>
      <c r="I2589" s="7">
        <v>6236073</v>
      </c>
      <c r="J2589" s="7">
        <v>6236063</v>
      </c>
      <c r="K2589" s="7">
        <v>2</v>
      </c>
      <c r="L2589" s="7">
        <v>6</v>
      </c>
      <c r="M2589" s="7">
        <f t="shared" si="302"/>
        <v>0</v>
      </c>
      <c r="N2589" s="8">
        <f t="shared" si="303"/>
        <v>0</v>
      </c>
      <c r="R2589" s="12">
        <v>1</v>
      </c>
    </row>
    <row r="2590" spans="1:18" ht="25.5" x14ac:dyDescent="0.2">
      <c r="A2590" s="1" t="s">
        <v>4767</v>
      </c>
      <c r="B2590" s="1" t="s">
        <v>51</v>
      </c>
      <c r="C2590" s="2" t="s">
        <v>4768</v>
      </c>
      <c r="D2590" s="3" t="s">
        <v>268</v>
      </c>
      <c r="E2590" s="4">
        <v>3</v>
      </c>
      <c r="F2590" s="4">
        <v>0</v>
      </c>
      <c r="H2590" s="6">
        <v>0</v>
      </c>
      <c r="I2590" s="7">
        <v>6236074</v>
      </c>
      <c r="J2590" s="7">
        <v>6236063</v>
      </c>
      <c r="K2590" s="7">
        <v>2</v>
      </c>
      <c r="L2590" s="7">
        <v>6</v>
      </c>
      <c r="M2590" s="7">
        <f t="shared" si="302"/>
        <v>0</v>
      </c>
      <c r="N2590" s="8">
        <f t="shared" si="303"/>
        <v>0</v>
      </c>
      <c r="R2590" s="12">
        <v>1</v>
      </c>
    </row>
    <row r="2591" spans="1:18" ht="25.5" x14ac:dyDescent="0.2">
      <c r="A2591" s="1" t="s">
        <v>4769</v>
      </c>
      <c r="B2591" s="1" t="s">
        <v>54</v>
      </c>
      <c r="C2591" s="2" t="s">
        <v>4770</v>
      </c>
      <c r="D2591" s="3" t="s">
        <v>36</v>
      </c>
      <c r="E2591" s="4">
        <v>0</v>
      </c>
      <c r="F2591" s="4">
        <v>0</v>
      </c>
      <c r="H2591" s="6">
        <v>0</v>
      </c>
      <c r="I2591" s="7">
        <v>6236075</v>
      </c>
      <c r="J2591" s="7">
        <v>6236063</v>
      </c>
      <c r="K2591" s="7">
        <v>2</v>
      </c>
      <c r="L2591" s="7">
        <v>6</v>
      </c>
      <c r="M2591" s="7">
        <f t="shared" si="302"/>
        <v>0</v>
      </c>
      <c r="N2591" s="8">
        <f t="shared" si="303"/>
        <v>0</v>
      </c>
      <c r="R2591" s="12">
        <v>1</v>
      </c>
    </row>
    <row r="2592" spans="1:18" ht="38.25" x14ac:dyDescent="0.2">
      <c r="A2592" s="1" t="s">
        <v>4771</v>
      </c>
      <c r="C2592" s="2" t="s">
        <v>4772</v>
      </c>
      <c r="D2592" s="3" t="s">
        <v>268</v>
      </c>
      <c r="E2592" s="4">
        <v>27</v>
      </c>
      <c r="F2592" s="4">
        <v>0</v>
      </c>
      <c r="H2592" s="6">
        <v>0</v>
      </c>
      <c r="I2592" s="7">
        <v>6236076</v>
      </c>
      <c r="J2592" s="7">
        <v>6236063</v>
      </c>
      <c r="K2592" s="7">
        <v>2</v>
      </c>
      <c r="L2592" s="7">
        <v>6</v>
      </c>
      <c r="M2592" s="7">
        <f t="shared" si="302"/>
        <v>0</v>
      </c>
      <c r="N2592" s="8">
        <f t="shared" si="303"/>
        <v>0</v>
      </c>
      <c r="R2592" s="12">
        <v>1</v>
      </c>
    </row>
    <row r="2593" spans="1:18" ht="25.5" x14ac:dyDescent="0.2">
      <c r="A2593" s="1" t="s">
        <v>4773</v>
      </c>
      <c r="B2593" s="1" t="s">
        <v>57</v>
      </c>
      <c r="C2593" s="2" t="s">
        <v>4774</v>
      </c>
      <c r="D2593" s="3" t="s">
        <v>36</v>
      </c>
      <c r="E2593" s="4">
        <v>0</v>
      </c>
      <c r="F2593" s="4">
        <v>0</v>
      </c>
      <c r="H2593" s="6">
        <v>0</v>
      </c>
      <c r="I2593" s="7">
        <v>6236077</v>
      </c>
      <c r="J2593" s="7">
        <v>6236063</v>
      </c>
      <c r="K2593" s="7">
        <v>2</v>
      </c>
      <c r="L2593" s="7">
        <v>6</v>
      </c>
      <c r="M2593" s="7">
        <f t="shared" si="302"/>
        <v>0</v>
      </c>
      <c r="N2593" s="8">
        <f t="shared" si="303"/>
        <v>0</v>
      </c>
      <c r="R2593" s="12">
        <v>1</v>
      </c>
    </row>
    <row r="2594" spans="1:18" ht="38.25" x14ac:dyDescent="0.2">
      <c r="A2594" s="1" t="s">
        <v>4775</v>
      </c>
      <c r="C2594" s="2" t="s">
        <v>4776</v>
      </c>
      <c r="D2594" s="3" t="s">
        <v>268</v>
      </c>
      <c r="E2594" s="4">
        <v>1.5</v>
      </c>
      <c r="F2594" s="4">
        <v>0</v>
      </c>
      <c r="H2594" s="6">
        <v>0</v>
      </c>
      <c r="I2594" s="7">
        <v>6236078</v>
      </c>
      <c r="J2594" s="7">
        <v>6236063</v>
      </c>
      <c r="K2594" s="7">
        <v>2</v>
      </c>
      <c r="L2594" s="7">
        <v>6</v>
      </c>
      <c r="M2594" s="7">
        <f t="shared" si="302"/>
        <v>0</v>
      </c>
      <c r="N2594" s="8">
        <f t="shared" si="303"/>
        <v>0</v>
      </c>
      <c r="R2594" s="12">
        <v>1</v>
      </c>
    </row>
    <row r="2595" spans="1:18" ht="25.5" x14ac:dyDescent="0.2">
      <c r="A2595" s="1" t="s">
        <v>4777</v>
      </c>
      <c r="B2595" s="1" t="s">
        <v>60</v>
      </c>
      <c r="C2595" s="2" t="s">
        <v>4778</v>
      </c>
      <c r="D2595" s="3" t="s">
        <v>36</v>
      </c>
      <c r="E2595" s="4">
        <v>0</v>
      </c>
      <c r="F2595" s="4">
        <v>0</v>
      </c>
      <c r="H2595" s="6">
        <v>0</v>
      </c>
      <c r="I2595" s="7">
        <v>6236079</v>
      </c>
      <c r="J2595" s="7">
        <v>6236063</v>
      </c>
      <c r="K2595" s="7">
        <v>2</v>
      </c>
      <c r="L2595" s="7">
        <v>6</v>
      </c>
      <c r="M2595" s="7">
        <f t="shared" si="302"/>
        <v>0</v>
      </c>
      <c r="N2595" s="8">
        <f t="shared" si="303"/>
        <v>0</v>
      </c>
      <c r="R2595" s="12">
        <v>1</v>
      </c>
    </row>
    <row r="2596" spans="1:18" ht="38.25" x14ac:dyDescent="0.2">
      <c r="A2596" s="1" t="s">
        <v>4779</v>
      </c>
      <c r="C2596" s="2" t="s">
        <v>4780</v>
      </c>
      <c r="D2596" s="3" t="s">
        <v>268</v>
      </c>
      <c r="E2596" s="4">
        <v>1.5</v>
      </c>
      <c r="F2596" s="4">
        <v>0</v>
      </c>
      <c r="H2596" s="6">
        <v>0</v>
      </c>
      <c r="I2596" s="7">
        <v>6236080</v>
      </c>
      <c r="J2596" s="7">
        <v>6236063</v>
      </c>
      <c r="K2596" s="7">
        <v>2</v>
      </c>
      <c r="L2596" s="7">
        <v>6</v>
      </c>
      <c r="M2596" s="7">
        <f t="shared" si="302"/>
        <v>0</v>
      </c>
      <c r="N2596" s="8">
        <f t="shared" si="303"/>
        <v>0</v>
      </c>
      <c r="R2596" s="12">
        <v>1</v>
      </c>
    </row>
    <row r="2597" spans="1:18" ht="38.25" x14ac:dyDescent="0.2">
      <c r="A2597" s="1" t="s">
        <v>4781</v>
      </c>
      <c r="C2597" s="2" t="s">
        <v>4782</v>
      </c>
      <c r="D2597" s="3" t="s">
        <v>268</v>
      </c>
      <c r="E2597" s="4">
        <v>4</v>
      </c>
      <c r="F2597" s="4">
        <v>0</v>
      </c>
      <c r="H2597" s="6">
        <v>0</v>
      </c>
      <c r="I2597" s="7">
        <v>6236081</v>
      </c>
      <c r="J2597" s="7">
        <v>6236063</v>
      </c>
      <c r="K2597" s="7">
        <v>2</v>
      </c>
      <c r="L2597" s="7">
        <v>6</v>
      </c>
      <c r="M2597" s="7">
        <f t="shared" si="302"/>
        <v>0</v>
      </c>
      <c r="N2597" s="8">
        <f t="shared" si="303"/>
        <v>0</v>
      </c>
      <c r="R2597" s="12">
        <v>1</v>
      </c>
    </row>
    <row r="2598" spans="1:18" ht="25.5" x14ac:dyDescent="0.2">
      <c r="A2598" s="1" t="s">
        <v>4783</v>
      </c>
      <c r="B2598" s="1" t="s">
        <v>63</v>
      </c>
      <c r="C2598" s="2" t="s">
        <v>4784</v>
      </c>
      <c r="D2598" s="3" t="s">
        <v>268</v>
      </c>
      <c r="E2598" s="4">
        <v>1</v>
      </c>
      <c r="F2598" s="4">
        <v>0</v>
      </c>
      <c r="H2598" s="6">
        <v>0</v>
      </c>
      <c r="I2598" s="7">
        <v>6236082</v>
      </c>
      <c r="J2598" s="7">
        <v>6236063</v>
      </c>
      <c r="K2598" s="7">
        <v>2</v>
      </c>
      <c r="L2598" s="7">
        <v>6</v>
      </c>
      <c r="M2598" s="7">
        <f t="shared" si="302"/>
        <v>0</v>
      </c>
      <c r="N2598" s="8">
        <f t="shared" si="303"/>
        <v>0</v>
      </c>
      <c r="R2598" s="12">
        <v>1</v>
      </c>
    </row>
    <row r="2599" spans="1:18" ht="38.25" x14ac:dyDescent="0.2">
      <c r="A2599" s="1" t="s">
        <v>4785</v>
      </c>
      <c r="B2599" s="1" t="s">
        <v>66</v>
      </c>
      <c r="C2599" s="2" t="s">
        <v>4786</v>
      </c>
      <c r="D2599" s="3" t="s">
        <v>237</v>
      </c>
      <c r="E2599" s="4">
        <v>140</v>
      </c>
      <c r="F2599" s="4">
        <v>0</v>
      </c>
      <c r="H2599" s="6">
        <v>0</v>
      </c>
      <c r="I2599" s="7">
        <v>6236083</v>
      </c>
      <c r="J2599" s="7">
        <v>6236063</v>
      </c>
      <c r="K2599" s="7">
        <v>2</v>
      </c>
      <c r="L2599" s="7">
        <v>6</v>
      </c>
      <c r="M2599" s="7">
        <f t="shared" si="302"/>
        <v>0</v>
      </c>
      <c r="N2599" s="8">
        <f t="shared" si="303"/>
        <v>0</v>
      </c>
      <c r="R2599" s="12">
        <v>1</v>
      </c>
    </row>
    <row r="2600" spans="1:18" ht="25.5" x14ac:dyDescent="0.2">
      <c r="A2600" s="1" t="s">
        <v>4787</v>
      </c>
      <c r="B2600" s="1" t="s">
        <v>69</v>
      </c>
      <c r="C2600" s="2" t="s">
        <v>2432</v>
      </c>
      <c r="D2600" s="3" t="s">
        <v>36</v>
      </c>
      <c r="E2600" s="4">
        <v>0</v>
      </c>
      <c r="F2600" s="4">
        <v>0</v>
      </c>
      <c r="H2600" s="6">
        <v>0</v>
      </c>
      <c r="I2600" s="7">
        <v>6236084</v>
      </c>
      <c r="J2600" s="7">
        <v>6236063</v>
      </c>
      <c r="K2600" s="7">
        <v>2</v>
      </c>
      <c r="L2600" s="7">
        <v>6</v>
      </c>
      <c r="M2600" s="7">
        <f t="shared" si="302"/>
        <v>0</v>
      </c>
      <c r="N2600" s="8">
        <f t="shared" si="303"/>
        <v>0</v>
      </c>
      <c r="R2600" s="12">
        <v>1</v>
      </c>
    </row>
    <row r="2601" spans="1:18" ht="38.25" x14ac:dyDescent="0.2">
      <c r="A2601" s="1" t="s">
        <v>4788</v>
      </c>
      <c r="C2601" s="2" t="s">
        <v>2434</v>
      </c>
      <c r="D2601" s="3" t="s">
        <v>342</v>
      </c>
      <c r="E2601" s="4">
        <v>6250</v>
      </c>
      <c r="F2601" s="4">
        <v>0</v>
      </c>
      <c r="H2601" s="6">
        <v>0</v>
      </c>
      <c r="I2601" s="7">
        <v>6236085</v>
      </c>
      <c r="J2601" s="7">
        <v>6236063</v>
      </c>
      <c r="K2601" s="7">
        <v>2</v>
      </c>
      <c r="L2601" s="7">
        <v>6</v>
      </c>
      <c r="M2601" s="7">
        <f t="shared" si="302"/>
        <v>0</v>
      </c>
      <c r="N2601" s="8">
        <f t="shared" si="303"/>
        <v>0</v>
      </c>
      <c r="R2601" s="12">
        <v>1</v>
      </c>
    </row>
    <row r="2602" spans="1:18" ht="38.25" x14ac:dyDescent="0.2">
      <c r="A2602" s="1" t="s">
        <v>4789</v>
      </c>
      <c r="C2602" s="2" t="s">
        <v>2436</v>
      </c>
      <c r="D2602" s="3" t="s">
        <v>342</v>
      </c>
      <c r="E2602" s="4">
        <v>140</v>
      </c>
      <c r="F2602" s="4">
        <v>0</v>
      </c>
      <c r="H2602" s="6">
        <v>0</v>
      </c>
      <c r="I2602" s="7">
        <v>6236086</v>
      </c>
      <c r="J2602" s="7">
        <v>6236063</v>
      </c>
      <c r="K2602" s="7">
        <v>2</v>
      </c>
      <c r="L2602" s="7">
        <v>6</v>
      </c>
      <c r="M2602" s="7">
        <f t="shared" si="302"/>
        <v>0</v>
      </c>
      <c r="N2602" s="8">
        <f t="shared" si="303"/>
        <v>0</v>
      </c>
      <c r="R2602" s="12">
        <v>1</v>
      </c>
    </row>
    <row r="2603" spans="1:18" ht="38.25" x14ac:dyDescent="0.2">
      <c r="A2603" s="1" t="s">
        <v>4790</v>
      </c>
      <c r="C2603" s="2" t="s">
        <v>2438</v>
      </c>
      <c r="D2603" s="3" t="s">
        <v>342</v>
      </c>
      <c r="E2603" s="4">
        <v>2190</v>
      </c>
      <c r="F2603" s="4">
        <v>0</v>
      </c>
      <c r="H2603" s="6">
        <v>0</v>
      </c>
      <c r="I2603" s="7">
        <v>6236087</v>
      </c>
      <c r="J2603" s="7">
        <v>6236063</v>
      </c>
      <c r="K2603" s="7">
        <v>2</v>
      </c>
      <c r="L2603" s="7">
        <v>6</v>
      </c>
      <c r="M2603" s="7">
        <f t="shared" si="302"/>
        <v>0</v>
      </c>
      <c r="N2603" s="8">
        <f t="shared" si="303"/>
        <v>0</v>
      </c>
      <c r="R2603" s="12">
        <v>1</v>
      </c>
    </row>
    <row r="2604" spans="1:18" x14ac:dyDescent="0.2">
      <c r="A2604" s="1" t="s">
        <v>4791</v>
      </c>
      <c r="B2604" s="1" t="s">
        <v>344</v>
      </c>
      <c r="C2604" s="2" t="s">
        <v>366</v>
      </c>
      <c r="E2604" s="4">
        <v>0</v>
      </c>
      <c r="F2604" s="4">
        <v>0</v>
      </c>
      <c r="H2604" s="6">
        <v>0</v>
      </c>
      <c r="I2604" s="7">
        <v>6236088</v>
      </c>
      <c r="J2604" s="7">
        <v>6236024</v>
      </c>
      <c r="K2604" s="7">
        <v>1</v>
      </c>
      <c r="L2604" s="7">
        <v>5</v>
      </c>
      <c r="M2604" s="7">
        <f>M2605+M2606+M2607+M2608+M2609+M2610+M2611+M2612+M2613+M2614+M2615+M2616+M2617+M2618+M2619+M2620+M2621+M2622+M2623+M2624+M2625+M2626+M2627+M2628+M2629+M2630</f>
        <v>0</v>
      </c>
      <c r="N2604" s="8">
        <f>N2605+N2606+N2607+N2608+N2609+N2610+N2611+N2612+N2613+N2614+N2615+N2616+N2617+N2618+N2619+N2620+N2621+N2622+N2623+N2624+N2625+N2626+N2627+N2628+N2629+N2630</f>
        <v>0</v>
      </c>
      <c r="R2604" s="12">
        <v>1</v>
      </c>
    </row>
    <row r="2605" spans="1:18" x14ac:dyDescent="0.2">
      <c r="A2605" s="1" t="s">
        <v>4792</v>
      </c>
      <c r="C2605" s="2" t="s">
        <v>211</v>
      </c>
      <c r="D2605" s="3" t="s">
        <v>36</v>
      </c>
      <c r="E2605" s="4">
        <v>0</v>
      </c>
      <c r="F2605" s="4">
        <v>0</v>
      </c>
      <c r="H2605" s="6">
        <v>0</v>
      </c>
      <c r="I2605" s="7">
        <v>6236089</v>
      </c>
      <c r="J2605" s="7">
        <v>6236088</v>
      </c>
      <c r="K2605" s="7">
        <v>2</v>
      </c>
      <c r="L2605" s="7">
        <v>6</v>
      </c>
      <c r="M2605" s="7">
        <f t="shared" ref="M2605:M2630" si="304">ROUND(ROUND(H2605,2)*ROUND(E2605,2), 2)</f>
        <v>0</v>
      </c>
      <c r="N2605" s="8">
        <f t="shared" ref="N2605:N2630" si="305">H2605*E2605*(1+F2605/100)</f>
        <v>0</v>
      </c>
      <c r="R2605" s="12">
        <v>1</v>
      </c>
    </row>
    <row r="2606" spans="1:18" ht="25.5" x14ac:dyDescent="0.2">
      <c r="A2606" s="1" t="s">
        <v>4793</v>
      </c>
      <c r="C2606" s="2" t="s">
        <v>2500</v>
      </c>
      <c r="D2606" s="3" t="s">
        <v>36</v>
      </c>
      <c r="E2606" s="4">
        <v>0</v>
      </c>
      <c r="F2606" s="4">
        <v>0</v>
      </c>
      <c r="H2606" s="6">
        <v>0</v>
      </c>
      <c r="I2606" s="7">
        <v>6236090</v>
      </c>
      <c r="J2606" s="7">
        <v>6236088</v>
      </c>
      <c r="K2606" s="7">
        <v>2</v>
      </c>
      <c r="L2606" s="7">
        <v>6</v>
      </c>
      <c r="M2606" s="7">
        <f t="shared" si="304"/>
        <v>0</v>
      </c>
      <c r="N2606" s="8">
        <f t="shared" si="305"/>
        <v>0</v>
      </c>
      <c r="R2606" s="12">
        <v>1</v>
      </c>
    </row>
    <row r="2607" spans="1:18" ht="25.5" x14ac:dyDescent="0.2">
      <c r="A2607" s="1" t="s">
        <v>4794</v>
      </c>
      <c r="C2607" s="2" t="s">
        <v>880</v>
      </c>
      <c r="D2607" s="3" t="s">
        <v>36</v>
      </c>
      <c r="E2607" s="4">
        <v>0</v>
      </c>
      <c r="F2607" s="4">
        <v>0</v>
      </c>
      <c r="H2607" s="6">
        <v>0</v>
      </c>
      <c r="I2607" s="7">
        <v>6236091</v>
      </c>
      <c r="J2607" s="7">
        <v>6236088</v>
      </c>
      <c r="K2607" s="7">
        <v>2</v>
      </c>
      <c r="L2607" s="7">
        <v>6</v>
      </c>
      <c r="M2607" s="7">
        <f t="shared" si="304"/>
        <v>0</v>
      </c>
      <c r="N2607" s="8">
        <f t="shared" si="305"/>
        <v>0</v>
      </c>
      <c r="R2607" s="12">
        <v>1</v>
      </c>
    </row>
    <row r="2608" spans="1:18" ht="38.25" x14ac:dyDescent="0.2">
      <c r="A2608" s="1" t="s">
        <v>4795</v>
      </c>
      <c r="B2608" s="1" t="s">
        <v>31</v>
      </c>
      <c r="C2608" s="2" t="s">
        <v>2503</v>
      </c>
      <c r="D2608" s="3" t="s">
        <v>244</v>
      </c>
      <c r="E2608" s="4">
        <v>16</v>
      </c>
      <c r="F2608" s="4">
        <v>0</v>
      </c>
      <c r="H2608" s="6">
        <v>0</v>
      </c>
      <c r="I2608" s="7">
        <v>6236092</v>
      </c>
      <c r="J2608" s="7">
        <v>6236088</v>
      </c>
      <c r="K2608" s="7">
        <v>2</v>
      </c>
      <c r="L2608" s="7">
        <v>6</v>
      </c>
      <c r="M2608" s="7">
        <f t="shared" si="304"/>
        <v>0</v>
      </c>
      <c r="N2608" s="8">
        <f t="shared" si="305"/>
        <v>0</v>
      </c>
      <c r="R2608" s="12">
        <v>1</v>
      </c>
    </row>
    <row r="2609" spans="1:18" ht="51" x14ac:dyDescent="0.2">
      <c r="A2609" s="1" t="s">
        <v>4796</v>
      </c>
      <c r="B2609" s="1" t="s">
        <v>42</v>
      </c>
      <c r="C2609" s="2" t="s">
        <v>619</v>
      </c>
      <c r="D2609" s="3" t="s">
        <v>244</v>
      </c>
      <c r="E2609" s="4">
        <v>114</v>
      </c>
      <c r="F2609" s="4">
        <v>0</v>
      </c>
      <c r="H2609" s="6">
        <v>0</v>
      </c>
      <c r="I2609" s="7">
        <v>6236093</v>
      </c>
      <c r="J2609" s="7">
        <v>6236088</v>
      </c>
      <c r="K2609" s="7">
        <v>2</v>
      </c>
      <c r="L2609" s="7">
        <v>6</v>
      </c>
      <c r="M2609" s="7">
        <f t="shared" si="304"/>
        <v>0</v>
      </c>
      <c r="N2609" s="8">
        <f t="shared" si="305"/>
        <v>0</v>
      </c>
      <c r="R2609" s="12">
        <v>1</v>
      </c>
    </row>
    <row r="2610" spans="1:18" ht="51" x14ac:dyDescent="0.2">
      <c r="A2610" s="1" t="s">
        <v>4797</v>
      </c>
      <c r="B2610" s="1" t="s">
        <v>45</v>
      </c>
      <c r="C2610" s="2" t="s">
        <v>2508</v>
      </c>
      <c r="D2610" s="3" t="s">
        <v>244</v>
      </c>
      <c r="E2610" s="4">
        <v>56</v>
      </c>
      <c r="F2610" s="4">
        <v>0</v>
      </c>
      <c r="H2610" s="6">
        <v>0</v>
      </c>
      <c r="I2610" s="7">
        <v>6236094</v>
      </c>
      <c r="J2610" s="7">
        <v>6236088</v>
      </c>
      <c r="K2610" s="7">
        <v>2</v>
      </c>
      <c r="L2610" s="7">
        <v>6</v>
      </c>
      <c r="M2610" s="7">
        <f t="shared" si="304"/>
        <v>0</v>
      </c>
      <c r="N2610" s="8">
        <f t="shared" si="305"/>
        <v>0</v>
      </c>
      <c r="R2610" s="12">
        <v>1</v>
      </c>
    </row>
    <row r="2611" spans="1:18" ht="25.5" x14ac:dyDescent="0.2">
      <c r="A2611" s="1" t="s">
        <v>4798</v>
      </c>
      <c r="B2611" s="1" t="s">
        <v>48</v>
      </c>
      <c r="C2611" s="2" t="s">
        <v>2510</v>
      </c>
      <c r="D2611" s="3" t="s">
        <v>244</v>
      </c>
      <c r="E2611" s="4">
        <v>56</v>
      </c>
      <c r="F2611" s="4">
        <v>0</v>
      </c>
      <c r="H2611" s="6">
        <v>0</v>
      </c>
      <c r="I2611" s="7">
        <v>6236095</v>
      </c>
      <c r="J2611" s="7">
        <v>6236088</v>
      </c>
      <c r="K2611" s="7">
        <v>2</v>
      </c>
      <c r="L2611" s="7">
        <v>6</v>
      </c>
      <c r="M2611" s="7">
        <f t="shared" si="304"/>
        <v>0</v>
      </c>
      <c r="N2611" s="8">
        <f t="shared" si="305"/>
        <v>0</v>
      </c>
      <c r="R2611" s="12">
        <v>1</v>
      </c>
    </row>
    <row r="2612" spans="1:18" ht="25.5" x14ac:dyDescent="0.2">
      <c r="A2612" s="1" t="s">
        <v>4799</v>
      </c>
      <c r="B2612" s="1" t="s">
        <v>51</v>
      </c>
      <c r="C2612" s="2" t="s">
        <v>621</v>
      </c>
      <c r="D2612" s="3" t="s">
        <v>247</v>
      </c>
      <c r="E2612" s="4">
        <v>51</v>
      </c>
      <c r="F2612" s="4">
        <v>0</v>
      </c>
      <c r="H2612" s="6">
        <v>0</v>
      </c>
      <c r="I2612" s="7">
        <v>6236096</v>
      </c>
      <c r="J2612" s="7">
        <v>6236088</v>
      </c>
      <c r="K2612" s="7">
        <v>2</v>
      </c>
      <c r="L2612" s="7">
        <v>6</v>
      </c>
      <c r="M2612" s="7">
        <f t="shared" si="304"/>
        <v>0</v>
      </c>
      <c r="N2612" s="8">
        <f t="shared" si="305"/>
        <v>0</v>
      </c>
      <c r="R2612" s="12">
        <v>1</v>
      </c>
    </row>
    <row r="2613" spans="1:18" ht="25.5" x14ac:dyDescent="0.2">
      <c r="A2613" s="1" t="s">
        <v>4800</v>
      </c>
      <c r="B2613" s="1" t="s">
        <v>54</v>
      </c>
      <c r="C2613" s="2" t="s">
        <v>4801</v>
      </c>
      <c r="D2613" s="3" t="s">
        <v>247</v>
      </c>
      <c r="E2613" s="4">
        <v>6.5</v>
      </c>
      <c r="F2613" s="4">
        <v>0</v>
      </c>
      <c r="H2613" s="6">
        <v>0</v>
      </c>
      <c r="I2613" s="7">
        <v>6236097</v>
      </c>
      <c r="J2613" s="7">
        <v>6236088</v>
      </c>
      <c r="K2613" s="7">
        <v>2</v>
      </c>
      <c r="L2613" s="7">
        <v>6</v>
      </c>
      <c r="M2613" s="7">
        <f t="shared" si="304"/>
        <v>0</v>
      </c>
      <c r="N2613" s="8">
        <f t="shared" si="305"/>
        <v>0</v>
      </c>
      <c r="R2613" s="12">
        <v>1</v>
      </c>
    </row>
    <row r="2614" spans="1:18" ht="25.5" x14ac:dyDescent="0.2">
      <c r="A2614" s="1" t="s">
        <v>4802</v>
      </c>
      <c r="B2614" s="1" t="s">
        <v>57</v>
      </c>
      <c r="C2614" s="2" t="s">
        <v>2529</v>
      </c>
      <c r="D2614" s="3" t="s">
        <v>268</v>
      </c>
      <c r="E2614" s="4">
        <v>8</v>
      </c>
      <c r="F2614" s="4">
        <v>0</v>
      </c>
      <c r="H2614" s="6">
        <v>0</v>
      </c>
      <c r="I2614" s="7">
        <v>6236098</v>
      </c>
      <c r="J2614" s="7">
        <v>6236088</v>
      </c>
      <c r="K2614" s="7">
        <v>2</v>
      </c>
      <c r="L2614" s="7">
        <v>6</v>
      </c>
      <c r="M2614" s="7">
        <f t="shared" si="304"/>
        <v>0</v>
      </c>
      <c r="N2614" s="8">
        <f t="shared" si="305"/>
        <v>0</v>
      </c>
      <c r="R2614" s="12">
        <v>1</v>
      </c>
    </row>
    <row r="2615" spans="1:18" ht="25.5" x14ac:dyDescent="0.2">
      <c r="A2615" s="1" t="s">
        <v>4803</v>
      </c>
      <c r="B2615" s="1" t="s">
        <v>60</v>
      </c>
      <c r="C2615" s="2" t="s">
        <v>4804</v>
      </c>
      <c r="D2615" s="3" t="s">
        <v>244</v>
      </c>
      <c r="E2615" s="4">
        <v>330</v>
      </c>
      <c r="F2615" s="4">
        <v>0</v>
      </c>
      <c r="H2615" s="6">
        <v>0</v>
      </c>
      <c r="I2615" s="7">
        <v>6236099</v>
      </c>
      <c r="J2615" s="7">
        <v>6236088</v>
      </c>
      <c r="K2615" s="7">
        <v>2</v>
      </c>
      <c r="L2615" s="7">
        <v>6</v>
      </c>
      <c r="M2615" s="7">
        <f t="shared" si="304"/>
        <v>0</v>
      </c>
      <c r="N2615" s="8">
        <f t="shared" si="305"/>
        <v>0</v>
      </c>
      <c r="R2615" s="12">
        <v>1</v>
      </c>
    </row>
    <row r="2616" spans="1:18" x14ac:dyDescent="0.2">
      <c r="A2616" s="1" t="s">
        <v>4805</v>
      </c>
      <c r="B2616" s="1" t="s">
        <v>63</v>
      </c>
      <c r="C2616" s="2" t="s">
        <v>2542</v>
      </c>
      <c r="D2616" s="3" t="s">
        <v>244</v>
      </c>
      <c r="E2616" s="4">
        <v>3</v>
      </c>
      <c r="F2616" s="4">
        <v>0</v>
      </c>
      <c r="H2616" s="6">
        <v>0</v>
      </c>
      <c r="I2616" s="7">
        <v>6236100</v>
      </c>
      <c r="J2616" s="7">
        <v>6236088</v>
      </c>
      <c r="K2616" s="7">
        <v>2</v>
      </c>
      <c r="L2616" s="7">
        <v>6</v>
      </c>
      <c r="M2616" s="7">
        <f t="shared" si="304"/>
        <v>0</v>
      </c>
      <c r="N2616" s="8">
        <f t="shared" si="305"/>
        <v>0</v>
      </c>
      <c r="R2616" s="12">
        <v>1</v>
      </c>
    </row>
    <row r="2617" spans="1:18" ht="25.5" x14ac:dyDescent="0.2">
      <c r="A2617" s="1" t="s">
        <v>4806</v>
      </c>
      <c r="B2617" s="1" t="s">
        <v>66</v>
      </c>
      <c r="C2617" s="2" t="s">
        <v>4807</v>
      </c>
      <c r="D2617" s="3" t="s">
        <v>247</v>
      </c>
      <c r="E2617" s="4">
        <v>125</v>
      </c>
      <c r="F2617" s="4">
        <v>0</v>
      </c>
      <c r="H2617" s="6">
        <v>0</v>
      </c>
      <c r="I2617" s="7">
        <v>6236101</v>
      </c>
      <c r="J2617" s="7">
        <v>6236088</v>
      </c>
      <c r="K2617" s="7">
        <v>2</v>
      </c>
      <c r="L2617" s="7">
        <v>6</v>
      </c>
      <c r="M2617" s="7">
        <f t="shared" si="304"/>
        <v>0</v>
      </c>
      <c r="N2617" s="8">
        <f t="shared" si="305"/>
        <v>0</v>
      </c>
      <c r="R2617" s="12">
        <v>1</v>
      </c>
    </row>
    <row r="2618" spans="1:18" x14ac:dyDescent="0.2">
      <c r="A2618" s="1" t="s">
        <v>4808</v>
      </c>
      <c r="B2618" s="1" t="s">
        <v>69</v>
      </c>
      <c r="C2618" s="2" t="s">
        <v>2549</v>
      </c>
      <c r="D2618" s="3" t="s">
        <v>237</v>
      </c>
      <c r="E2618" s="4">
        <v>24</v>
      </c>
      <c r="F2618" s="4">
        <v>0</v>
      </c>
      <c r="H2618" s="6">
        <v>0</v>
      </c>
      <c r="I2618" s="7">
        <v>6236102</v>
      </c>
      <c r="J2618" s="7">
        <v>6236088</v>
      </c>
      <c r="K2618" s="7">
        <v>2</v>
      </c>
      <c r="L2618" s="7">
        <v>6</v>
      </c>
      <c r="M2618" s="7">
        <f t="shared" si="304"/>
        <v>0</v>
      </c>
      <c r="N2618" s="8">
        <f t="shared" si="305"/>
        <v>0</v>
      </c>
      <c r="R2618" s="12">
        <v>1</v>
      </c>
    </row>
    <row r="2619" spans="1:18" x14ac:dyDescent="0.2">
      <c r="A2619" s="1" t="s">
        <v>4809</v>
      </c>
      <c r="B2619" s="1" t="s">
        <v>72</v>
      </c>
      <c r="C2619" s="2" t="s">
        <v>379</v>
      </c>
      <c r="D2619" s="3" t="s">
        <v>237</v>
      </c>
      <c r="E2619" s="4">
        <v>3</v>
      </c>
      <c r="F2619" s="4">
        <v>0</v>
      </c>
      <c r="H2619" s="6">
        <v>0</v>
      </c>
      <c r="I2619" s="7">
        <v>6236103</v>
      </c>
      <c r="J2619" s="7">
        <v>6236088</v>
      </c>
      <c r="K2619" s="7">
        <v>2</v>
      </c>
      <c r="L2619" s="7">
        <v>6</v>
      </c>
      <c r="M2619" s="7">
        <f t="shared" si="304"/>
        <v>0</v>
      </c>
      <c r="N2619" s="8">
        <f t="shared" si="305"/>
        <v>0</v>
      </c>
      <c r="R2619" s="12">
        <v>1</v>
      </c>
    </row>
    <row r="2620" spans="1:18" ht="25.5" x14ac:dyDescent="0.2">
      <c r="A2620" s="1" t="s">
        <v>4810</v>
      </c>
      <c r="B2620" s="1" t="s">
        <v>75</v>
      </c>
      <c r="C2620" s="2" t="s">
        <v>4811</v>
      </c>
      <c r="D2620" s="3" t="s">
        <v>247</v>
      </c>
      <c r="E2620" s="4">
        <v>40</v>
      </c>
      <c r="F2620" s="4">
        <v>0</v>
      </c>
      <c r="H2620" s="6">
        <v>0</v>
      </c>
      <c r="I2620" s="7">
        <v>6236104</v>
      </c>
      <c r="J2620" s="7">
        <v>6236088</v>
      </c>
      <c r="K2620" s="7">
        <v>2</v>
      </c>
      <c r="L2620" s="7">
        <v>6</v>
      </c>
      <c r="M2620" s="7">
        <f t="shared" si="304"/>
        <v>0</v>
      </c>
      <c r="N2620" s="8">
        <f t="shared" si="305"/>
        <v>0</v>
      </c>
      <c r="R2620" s="12">
        <v>1</v>
      </c>
    </row>
    <row r="2621" spans="1:18" x14ac:dyDescent="0.2">
      <c r="A2621" s="1" t="s">
        <v>4812</v>
      </c>
      <c r="B2621" s="1" t="s">
        <v>78</v>
      </c>
      <c r="C2621" s="2" t="s">
        <v>2552</v>
      </c>
      <c r="D2621" s="3" t="s">
        <v>247</v>
      </c>
      <c r="E2621" s="4">
        <v>5</v>
      </c>
      <c r="F2621" s="4">
        <v>0</v>
      </c>
      <c r="H2621" s="6">
        <v>0</v>
      </c>
      <c r="I2621" s="7">
        <v>6236105</v>
      </c>
      <c r="J2621" s="7">
        <v>6236088</v>
      </c>
      <c r="K2621" s="7">
        <v>2</v>
      </c>
      <c r="L2621" s="7">
        <v>6</v>
      </c>
      <c r="M2621" s="7">
        <f t="shared" si="304"/>
        <v>0</v>
      </c>
      <c r="N2621" s="8">
        <f t="shared" si="305"/>
        <v>0</v>
      </c>
      <c r="R2621" s="12">
        <v>1</v>
      </c>
    </row>
    <row r="2622" spans="1:18" x14ac:dyDescent="0.2">
      <c r="A2622" s="1" t="s">
        <v>4813</v>
      </c>
      <c r="B2622" s="1" t="s">
        <v>81</v>
      </c>
      <c r="C2622" s="2" t="s">
        <v>381</v>
      </c>
      <c r="D2622" s="3" t="s">
        <v>247</v>
      </c>
      <c r="E2622" s="4">
        <v>90</v>
      </c>
      <c r="F2622" s="4">
        <v>0</v>
      </c>
      <c r="H2622" s="6">
        <v>0</v>
      </c>
      <c r="I2622" s="7">
        <v>6236106</v>
      </c>
      <c r="J2622" s="7">
        <v>6236088</v>
      </c>
      <c r="K2622" s="7">
        <v>2</v>
      </c>
      <c r="L2622" s="7">
        <v>6</v>
      </c>
      <c r="M2622" s="7">
        <f t="shared" si="304"/>
        <v>0</v>
      </c>
      <c r="N2622" s="8">
        <f t="shared" si="305"/>
        <v>0</v>
      </c>
      <c r="R2622" s="12">
        <v>1</v>
      </c>
    </row>
    <row r="2623" spans="1:18" ht="25.5" x14ac:dyDescent="0.2">
      <c r="A2623" s="1" t="s">
        <v>4814</v>
      </c>
      <c r="B2623" s="1" t="s">
        <v>84</v>
      </c>
      <c r="C2623" s="2" t="s">
        <v>383</v>
      </c>
      <c r="D2623" s="3" t="s">
        <v>247</v>
      </c>
      <c r="E2623" s="4">
        <v>22</v>
      </c>
      <c r="F2623" s="4">
        <v>0</v>
      </c>
      <c r="H2623" s="6">
        <v>0</v>
      </c>
      <c r="I2623" s="7">
        <v>6236107</v>
      </c>
      <c r="J2623" s="7">
        <v>6236088</v>
      </c>
      <c r="K2623" s="7">
        <v>2</v>
      </c>
      <c r="L2623" s="7">
        <v>6</v>
      </c>
      <c r="M2623" s="7">
        <f t="shared" si="304"/>
        <v>0</v>
      </c>
      <c r="N2623" s="8">
        <f t="shared" si="305"/>
        <v>0</v>
      </c>
      <c r="R2623" s="12">
        <v>1</v>
      </c>
    </row>
    <row r="2624" spans="1:18" ht="25.5" x14ac:dyDescent="0.2">
      <c r="A2624" s="1" t="s">
        <v>4815</v>
      </c>
      <c r="B2624" s="1" t="s">
        <v>87</v>
      </c>
      <c r="C2624" s="2" t="s">
        <v>385</v>
      </c>
      <c r="D2624" s="3" t="s">
        <v>247</v>
      </c>
      <c r="E2624" s="4">
        <v>12</v>
      </c>
      <c r="F2624" s="4">
        <v>0</v>
      </c>
      <c r="H2624" s="6">
        <v>0</v>
      </c>
      <c r="I2624" s="7">
        <v>6236108</v>
      </c>
      <c r="J2624" s="7">
        <v>6236088</v>
      </c>
      <c r="K2624" s="7">
        <v>2</v>
      </c>
      <c r="L2624" s="7">
        <v>6</v>
      </c>
      <c r="M2624" s="7">
        <f t="shared" si="304"/>
        <v>0</v>
      </c>
      <c r="N2624" s="8">
        <f t="shared" si="305"/>
        <v>0</v>
      </c>
      <c r="R2624" s="12">
        <v>1</v>
      </c>
    </row>
    <row r="2625" spans="1:18" x14ac:dyDescent="0.2">
      <c r="A2625" s="1" t="s">
        <v>4816</v>
      </c>
      <c r="B2625" s="1" t="s">
        <v>90</v>
      </c>
      <c r="C2625" s="2" t="s">
        <v>4817</v>
      </c>
      <c r="D2625" s="3" t="s">
        <v>36</v>
      </c>
      <c r="E2625" s="4">
        <v>0</v>
      </c>
      <c r="F2625" s="4">
        <v>0</v>
      </c>
      <c r="H2625" s="6">
        <v>0</v>
      </c>
      <c r="I2625" s="7">
        <v>6236109</v>
      </c>
      <c r="J2625" s="7">
        <v>6236088</v>
      </c>
      <c r="K2625" s="7">
        <v>2</v>
      </c>
      <c r="L2625" s="7">
        <v>6</v>
      </c>
      <c r="M2625" s="7">
        <f t="shared" si="304"/>
        <v>0</v>
      </c>
      <c r="N2625" s="8">
        <f t="shared" si="305"/>
        <v>0</v>
      </c>
      <c r="R2625" s="12">
        <v>1</v>
      </c>
    </row>
    <row r="2626" spans="1:18" ht="25.5" x14ac:dyDescent="0.2">
      <c r="A2626" s="1" t="s">
        <v>4818</v>
      </c>
      <c r="C2626" s="2" t="s">
        <v>4819</v>
      </c>
      <c r="D2626" s="3" t="s">
        <v>237</v>
      </c>
      <c r="E2626" s="4">
        <v>5</v>
      </c>
      <c r="F2626" s="4">
        <v>0</v>
      </c>
      <c r="H2626" s="6">
        <v>0</v>
      </c>
      <c r="I2626" s="7">
        <v>6236110</v>
      </c>
      <c r="J2626" s="7">
        <v>6236088</v>
      </c>
      <c r="K2626" s="7">
        <v>2</v>
      </c>
      <c r="L2626" s="7">
        <v>6</v>
      </c>
      <c r="M2626" s="7">
        <f t="shared" si="304"/>
        <v>0</v>
      </c>
      <c r="N2626" s="8">
        <f t="shared" si="305"/>
        <v>0</v>
      </c>
      <c r="R2626" s="12">
        <v>1</v>
      </c>
    </row>
    <row r="2627" spans="1:18" ht="25.5" x14ac:dyDescent="0.2">
      <c r="A2627" s="1" t="s">
        <v>4820</v>
      </c>
      <c r="C2627" s="2" t="s">
        <v>4821</v>
      </c>
      <c r="D2627" s="3" t="s">
        <v>237</v>
      </c>
      <c r="E2627" s="4">
        <v>4</v>
      </c>
      <c r="F2627" s="4">
        <v>0</v>
      </c>
      <c r="H2627" s="6">
        <v>0</v>
      </c>
      <c r="I2627" s="7">
        <v>6236111</v>
      </c>
      <c r="J2627" s="7">
        <v>6236088</v>
      </c>
      <c r="K2627" s="7">
        <v>2</v>
      </c>
      <c r="L2627" s="7">
        <v>6</v>
      </c>
      <c r="M2627" s="7">
        <f t="shared" si="304"/>
        <v>0</v>
      </c>
      <c r="N2627" s="8">
        <f t="shared" si="305"/>
        <v>0</v>
      </c>
      <c r="R2627" s="12">
        <v>1</v>
      </c>
    </row>
    <row r="2628" spans="1:18" x14ac:dyDescent="0.2">
      <c r="A2628" s="1" t="s">
        <v>4822</v>
      </c>
      <c r="B2628" s="1" t="s">
        <v>93</v>
      </c>
      <c r="C2628" s="2" t="s">
        <v>393</v>
      </c>
      <c r="D2628" s="3" t="s">
        <v>36</v>
      </c>
      <c r="E2628" s="4">
        <v>0</v>
      </c>
      <c r="F2628" s="4">
        <v>0</v>
      </c>
      <c r="H2628" s="6">
        <v>0</v>
      </c>
      <c r="I2628" s="7">
        <v>6236112</v>
      </c>
      <c r="J2628" s="7">
        <v>6236088</v>
      </c>
      <c r="K2628" s="7">
        <v>2</v>
      </c>
      <c r="L2628" s="7">
        <v>6</v>
      </c>
      <c r="M2628" s="7">
        <f t="shared" si="304"/>
        <v>0</v>
      </c>
      <c r="N2628" s="8">
        <f t="shared" si="305"/>
        <v>0</v>
      </c>
      <c r="R2628" s="12">
        <v>1</v>
      </c>
    </row>
    <row r="2629" spans="1:18" ht="25.5" x14ac:dyDescent="0.2">
      <c r="A2629" s="1" t="s">
        <v>4823</v>
      </c>
      <c r="C2629" s="2" t="s">
        <v>395</v>
      </c>
      <c r="D2629" s="3" t="s">
        <v>396</v>
      </c>
      <c r="E2629" s="4">
        <v>50</v>
      </c>
      <c r="F2629" s="4">
        <v>0</v>
      </c>
      <c r="H2629" s="6">
        <v>0</v>
      </c>
      <c r="I2629" s="7">
        <v>6236113</v>
      </c>
      <c r="J2629" s="7">
        <v>6236088</v>
      </c>
      <c r="K2629" s="7">
        <v>2</v>
      </c>
      <c r="L2629" s="7">
        <v>6</v>
      </c>
      <c r="M2629" s="7">
        <f t="shared" si="304"/>
        <v>0</v>
      </c>
      <c r="N2629" s="8">
        <f t="shared" si="305"/>
        <v>0</v>
      </c>
      <c r="R2629" s="12">
        <v>1</v>
      </c>
    </row>
    <row r="2630" spans="1:18" ht="25.5" x14ac:dyDescent="0.2">
      <c r="A2630" s="1" t="s">
        <v>4824</v>
      </c>
      <c r="C2630" s="2" t="s">
        <v>398</v>
      </c>
      <c r="D2630" s="3" t="s">
        <v>396</v>
      </c>
      <c r="E2630" s="4">
        <v>50</v>
      </c>
      <c r="F2630" s="4">
        <v>0</v>
      </c>
      <c r="H2630" s="6">
        <v>0</v>
      </c>
      <c r="I2630" s="7">
        <v>6236114</v>
      </c>
      <c r="J2630" s="7">
        <v>6236088</v>
      </c>
      <c r="K2630" s="7">
        <v>2</v>
      </c>
      <c r="L2630" s="7">
        <v>6</v>
      </c>
      <c r="M2630" s="7">
        <f t="shared" si="304"/>
        <v>0</v>
      </c>
      <c r="N2630" s="8">
        <f t="shared" si="305"/>
        <v>0</v>
      </c>
      <c r="R2630" s="12">
        <v>1</v>
      </c>
    </row>
    <row r="2631" spans="1:18" ht="25.5" x14ac:dyDescent="0.2">
      <c r="A2631" s="1" t="s">
        <v>4825</v>
      </c>
      <c r="B2631" s="1" t="s">
        <v>365</v>
      </c>
      <c r="C2631" s="2" t="s">
        <v>4826</v>
      </c>
      <c r="E2631" s="4">
        <v>0</v>
      </c>
      <c r="F2631" s="4">
        <v>0</v>
      </c>
      <c r="H2631" s="6">
        <v>0</v>
      </c>
      <c r="I2631" s="7">
        <v>6236115</v>
      </c>
      <c r="J2631" s="7">
        <v>6236024</v>
      </c>
      <c r="K2631" s="7">
        <v>1</v>
      </c>
      <c r="L2631" s="7">
        <v>5</v>
      </c>
      <c r="M2631" s="7">
        <f>M2632+M2633+M2634+M2635+M2636+M2637+M2638</f>
        <v>0</v>
      </c>
      <c r="N2631" s="8">
        <f>N2632+N2633+N2634+N2635+N2636+N2637+N2638</f>
        <v>0</v>
      </c>
      <c r="R2631" s="12">
        <v>1</v>
      </c>
    </row>
    <row r="2632" spans="1:18" x14ac:dyDescent="0.2">
      <c r="A2632" s="1" t="s">
        <v>4827</v>
      </c>
      <c r="C2632" s="2" t="s">
        <v>211</v>
      </c>
      <c r="D2632" s="3" t="s">
        <v>36</v>
      </c>
      <c r="E2632" s="4">
        <v>0</v>
      </c>
      <c r="F2632" s="4">
        <v>0</v>
      </c>
      <c r="H2632" s="6">
        <v>0</v>
      </c>
      <c r="I2632" s="7">
        <v>6236116</v>
      </c>
      <c r="J2632" s="7">
        <v>6236115</v>
      </c>
      <c r="K2632" s="7">
        <v>2</v>
      </c>
      <c r="L2632" s="7">
        <v>6</v>
      </c>
      <c r="M2632" s="7">
        <f t="shared" ref="M2632:M2638" si="306">ROUND(ROUND(H2632,2)*ROUND(E2632,2), 2)</f>
        <v>0</v>
      </c>
      <c r="N2632" s="8">
        <f t="shared" ref="N2632:N2638" si="307">H2632*E2632*(1+F2632/100)</f>
        <v>0</v>
      </c>
      <c r="R2632" s="12">
        <v>1</v>
      </c>
    </row>
    <row r="2633" spans="1:18" ht="25.5" x14ac:dyDescent="0.2">
      <c r="A2633" s="1" t="s">
        <v>4828</v>
      </c>
      <c r="C2633" s="2" t="s">
        <v>880</v>
      </c>
      <c r="D2633" s="3" t="s">
        <v>36</v>
      </c>
      <c r="E2633" s="4">
        <v>0</v>
      </c>
      <c r="F2633" s="4">
        <v>0</v>
      </c>
      <c r="H2633" s="6">
        <v>0</v>
      </c>
      <c r="I2633" s="7">
        <v>6236117</v>
      </c>
      <c r="J2633" s="7">
        <v>6236115</v>
      </c>
      <c r="K2633" s="7">
        <v>2</v>
      </c>
      <c r="L2633" s="7">
        <v>6</v>
      </c>
      <c r="M2633" s="7">
        <f t="shared" si="306"/>
        <v>0</v>
      </c>
      <c r="N2633" s="8">
        <f t="shared" si="307"/>
        <v>0</v>
      </c>
      <c r="R2633" s="12">
        <v>1</v>
      </c>
    </row>
    <row r="2634" spans="1:18" ht="51" x14ac:dyDescent="0.2">
      <c r="A2634" s="1" t="s">
        <v>4829</v>
      </c>
      <c r="B2634" s="1" t="s">
        <v>31</v>
      </c>
      <c r="C2634" s="2" t="s">
        <v>4830</v>
      </c>
      <c r="D2634" s="3" t="s">
        <v>36</v>
      </c>
      <c r="E2634" s="4">
        <v>0</v>
      </c>
      <c r="F2634" s="4">
        <v>0</v>
      </c>
      <c r="H2634" s="6">
        <v>0</v>
      </c>
      <c r="I2634" s="7">
        <v>6236118</v>
      </c>
      <c r="J2634" s="7">
        <v>6236115</v>
      </c>
      <c r="K2634" s="7">
        <v>2</v>
      </c>
      <c r="L2634" s="7">
        <v>6</v>
      </c>
      <c r="M2634" s="7">
        <f t="shared" si="306"/>
        <v>0</v>
      </c>
      <c r="N2634" s="8">
        <f t="shared" si="307"/>
        <v>0</v>
      </c>
      <c r="R2634" s="12">
        <v>1</v>
      </c>
    </row>
    <row r="2635" spans="1:18" ht="63.75" x14ac:dyDescent="0.2">
      <c r="A2635" s="1" t="s">
        <v>4831</v>
      </c>
      <c r="C2635" s="2" t="s">
        <v>4832</v>
      </c>
      <c r="D2635" s="3" t="s">
        <v>237</v>
      </c>
      <c r="E2635" s="4">
        <v>1</v>
      </c>
      <c r="F2635" s="4">
        <v>0</v>
      </c>
      <c r="H2635" s="6">
        <v>0</v>
      </c>
      <c r="I2635" s="7">
        <v>6236119</v>
      </c>
      <c r="J2635" s="7">
        <v>6236115</v>
      </c>
      <c r="K2635" s="7">
        <v>2</v>
      </c>
      <c r="L2635" s="7">
        <v>6</v>
      </c>
      <c r="M2635" s="7">
        <f t="shared" si="306"/>
        <v>0</v>
      </c>
      <c r="N2635" s="8">
        <f t="shared" si="307"/>
        <v>0</v>
      </c>
      <c r="R2635" s="12">
        <v>1</v>
      </c>
    </row>
    <row r="2636" spans="1:18" ht="38.25" x14ac:dyDescent="0.2">
      <c r="A2636" s="1" t="s">
        <v>4833</v>
      </c>
      <c r="B2636" s="1" t="s">
        <v>42</v>
      </c>
      <c r="C2636" s="2" t="s">
        <v>2698</v>
      </c>
      <c r="D2636" s="3" t="s">
        <v>36</v>
      </c>
      <c r="E2636" s="4">
        <v>0</v>
      </c>
      <c r="F2636" s="4">
        <v>0</v>
      </c>
      <c r="H2636" s="6">
        <v>0</v>
      </c>
      <c r="I2636" s="7">
        <v>6236120</v>
      </c>
      <c r="J2636" s="7">
        <v>6236115</v>
      </c>
      <c r="K2636" s="7">
        <v>2</v>
      </c>
      <c r="L2636" s="7">
        <v>6</v>
      </c>
      <c r="M2636" s="7">
        <f t="shared" si="306"/>
        <v>0</v>
      </c>
      <c r="N2636" s="8">
        <f t="shared" si="307"/>
        <v>0</v>
      </c>
      <c r="R2636" s="12">
        <v>1</v>
      </c>
    </row>
    <row r="2637" spans="1:18" ht="51" x14ac:dyDescent="0.2">
      <c r="A2637" s="1" t="s">
        <v>4834</v>
      </c>
      <c r="C2637" s="2" t="s">
        <v>2702</v>
      </c>
      <c r="D2637" s="3" t="s">
        <v>247</v>
      </c>
      <c r="E2637" s="4">
        <v>13</v>
      </c>
      <c r="F2637" s="4">
        <v>0</v>
      </c>
      <c r="H2637" s="6">
        <v>0</v>
      </c>
      <c r="I2637" s="7">
        <v>6236121</v>
      </c>
      <c r="J2637" s="7">
        <v>6236115</v>
      </c>
      <c r="K2637" s="7">
        <v>2</v>
      </c>
      <c r="L2637" s="7">
        <v>6</v>
      </c>
      <c r="M2637" s="7">
        <f t="shared" si="306"/>
        <v>0</v>
      </c>
      <c r="N2637" s="8">
        <f t="shared" si="307"/>
        <v>0</v>
      </c>
      <c r="R2637" s="12">
        <v>1</v>
      </c>
    </row>
    <row r="2638" spans="1:18" ht="51" x14ac:dyDescent="0.2">
      <c r="A2638" s="1" t="s">
        <v>4835</v>
      </c>
      <c r="C2638" s="2" t="s">
        <v>2704</v>
      </c>
      <c r="D2638" s="3" t="s">
        <v>247</v>
      </c>
      <c r="E2638" s="4">
        <v>20</v>
      </c>
      <c r="F2638" s="4">
        <v>0</v>
      </c>
      <c r="H2638" s="6">
        <v>0</v>
      </c>
      <c r="I2638" s="7">
        <v>6236122</v>
      </c>
      <c r="J2638" s="7">
        <v>6236115</v>
      </c>
      <c r="K2638" s="7">
        <v>2</v>
      </c>
      <c r="L2638" s="7">
        <v>6</v>
      </c>
      <c r="M2638" s="7">
        <f t="shared" si="306"/>
        <v>0</v>
      </c>
      <c r="N2638" s="8">
        <f t="shared" si="307"/>
        <v>0</v>
      </c>
      <c r="R2638" s="12">
        <v>1</v>
      </c>
    </row>
    <row r="2639" spans="1:18" x14ac:dyDescent="0.2">
      <c r="A2639" s="1" t="s">
        <v>4836</v>
      </c>
      <c r="B2639" s="1" t="s">
        <v>400</v>
      </c>
      <c r="C2639" s="2" t="s">
        <v>909</v>
      </c>
      <c r="E2639" s="4">
        <v>0</v>
      </c>
      <c r="F2639" s="4">
        <v>0</v>
      </c>
      <c r="H2639" s="6">
        <v>0</v>
      </c>
      <c r="I2639" s="7">
        <v>6236123</v>
      </c>
      <c r="J2639" s="7">
        <v>6236024</v>
      </c>
      <c r="K2639" s="7">
        <v>1</v>
      </c>
      <c r="L2639" s="7">
        <v>5</v>
      </c>
      <c r="M2639" s="7">
        <f>M2640+M2641+M2642+M2643+M2644+M2645+M2646+M2647+M2648+M2649+M2650+M2651+M2652+M2653+M2654+M2655+M2656+M2657+M2658</f>
        <v>0</v>
      </c>
      <c r="N2639" s="8">
        <f>N2640+N2641+N2642+N2643+N2644+N2645+N2646+N2647+N2648+N2649+N2650+N2651+N2652+N2653+N2654+N2655+N2656+N2657+N2658</f>
        <v>0</v>
      </c>
      <c r="R2639" s="12">
        <v>1</v>
      </c>
    </row>
    <row r="2640" spans="1:18" x14ac:dyDescent="0.2">
      <c r="A2640" s="1" t="s">
        <v>4837</v>
      </c>
      <c r="C2640" s="2" t="s">
        <v>211</v>
      </c>
      <c r="D2640" s="3" t="s">
        <v>36</v>
      </c>
      <c r="E2640" s="4">
        <v>0</v>
      </c>
      <c r="F2640" s="4">
        <v>0</v>
      </c>
      <c r="H2640" s="6">
        <v>0</v>
      </c>
      <c r="I2640" s="7">
        <v>6236124</v>
      </c>
      <c r="J2640" s="7">
        <v>6236123</v>
      </c>
      <c r="K2640" s="7">
        <v>2</v>
      </c>
      <c r="L2640" s="7">
        <v>6</v>
      </c>
      <c r="M2640" s="7">
        <f t="shared" ref="M2640:M2658" si="308">ROUND(ROUND(H2640,2)*ROUND(E2640,2), 2)</f>
        <v>0</v>
      </c>
      <c r="N2640" s="8">
        <f t="shared" ref="N2640:N2658" si="309">H2640*E2640*(1+F2640/100)</f>
        <v>0</v>
      </c>
      <c r="R2640" s="12">
        <v>1</v>
      </c>
    </row>
    <row r="2641" spans="1:18" x14ac:dyDescent="0.2">
      <c r="A2641" s="1" t="s">
        <v>4838</v>
      </c>
      <c r="C2641" s="2" t="s">
        <v>350</v>
      </c>
      <c r="D2641" s="3" t="s">
        <v>36</v>
      </c>
      <c r="E2641" s="4">
        <v>0</v>
      </c>
      <c r="F2641" s="4">
        <v>0</v>
      </c>
      <c r="H2641" s="6">
        <v>0</v>
      </c>
      <c r="I2641" s="7">
        <v>6236125</v>
      </c>
      <c r="J2641" s="7">
        <v>6236123</v>
      </c>
      <c r="K2641" s="7">
        <v>2</v>
      </c>
      <c r="L2641" s="7">
        <v>6</v>
      </c>
      <c r="M2641" s="7">
        <f t="shared" si="308"/>
        <v>0</v>
      </c>
      <c r="N2641" s="8">
        <f t="shared" si="309"/>
        <v>0</v>
      </c>
      <c r="R2641" s="12">
        <v>1</v>
      </c>
    </row>
    <row r="2642" spans="1:18" x14ac:dyDescent="0.2">
      <c r="A2642" s="1" t="s">
        <v>4839</v>
      </c>
      <c r="C2642" s="2" t="s">
        <v>2568</v>
      </c>
      <c r="D2642" s="3" t="s">
        <v>36</v>
      </c>
      <c r="E2642" s="4">
        <v>0</v>
      </c>
      <c r="F2642" s="4">
        <v>0</v>
      </c>
      <c r="H2642" s="6">
        <v>0</v>
      </c>
      <c r="I2642" s="7">
        <v>6236126</v>
      </c>
      <c r="J2642" s="7">
        <v>6236123</v>
      </c>
      <c r="K2642" s="7">
        <v>2</v>
      </c>
      <c r="L2642" s="7">
        <v>6</v>
      </c>
      <c r="M2642" s="7">
        <f t="shared" si="308"/>
        <v>0</v>
      </c>
      <c r="N2642" s="8">
        <f t="shared" si="309"/>
        <v>0</v>
      </c>
      <c r="R2642" s="12">
        <v>1</v>
      </c>
    </row>
    <row r="2643" spans="1:18" ht="25.5" x14ac:dyDescent="0.2">
      <c r="A2643" s="1" t="s">
        <v>4840</v>
      </c>
      <c r="C2643" s="2" t="s">
        <v>880</v>
      </c>
      <c r="D2643" s="3" t="s">
        <v>36</v>
      </c>
      <c r="E2643" s="4">
        <v>0</v>
      </c>
      <c r="F2643" s="4">
        <v>0</v>
      </c>
      <c r="H2643" s="6">
        <v>0</v>
      </c>
      <c r="I2643" s="7">
        <v>6236127</v>
      </c>
      <c r="J2643" s="7">
        <v>6236123</v>
      </c>
      <c r="K2643" s="7">
        <v>2</v>
      </c>
      <c r="L2643" s="7">
        <v>6</v>
      </c>
      <c r="M2643" s="7">
        <f t="shared" si="308"/>
        <v>0</v>
      </c>
      <c r="N2643" s="8">
        <f t="shared" si="309"/>
        <v>0</v>
      </c>
      <c r="R2643" s="12">
        <v>1</v>
      </c>
    </row>
    <row r="2644" spans="1:18" x14ac:dyDescent="0.2">
      <c r="A2644" s="1" t="s">
        <v>4841</v>
      </c>
      <c r="B2644" s="1" t="s">
        <v>31</v>
      </c>
      <c r="C2644" s="2" t="s">
        <v>4842</v>
      </c>
      <c r="D2644" s="3" t="s">
        <v>244</v>
      </c>
      <c r="E2644" s="4">
        <v>283</v>
      </c>
      <c r="F2644" s="4">
        <v>0</v>
      </c>
      <c r="H2644" s="6">
        <v>0</v>
      </c>
      <c r="I2644" s="7">
        <v>6236128</v>
      </c>
      <c r="J2644" s="7">
        <v>6236123</v>
      </c>
      <c r="K2644" s="7">
        <v>2</v>
      </c>
      <c r="L2644" s="7">
        <v>6</v>
      </c>
      <c r="M2644" s="7">
        <f t="shared" si="308"/>
        <v>0</v>
      </c>
      <c r="N2644" s="8">
        <f t="shared" si="309"/>
        <v>0</v>
      </c>
      <c r="R2644" s="12">
        <v>1</v>
      </c>
    </row>
    <row r="2645" spans="1:18" ht="25.5" x14ac:dyDescent="0.2">
      <c r="A2645" s="1" t="s">
        <v>4843</v>
      </c>
      <c r="B2645" s="1" t="s">
        <v>42</v>
      </c>
      <c r="C2645" s="2" t="s">
        <v>2591</v>
      </c>
      <c r="D2645" s="3" t="s">
        <v>244</v>
      </c>
      <c r="E2645" s="4">
        <v>310</v>
      </c>
      <c r="F2645" s="4">
        <v>0</v>
      </c>
      <c r="H2645" s="6">
        <v>0</v>
      </c>
      <c r="I2645" s="7">
        <v>6236129</v>
      </c>
      <c r="J2645" s="7">
        <v>6236123</v>
      </c>
      <c r="K2645" s="7">
        <v>2</v>
      </c>
      <c r="L2645" s="7">
        <v>6</v>
      </c>
      <c r="M2645" s="7">
        <f t="shared" si="308"/>
        <v>0</v>
      </c>
      <c r="N2645" s="8">
        <f t="shared" si="309"/>
        <v>0</v>
      </c>
      <c r="R2645" s="12">
        <v>1</v>
      </c>
    </row>
    <row r="2646" spans="1:18" x14ac:dyDescent="0.2">
      <c r="A2646" s="1" t="s">
        <v>4844</v>
      </c>
      <c r="B2646" s="1" t="s">
        <v>45</v>
      </c>
      <c r="C2646" s="2" t="s">
        <v>409</v>
      </c>
      <c r="D2646" s="3" t="s">
        <v>244</v>
      </c>
      <c r="E2646" s="4">
        <v>23</v>
      </c>
      <c r="F2646" s="4">
        <v>0</v>
      </c>
      <c r="H2646" s="6">
        <v>0</v>
      </c>
      <c r="I2646" s="7">
        <v>6236130</v>
      </c>
      <c r="J2646" s="7">
        <v>6236123</v>
      </c>
      <c r="K2646" s="7">
        <v>2</v>
      </c>
      <c r="L2646" s="7">
        <v>6</v>
      </c>
      <c r="M2646" s="7">
        <f t="shared" si="308"/>
        <v>0</v>
      </c>
      <c r="N2646" s="8">
        <f t="shared" si="309"/>
        <v>0</v>
      </c>
      <c r="R2646" s="12">
        <v>1</v>
      </c>
    </row>
    <row r="2647" spans="1:18" ht="25.5" x14ac:dyDescent="0.2">
      <c r="A2647" s="1" t="s">
        <v>4845</v>
      </c>
      <c r="B2647" s="1" t="s">
        <v>48</v>
      </c>
      <c r="C2647" s="2" t="s">
        <v>2616</v>
      </c>
      <c r="D2647" s="3" t="s">
        <v>247</v>
      </c>
      <c r="E2647" s="4">
        <v>76</v>
      </c>
      <c r="F2647" s="4">
        <v>0</v>
      </c>
      <c r="H2647" s="6">
        <v>0</v>
      </c>
      <c r="I2647" s="7">
        <v>6236131</v>
      </c>
      <c r="J2647" s="7">
        <v>6236123</v>
      </c>
      <c r="K2647" s="7">
        <v>2</v>
      </c>
      <c r="L2647" s="7">
        <v>6</v>
      </c>
      <c r="M2647" s="7">
        <f t="shared" si="308"/>
        <v>0</v>
      </c>
      <c r="N2647" s="8">
        <f t="shared" si="309"/>
        <v>0</v>
      </c>
      <c r="R2647" s="12">
        <v>1</v>
      </c>
    </row>
    <row r="2648" spans="1:18" x14ac:dyDescent="0.2">
      <c r="A2648" s="1" t="s">
        <v>4846</v>
      </c>
      <c r="B2648" s="1" t="s">
        <v>51</v>
      </c>
      <c r="C2648" s="2" t="s">
        <v>2620</v>
      </c>
      <c r="D2648" s="3" t="s">
        <v>244</v>
      </c>
      <c r="E2648" s="4">
        <v>22</v>
      </c>
      <c r="F2648" s="4">
        <v>0</v>
      </c>
      <c r="H2648" s="6">
        <v>0</v>
      </c>
      <c r="I2648" s="7">
        <v>6236132</v>
      </c>
      <c r="J2648" s="7">
        <v>6236123</v>
      </c>
      <c r="K2648" s="7">
        <v>2</v>
      </c>
      <c r="L2648" s="7">
        <v>6</v>
      </c>
      <c r="M2648" s="7">
        <f t="shared" si="308"/>
        <v>0</v>
      </c>
      <c r="N2648" s="8">
        <f t="shared" si="309"/>
        <v>0</v>
      </c>
      <c r="R2648" s="12">
        <v>1</v>
      </c>
    </row>
    <row r="2649" spans="1:18" x14ac:dyDescent="0.2">
      <c r="A2649" s="1" t="s">
        <v>4847</v>
      </c>
      <c r="B2649" s="1" t="s">
        <v>54</v>
      </c>
      <c r="C2649" s="2" t="s">
        <v>4848</v>
      </c>
      <c r="D2649" s="3" t="s">
        <v>244</v>
      </c>
      <c r="E2649" s="4">
        <v>8</v>
      </c>
      <c r="F2649" s="4">
        <v>0</v>
      </c>
      <c r="H2649" s="6">
        <v>0</v>
      </c>
      <c r="I2649" s="7">
        <v>6236133</v>
      </c>
      <c r="J2649" s="7">
        <v>6236123</v>
      </c>
      <c r="K2649" s="7">
        <v>2</v>
      </c>
      <c r="L2649" s="7">
        <v>6</v>
      </c>
      <c r="M2649" s="7">
        <f t="shared" si="308"/>
        <v>0</v>
      </c>
      <c r="N2649" s="8">
        <f t="shared" si="309"/>
        <v>0</v>
      </c>
      <c r="R2649" s="12">
        <v>1</v>
      </c>
    </row>
    <row r="2650" spans="1:18" x14ac:dyDescent="0.2">
      <c r="A2650" s="1" t="s">
        <v>4849</v>
      </c>
      <c r="B2650" s="1" t="s">
        <v>57</v>
      </c>
      <c r="C2650" s="2" t="s">
        <v>4850</v>
      </c>
      <c r="D2650" s="3" t="s">
        <v>36</v>
      </c>
      <c r="E2650" s="4">
        <v>0</v>
      </c>
      <c r="F2650" s="4">
        <v>0</v>
      </c>
      <c r="H2650" s="6">
        <v>0</v>
      </c>
      <c r="I2650" s="7">
        <v>6236134</v>
      </c>
      <c r="J2650" s="7">
        <v>6236123</v>
      </c>
      <c r="K2650" s="7">
        <v>2</v>
      </c>
      <c r="L2650" s="7">
        <v>6</v>
      </c>
      <c r="M2650" s="7">
        <f t="shared" si="308"/>
        <v>0</v>
      </c>
      <c r="N2650" s="8">
        <f t="shared" si="309"/>
        <v>0</v>
      </c>
      <c r="R2650" s="12">
        <v>1</v>
      </c>
    </row>
    <row r="2651" spans="1:18" ht="25.5" x14ac:dyDescent="0.2">
      <c r="A2651" s="1" t="s">
        <v>4851</v>
      </c>
      <c r="C2651" s="2" t="s">
        <v>4852</v>
      </c>
      <c r="D2651" s="3" t="s">
        <v>237</v>
      </c>
      <c r="E2651" s="4">
        <v>1</v>
      </c>
      <c r="F2651" s="4">
        <v>0</v>
      </c>
      <c r="H2651" s="6">
        <v>0</v>
      </c>
      <c r="I2651" s="7">
        <v>6236135</v>
      </c>
      <c r="J2651" s="7">
        <v>6236123</v>
      </c>
      <c r="K2651" s="7">
        <v>2</v>
      </c>
      <c r="L2651" s="7">
        <v>6</v>
      </c>
      <c r="M2651" s="7">
        <f t="shared" si="308"/>
        <v>0</v>
      </c>
      <c r="N2651" s="8">
        <f t="shared" si="309"/>
        <v>0</v>
      </c>
      <c r="R2651" s="12">
        <v>1</v>
      </c>
    </row>
    <row r="2652" spans="1:18" ht="25.5" x14ac:dyDescent="0.2">
      <c r="A2652" s="1" t="s">
        <v>4853</v>
      </c>
      <c r="C2652" s="2" t="s">
        <v>4854</v>
      </c>
      <c r="D2652" s="3" t="s">
        <v>237</v>
      </c>
      <c r="E2652" s="4">
        <v>1</v>
      </c>
      <c r="F2652" s="4">
        <v>0</v>
      </c>
      <c r="H2652" s="6">
        <v>0</v>
      </c>
      <c r="I2652" s="7">
        <v>6236136</v>
      </c>
      <c r="J2652" s="7">
        <v>6236123</v>
      </c>
      <c r="K2652" s="7">
        <v>2</v>
      </c>
      <c r="L2652" s="7">
        <v>6</v>
      </c>
      <c r="M2652" s="7">
        <f t="shared" si="308"/>
        <v>0</v>
      </c>
      <c r="N2652" s="8">
        <f t="shared" si="309"/>
        <v>0</v>
      </c>
      <c r="R2652" s="12">
        <v>1</v>
      </c>
    </row>
    <row r="2653" spans="1:18" ht="25.5" x14ac:dyDescent="0.2">
      <c r="A2653" s="1" t="s">
        <v>4855</v>
      </c>
      <c r="C2653" s="2" t="s">
        <v>4856</v>
      </c>
      <c r="D2653" s="3" t="s">
        <v>237</v>
      </c>
      <c r="E2653" s="4">
        <v>13</v>
      </c>
      <c r="F2653" s="4">
        <v>0</v>
      </c>
      <c r="H2653" s="6">
        <v>0</v>
      </c>
      <c r="I2653" s="7">
        <v>6236137</v>
      </c>
      <c r="J2653" s="7">
        <v>6236123</v>
      </c>
      <c r="K2653" s="7">
        <v>2</v>
      </c>
      <c r="L2653" s="7">
        <v>6</v>
      </c>
      <c r="M2653" s="7">
        <f t="shared" si="308"/>
        <v>0</v>
      </c>
      <c r="N2653" s="8">
        <f t="shared" si="309"/>
        <v>0</v>
      </c>
      <c r="R2653" s="12">
        <v>1</v>
      </c>
    </row>
    <row r="2654" spans="1:18" x14ac:dyDescent="0.2">
      <c r="A2654" s="1" t="s">
        <v>4857</v>
      </c>
      <c r="B2654" s="1" t="s">
        <v>60</v>
      </c>
      <c r="C2654" s="2" t="s">
        <v>4858</v>
      </c>
      <c r="D2654" s="3" t="s">
        <v>36</v>
      </c>
      <c r="E2654" s="4">
        <v>0</v>
      </c>
      <c r="F2654" s="4">
        <v>0</v>
      </c>
      <c r="H2654" s="6">
        <v>0</v>
      </c>
      <c r="I2654" s="7">
        <v>6236138</v>
      </c>
      <c r="J2654" s="7">
        <v>6236123</v>
      </c>
      <c r="K2654" s="7">
        <v>2</v>
      </c>
      <c r="L2654" s="7">
        <v>6</v>
      </c>
      <c r="M2654" s="7">
        <f t="shared" si="308"/>
        <v>0</v>
      </c>
      <c r="N2654" s="8">
        <f t="shared" si="309"/>
        <v>0</v>
      </c>
      <c r="R2654" s="12">
        <v>1</v>
      </c>
    </row>
    <row r="2655" spans="1:18" ht="25.5" x14ac:dyDescent="0.2">
      <c r="A2655" s="1" t="s">
        <v>4859</v>
      </c>
      <c r="C2655" s="2" t="s">
        <v>4860</v>
      </c>
      <c r="D2655" s="3" t="s">
        <v>237</v>
      </c>
      <c r="E2655" s="4">
        <v>4</v>
      </c>
      <c r="F2655" s="4">
        <v>0</v>
      </c>
      <c r="H2655" s="6">
        <v>0</v>
      </c>
      <c r="I2655" s="7">
        <v>6236139</v>
      </c>
      <c r="J2655" s="7">
        <v>6236123</v>
      </c>
      <c r="K2655" s="7">
        <v>2</v>
      </c>
      <c r="L2655" s="7">
        <v>6</v>
      </c>
      <c r="M2655" s="7">
        <f t="shared" si="308"/>
        <v>0</v>
      </c>
      <c r="N2655" s="8">
        <f t="shared" si="309"/>
        <v>0</v>
      </c>
      <c r="R2655" s="12">
        <v>1</v>
      </c>
    </row>
    <row r="2656" spans="1:18" ht="25.5" x14ac:dyDescent="0.2">
      <c r="A2656" s="1" t="s">
        <v>4861</v>
      </c>
      <c r="C2656" s="2" t="s">
        <v>4862</v>
      </c>
      <c r="D2656" s="3" t="s">
        <v>237</v>
      </c>
      <c r="E2656" s="4">
        <v>2</v>
      </c>
      <c r="F2656" s="4">
        <v>0</v>
      </c>
      <c r="H2656" s="6">
        <v>0</v>
      </c>
      <c r="I2656" s="7">
        <v>6236140</v>
      </c>
      <c r="J2656" s="7">
        <v>6236123</v>
      </c>
      <c r="K2656" s="7">
        <v>2</v>
      </c>
      <c r="L2656" s="7">
        <v>6</v>
      </c>
      <c r="M2656" s="7">
        <f t="shared" si="308"/>
        <v>0</v>
      </c>
      <c r="N2656" s="8">
        <f t="shared" si="309"/>
        <v>0</v>
      </c>
      <c r="R2656" s="12">
        <v>1</v>
      </c>
    </row>
    <row r="2657" spans="1:18" ht="25.5" x14ac:dyDescent="0.2">
      <c r="A2657" s="1" t="s">
        <v>4863</v>
      </c>
      <c r="C2657" s="2" t="s">
        <v>4864</v>
      </c>
      <c r="D2657" s="3" t="s">
        <v>237</v>
      </c>
      <c r="E2657" s="4">
        <v>5</v>
      </c>
      <c r="F2657" s="4">
        <v>0</v>
      </c>
      <c r="H2657" s="6">
        <v>0</v>
      </c>
      <c r="I2657" s="7">
        <v>6236141</v>
      </c>
      <c r="J2657" s="7">
        <v>6236123</v>
      </c>
      <c r="K2657" s="7">
        <v>2</v>
      </c>
      <c r="L2657" s="7">
        <v>6</v>
      </c>
      <c r="M2657" s="7">
        <f t="shared" si="308"/>
        <v>0</v>
      </c>
      <c r="N2657" s="8">
        <f t="shared" si="309"/>
        <v>0</v>
      </c>
      <c r="R2657" s="12">
        <v>1</v>
      </c>
    </row>
    <row r="2658" spans="1:18" ht="38.25" x14ac:dyDescent="0.2">
      <c r="A2658" s="1" t="s">
        <v>4865</v>
      </c>
      <c r="B2658" s="1" t="s">
        <v>63</v>
      </c>
      <c r="C2658" s="2" t="s">
        <v>4866</v>
      </c>
      <c r="D2658" s="3" t="s">
        <v>244</v>
      </c>
      <c r="E2658" s="4">
        <v>247</v>
      </c>
      <c r="F2658" s="4">
        <v>0</v>
      </c>
      <c r="H2658" s="6">
        <v>0</v>
      </c>
      <c r="I2658" s="7">
        <v>6236142</v>
      </c>
      <c r="J2658" s="7">
        <v>6236123</v>
      </c>
      <c r="K2658" s="7">
        <v>2</v>
      </c>
      <c r="L2658" s="7">
        <v>6</v>
      </c>
      <c r="M2658" s="7">
        <f t="shared" si="308"/>
        <v>0</v>
      </c>
      <c r="N2658" s="8">
        <f t="shared" si="309"/>
        <v>0</v>
      </c>
      <c r="R2658" s="12">
        <v>1</v>
      </c>
    </row>
    <row r="2659" spans="1:18" x14ac:dyDescent="0.2">
      <c r="A2659" s="1" t="s">
        <v>4867</v>
      </c>
      <c r="B2659" s="1" t="s">
        <v>485</v>
      </c>
      <c r="C2659" s="2" t="s">
        <v>483</v>
      </c>
      <c r="E2659" s="4">
        <v>0</v>
      </c>
      <c r="F2659" s="4">
        <v>0</v>
      </c>
      <c r="H2659" s="6">
        <v>0</v>
      </c>
      <c r="I2659" s="7">
        <v>6236143</v>
      </c>
      <c r="J2659" s="7">
        <v>6236001</v>
      </c>
      <c r="K2659" s="7">
        <v>1</v>
      </c>
      <c r="L2659" s="7">
        <v>4</v>
      </c>
      <c r="M2659" s="7">
        <f>M2660+M2673+M2683+M2692+M2699+M2712+M2728+M2747+M2764+M2791+M2797+M2812+M2835+M2851</f>
        <v>0</v>
      </c>
      <c r="N2659" s="8">
        <f>N2660+N2673+N2683+N2692+N2699+N2712+N2728+N2747+N2764+N2791+N2797+N2812+N2835+N2851</f>
        <v>0</v>
      </c>
      <c r="R2659" s="12">
        <v>1</v>
      </c>
    </row>
    <row r="2660" spans="1:18" x14ac:dyDescent="0.2">
      <c r="A2660" s="1" t="s">
        <v>4868</v>
      </c>
      <c r="B2660" s="1" t="s">
        <v>208</v>
      </c>
      <c r="C2660" s="2" t="s">
        <v>4869</v>
      </c>
      <c r="E2660" s="4">
        <v>0</v>
      </c>
      <c r="F2660" s="4">
        <v>0</v>
      </c>
      <c r="H2660" s="6">
        <v>0</v>
      </c>
      <c r="I2660" s="7">
        <v>6236144</v>
      </c>
      <c r="J2660" s="7">
        <v>6236143</v>
      </c>
      <c r="K2660" s="7">
        <v>1</v>
      </c>
      <c r="L2660" s="7">
        <v>5</v>
      </c>
      <c r="M2660" s="7">
        <f>M2661+M2662+M2663+M2664+M2665+M2666+M2667+M2668+M2669+M2670+M2671+M2672</f>
        <v>0</v>
      </c>
      <c r="N2660" s="8">
        <f>N2661+N2662+N2663+N2664+N2665+N2666+N2667+N2668+N2669+N2670+N2671+N2672</f>
        <v>0</v>
      </c>
      <c r="R2660" s="12">
        <v>1</v>
      </c>
    </row>
    <row r="2661" spans="1:18" x14ac:dyDescent="0.2">
      <c r="A2661" s="1" t="s">
        <v>4870</v>
      </c>
      <c r="C2661" s="2" t="s">
        <v>211</v>
      </c>
      <c r="D2661" s="3" t="s">
        <v>36</v>
      </c>
      <c r="E2661" s="4">
        <v>0</v>
      </c>
      <c r="F2661" s="4">
        <v>0</v>
      </c>
      <c r="H2661" s="6">
        <v>0</v>
      </c>
      <c r="I2661" s="7">
        <v>6236145</v>
      </c>
      <c r="J2661" s="7">
        <v>6236144</v>
      </c>
      <c r="K2661" s="7">
        <v>2</v>
      </c>
      <c r="L2661" s="7">
        <v>6</v>
      </c>
      <c r="M2661" s="7">
        <f t="shared" ref="M2661:M2672" si="310">ROUND(ROUND(H2661,2)*ROUND(E2661,2), 2)</f>
        <v>0</v>
      </c>
      <c r="N2661" s="8">
        <f t="shared" ref="N2661:N2672" si="311">H2661*E2661*(1+F2661/100)</f>
        <v>0</v>
      </c>
      <c r="R2661" s="12">
        <v>1</v>
      </c>
    </row>
    <row r="2662" spans="1:18" x14ac:dyDescent="0.2">
      <c r="A2662" s="1" t="s">
        <v>4871</v>
      </c>
      <c r="C2662" s="2" t="s">
        <v>350</v>
      </c>
      <c r="D2662" s="3" t="s">
        <v>36</v>
      </c>
      <c r="E2662" s="4">
        <v>0</v>
      </c>
      <c r="F2662" s="4">
        <v>0</v>
      </c>
      <c r="H2662" s="6">
        <v>0</v>
      </c>
      <c r="I2662" s="7">
        <v>6236146</v>
      </c>
      <c r="J2662" s="7">
        <v>6236144</v>
      </c>
      <c r="K2662" s="7">
        <v>2</v>
      </c>
      <c r="L2662" s="7">
        <v>6</v>
      </c>
      <c r="M2662" s="7">
        <f t="shared" si="310"/>
        <v>0</v>
      </c>
      <c r="N2662" s="8">
        <f t="shared" si="311"/>
        <v>0</v>
      </c>
      <c r="R2662" s="12">
        <v>1</v>
      </c>
    </row>
    <row r="2663" spans="1:18" x14ac:dyDescent="0.2">
      <c r="A2663" s="1" t="s">
        <v>4872</v>
      </c>
      <c r="C2663" s="2" t="s">
        <v>964</v>
      </c>
      <c r="D2663" s="3" t="s">
        <v>36</v>
      </c>
      <c r="E2663" s="4">
        <v>0</v>
      </c>
      <c r="F2663" s="4">
        <v>0</v>
      </c>
      <c r="H2663" s="6">
        <v>0</v>
      </c>
      <c r="I2663" s="7">
        <v>6236147</v>
      </c>
      <c r="J2663" s="7">
        <v>6236144</v>
      </c>
      <c r="K2663" s="7">
        <v>2</v>
      </c>
      <c r="L2663" s="7">
        <v>6</v>
      </c>
      <c r="M2663" s="7">
        <f t="shared" si="310"/>
        <v>0</v>
      </c>
      <c r="N2663" s="8">
        <f t="shared" si="311"/>
        <v>0</v>
      </c>
      <c r="R2663" s="12">
        <v>1</v>
      </c>
    </row>
    <row r="2664" spans="1:18" x14ac:dyDescent="0.2">
      <c r="A2664" s="1" t="s">
        <v>4873</v>
      </c>
      <c r="C2664" s="2" t="s">
        <v>4874</v>
      </c>
      <c r="D2664" s="3" t="s">
        <v>36</v>
      </c>
      <c r="E2664" s="4">
        <v>0</v>
      </c>
      <c r="F2664" s="4">
        <v>0</v>
      </c>
      <c r="H2664" s="6">
        <v>0</v>
      </c>
      <c r="I2664" s="7">
        <v>6236148</v>
      </c>
      <c r="J2664" s="7">
        <v>6236144</v>
      </c>
      <c r="K2664" s="7">
        <v>2</v>
      </c>
      <c r="L2664" s="7">
        <v>6</v>
      </c>
      <c r="M2664" s="7">
        <f t="shared" si="310"/>
        <v>0</v>
      </c>
      <c r="N2664" s="8">
        <f t="shared" si="311"/>
        <v>0</v>
      </c>
      <c r="R2664" s="12">
        <v>1</v>
      </c>
    </row>
    <row r="2665" spans="1:18" ht="38.25" x14ac:dyDescent="0.2">
      <c r="A2665" s="1" t="s">
        <v>4875</v>
      </c>
      <c r="B2665" s="1" t="s">
        <v>31</v>
      </c>
      <c r="C2665" s="2" t="s">
        <v>4876</v>
      </c>
      <c r="D2665" s="3" t="s">
        <v>244</v>
      </c>
      <c r="E2665" s="4">
        <v>108</v>
      </c>
      <c r="F2665" s="4">
        <v>0</v>
      </c>
      <c r="H2665" s="6">
        <v>0</v>
      </c>
      <c r="I2665" s="7">
        <v>6236149</v>
      </c>
      <c r="J2665" s="7">
        <v>6236144</v>
      </c>
      <c r="K2665" s="7">
        <v>2</v>
      </c>
      <c r="L2665" s="7">
        <v>6</v>
      </c>
      <c r="M2665" s="7">
        <f t="shared" si="310"/>
        <v>0</v>
      </c>
      <c r="N2665" s="8">
        <f t="shared" si="311"/>
        <v>0</v>
      </c>
      <c r="R2665" s="12">
        <v>1</v>
      </c>
    </row>
    <row r="2666" spans="1:18" ht="216.75" x14ac:dyDescent="0.2">
      <c r="A2666" s="1" t="s">
        <v>4877</v>
      </c>
      <c r="B2666" s="1" t="s">
        <v>42</v>
      </c>
      <c r="C2666" s="2" t="s">
        <v>4878</v>
      </c>
      <c r="D2666" s="3" t="s">
        <v>244</v>
      </c>
      <c r="E2666" s="4">
        <v>108</v>
      </c>
      <c r="F2666" s="4">
        <v>0</v>
      </c>
      <c r="H2666" s="6">
        <v>0</v>
      </c>
      <c r="I2666" s="7">
        <v>6236150</v>
      </c>
      <c r="J2666" s="7">
        <v>6236144</v>
      </c>
      <c r="K2666" s="7">
        <v>2</v>
      </c>
      <c r="L2666" s="7">
        <v>6</v>
      </c>
      <c r="M2666" s="7">
        <f t="shared" si="310"/>
        <v>0</v>
      </c>
      <c r="N2666" s="8">
        <f t="shared" si="311"/>
        <v>0</v>
      </c>
      <c r="R2666" s="12">
        <v>1</v>
      </c>
    </row>
    <row r="2667" spans="1:18" ht="51" x14ac:dyDescent="0.2">
      <c r="A2667" s="1" t="s">
        <v>4879</v>
      </c>
      <c r="B2667" s="1" t="s">
        <v>45</v>
      </c>
      <c r="C2667" s="2" t="s">
        <v>4880</v>
      </c>
      <c r="D2667" s="3" t="s">
        <v>247</v>
      </c>
      <c r="E2667" s="4">
        <v>57</v>
      </c>
      <c r="F2667" s="4">
        <v>0</v>
      </c>
      <c r="H2667" s="6">
        <v>0</v>
      </c>
      <c r="I2667" s="7">
        <v>6236151</v>
      </c>
      <c r="J2667" s="7">
        <v>6236144</v>
      </c>
      <c r="K2667" s="7">
        <v>2</v>
      </c>
      <c r="L2667" s="7">
        <v>6</v>
      </c>
      <c r="M2667" s="7">
        <f t="shared" si="310"/>
        <v>0</v>
      </c>
      <c r="N2667" s="8">
        <f t="shared" si="311"/>
        <v>0</v>
      </c>
      <c r="R2667" s="12">
        <v>1</v>
      </c>
    </row>
    <row r="2668" spans="1:18" ht="38.25" x14ac:dyDescent="0.2">
      <c r="A2668" s="1" t="s">
        <v>4881</v>
      </c>
      <c r="B2668" s="1" t="s">
        <v>48</v>
      </c>
      <c r="C2668" s="2" t="s">
        <v>4882</v>
      </c>
      <c r="D2668" s="3" t="s">
        <v>247</v>
      </c>
      <c r="E2668" s="4">
        <v>52</v>
      </c>
      <c r="F2668" s="4">
        <v>0</v>
      </c>
      <c r="H2668" s="6">
        <v>0</v>
      </c>
      <c r="I2668" s="7">
        <v>6236152</v>
      </c>
      <c r="J2668" s="7">
        <v>6236144</v>
      </c>
      <c r="K2668" s="7">
        <v>2</v>
      </c>
      <c r="L2668" s="7">
        <v>6</v>
      </c>
      <c r="M2668" s="7">
        <f t="shared" si="310"/>
        <v>0</v>
      </c>
      <c r="N2668" s="8">
        <f t="shared" si="311"/>
        <v>0</v>
      </c>
      <c r="R2668" s="12">
        <v>1</v>
      </c>
    </row>
    <row r="2669" spans="1:18" ht="89.25" x14ac:dyDescent="0.2">
      <c r="A2669" s="1" t="s">
        <v>4883</v>
      </c>
      <c r="B2669" s="1" t="s">
        <v>51</v>
      </c>
      <c r="C2669" s="2" t="s">
        <v>4884</v>
      </c>
      <c r="D2669" s="3" t="s">
        <v>237</v>
      </c>
      <c r="E2669" s="4">
        <v>3</v>
      </c>
      <c r="F2669" s="4">
        <v>0</v>
      </c>
      <c r="H2669" s="6">
        <v>0</v>
      </c>
      <c r="I2669" s="7">
        <v>6236153</v>
      </c>
      <c r="J2669" s="7">
        <v>6236144</v>
      </c>
      <c r="K2669" s="7">
        <v>2</v>
      </c>
      <c r="L2669" s="7">
        <v>6</v>
      </c>
      <c r="M2669" s="7">
        <f t="shared" si="310"/>
        <v>0</v>
      </c>
      <c r="N2669" s="8">
        <f t="shared" si="311"/>
        <v>0</v>
      </c>
      <c r="R2669" s="12">
        <v>1</v>
      </c>
    </row>
    <row r="2670" spans="1:18" ht="38.25" x14ac:dyDescent="0.2">
      <c r="A2670" s="1" t="s">
        <v>4885</v>
      </c>
      <c r="B2670" s="1" t="s">
        <v>54</v>
      </c>
      <c r="C2670" s="2" t="s">
        <v>4886</v>
      </c>
      <c r="D2670" s="3" t="s">
        <v>237</v>
      </c>
      <c r="E2670" s="4">
        <v>3</v>
      </c>
      <c r="F2670" s="4">
        <v>0</v>
      </c>
      <c r="H2670" s="6">
        <v>0</v>
      </c>
      <c r="I2670" s="7">
        <v>6236154</v>
      </c>
      <c r="J2670" s="7">
        <v>6236144</v>
      </c>
      <c r="K2670" s="7">
        <v>2</v>
      </c>
      <c r="L2670" s="7">
        <v>6</v>
      </c>
      <c r="M2670" s="7">
        <f t="shared" si="310"/>
        <v>0</v>
      </c>
      <c r="N2670" s="8">
        <f t="shared" si="311"/>
        <v>0</v>
      </c>
      <c r="R2670" s="12">
        <v>1</v>
      </c>
    </row>
    <row r="2671" spans="1:18" ht="38.25" x14ac:dyDescent="0.2">
      <c r="A2671" s="1" t="s">
        <v>4887</v>
      </c>
      <c r="B2671" s="1" t="s">
        <v>57</v>
      </c>
      <c r="C2671" s="2" t="s">
        <v>4888</v>
      </c>
      <c r="D2671" s="3" t="s">
        <v>247</v>
      </c>
      <c r="E2671" s="4">
        <v>12</v>
      </c>
      <c r="F2671" s="4">
        <v>0</v>
      </c>
      <c r="H2671" s="6">
        <v>0</v>
      </c>
      <c r="I2671" s="7">
        <v>6236155</v>
      </c>
      <c r="J2671" s="7">
        <v>6236144</v>
      </c>
      <c r="K2671" s="7">
        <v>2</v>
      </c>
      <c r="L2671" s="7">
        <v>6</v>
      </c>
      <c r="M2671" s="7">
        <f t="shared" si="310"/>
        <v>0</v>
      </c>
      <c r="N2671" s="8">
        <f t="shared" si="311"/>
        <v>0</v>
      </c>
      <c r="R2671" s="12">
        <v>1</v>
      </c>
    </row>
    <row r="2672" spans="1:18" ht="25.5" x14ac:dyDescent="0.2">
      <c r="A2672" s="1" t="s">
        <v>4889</v>
      </c>
      <c r="B2672" s="1" t="s">
        <v>60</v>
      </c>
      <c r="C2672" s="2" t="s">
        <v>4890</v>
      </c>
      <c r="D2672" s="3" t="s">
        <v>237</v>
      </c>
      <c r="E2672" s="4">
        <v>3</v>
      </c>
      <c r="F2672" s="4">
        <v>0</v>
      </c>
      <c r="H2672" s="6">
        <v>0</v>
      </c>
      <c r="I2672" s="7">
        <v>6236156</v>
      </c>
      <c r="J2672" s="7">
        <v>6236144</v>
      </c>
      <c r="K2672" s="7">
        <v>2</v>
      </c>
      <c r="L2672" s="7">
        <v>6</v>
      </c>
      <c r="M2672" s="7">
        <f t="shared" si="310"/>
        <v>0</v>
      </c>
      <c r="N2672" s="8">
        <f t="shared" si="311"/>
        <v>0</v>
      </c>
      <c r="R2672" s="12">
        <v>1</v>
      </c>
    </row>
    <row r="2673" spans="1:18" x14ac:dyDescent="0.2">
      <c r="A2673" s="1" t="s">
        <v>4891</v>
      </c>
      <c r="B2673" s="1" t="s">
        <v>282</v>
      </c>
      <c r="C2673" s="2" t="s">
        <v>1071</v>
      </c>
      <c r="E2673" s="4">
        <v>0</v>
      </c>
      <c r="F2673" s="4">
        <v>0</v>
      </c>
      <c r="H2673" s="6">
        <v>0</v>
      </c>
      <c r="I2673" s="7">
        <v>6236157</v>
      </c>
      <c r="J2673" s="7">
        <v>6236143</v>
      </c>
      <c r="K2673" s="7">
        <v>1</v>
      </c>
      <c r="L2673" s="7">
        <v>5</v>
      </c>
      <c r="M2673" s="7">
        <f>M2674+M2675+M2676+M2677+M2678+M2679+M2680+M2681+M2682</f>
        <v>0</v>
      </c>
      <c r="N2673" s="8">
        <f>N2674+N2675+N2676+N2677+N2678+N2679+N2680+N2681+N2682</f>
        <v>0</v>
      </c>
      <c r="R2673" s="12">
        <v>1</v>
      </c>
    </row>
    <row r="2674" spans="1:18" x14ac:dyDescent="0.2">
      <c r="A2674" s="1" t="s">
        <v>4892</v>
      </c>
      <c r="C2674" s="2" t="s">
        <v>634</v>
      </c>
      <c r="D2674" s="3" t="s">
        <v>36</v>
      </c>
      <c r="E2674" s="4">
        <v>0</v>
      </c>
      <c r="F2674" s="4">
        <v>0</v>
      </c>
      <c r="H2674" s="6">
        <v>0</v>
      </c>
      <c r="I2674" s="7">
        <v>6236158</v>
      </c>
      <c r="J2674" s="7">
        <v>6236157</v>
      </c>
      <c r="K2674" s="7">
        <v>2</v>
      </c>
      <c r="L2674" s="7">
        <v>6</v>
      </c>
      <c r="M2674" s="7">
        <f t="shared" ref="M2674:M2682" si="312">ROUND(ROUND(H2674,2)*ROUND(E2674,2), 2)</f>
        <v>0</v>
      </c>
      <c r="N2674" s="8">
        <f t="shared" ref="N2674:N2682" si="313">H2674*E2674*(1+F2674/100)</f>
        <v>0</v>
      </c>
      <c r="R2674" s="12">
        <v>1</v>
      </c>
    </row>
    <row r="2675" spans="1:18" x14ac:dyDescent="0.2">
      <c r="A2675" s="1" t="s">
        <v>4893</v>
      </c>
      <c r="C2675" s="2" t="s">
        <v>1074</v>
      </c>
      <c r="D2675" s="3" t="s">
        <v>36</v>
      </c>
      <c r="E2675" s="4">
        <v>0</v>
      </c>
      <c r="F2675" s="4">
        <v>0</v>
      </c>
      <c r="H2675" s="6">
        <v>0</v>
      </c>
      <c r="I2675" s="7">
        <v>6236159</v>
      </c>
      <c r="J2675" s="7">
        <v>6236157</v>
      </c>
      <c r="K2675" s="7">
        <v>2</v>
      </c>
      <c r="L2675" s="7">
        <v>6</v>
      </c>
      <c r="M2675" s="7">
        <f t="shared" si="312"/>
        <v>0</v>
      </c>
      <c r="N2675" s="8">
        <f t="shared" si="313"/>
        <v>0</v>
      </c>
      <c r="R2675" s="12">
        <v>1</v>
      </c>
    </row>
    <row r="2676" spans="1:18" ht="25.5" x14ac:dyDescent="0.2">
      <c r="A2676" s="1" t="s">
        <v>4894</v>
      </c>
      <c r="C2676" s="2" t="s">
        <v>4895</v>
      </c>
      <c r="D2676" s="3" t="s">
        <v>36</v>
      </c>
      <c r="E2676" s="4">
        <v>0</v>
      </c>
      <c r="F2676" s="4">
        <v>0</v>
      </c>
      <c r="H2676" s="6">
        <v>0</v>
      </c>
      <c r="I2676" s="7">
        <v>6236160</v>
      </c>
      <c r="J2676" s="7">
        <v>6236157</v>
      </c>
      <c r="K2676" s="7">
        <v>2</v>
      </c>
      <c r="L2676" s="7">
        <v>6</v>
      </c>
      <c r="M2676" s="7">
        <f t="shared" si="312"/>
        <v>0</v>
      </c>
      <c r="N2676" s="8">
        <f t="shared" si="313"/>
        <v>0</v>
      </c>
      <c r="R2676" s="12">
        <v>1</v>
      </c>
    </row>
    <row r="2677" spans="1:18" ht="25.5" x14ac:dyDescent="0.2">
      <c r="A2677" s="1" t="s">
        <v>4896</v>
      </c>
      <c r="C2677" s="2" t="s">
        <v>966</v>
      </c>
      <c r="D2677" s="3" t="s">
        <v>36</v>
      </c>
      <c r="E2677" s="4">
        <v>0</v>
      </c>
      <c r="F2677" s="4">
        <v>0</v>
      </c>
      <c r="H2677" s="6">
        <v>0</v>
      </c>
      <c r="I2677" s="7">
        <v>6236161</v>
      </c>
      <c r="J2677" s="7">
        <v>6236157</v>
      </c>
      <c r="K2677" s="7">
        <v>2</v>
      </c>
      <c r="L2677" s="7">
        <v>6</v>
      </c>
      <c r="M2677" s="7">
        <f t="shared" si="312"/>
        <v>0</v>
      </c>
      <c r="N2677" s="8">
        <f t="shared" si="313"/>
        <v>0</v>
      </c>
      <c r="R2677" s="12">
        <v>1</v>
      </c>
    </row>
    <row r="2678" spans="1:18" x14ac:dyDescent="0.2">
      <c r="A2678" s="1" t="s">
        <v>4897</v>
      </c>
      <c r="C2678" s="2" t="s">
        <v>970</v>
      </c>
      <c r="D2678" s="3" t="s">
        <v>36</v>
      </c>
      <c r="E2678" s="4">
        <v>0</v>
      </c>
      <c r="F2678" s="4">
        <v>0</v>
      </c>
      <c r="H2678" s="6">
        <v>0</v>
      </c>
      <c r="I2678" s="7">
        <v>6236162</v>
      </c>
      <c r="J2678" s="7">
        <v>6236157</v>
      </c>
      <c r="K2678" s="7">
        <v>2</v>
      </c>
      <c r="L2678" s="7">
        <v>6</v>
      </c>
      <c r="M2678" s="7">
        <f t="shared" si="312"/>
        <v>0</v>
      </c>
      <c r="N2678" s="8">
        <f t="shared" si="313"/>
        <v>0</v>
      </c>
      <c r="R2678" s="12">
        <v>1</v>
      </c>
    </row>
    <row r="2679" spans="1:18" x14ac:dyDescent="0.2">
      <c r="A2679" s="1" t="s">
        <v>4898</v>
      </c>
      <c r="C2679" s="2" t="s">
        <v>2913</v>
      </c>
      <c r="D2679" s="3" t="s">
        <v>36</v>
      </c>
      <c r="E2679" s="4">
        <v>0</v>
      </c>
      <c r="F2679" s="4">
        <v>0</v>
      </c>
      <c r="H2679" s="6">
        <v>0</v>
      </c>
      <c r="I2679" s="7">
        <v>6236163</v>
      </c>
      <c r="J2679" s="7">
        <v>6236157</v>
      </c>
      <c r="K2679" s="7">
        <v>2</v>
      </c>
      <c r="L2679" s="7">
        <v>6</v>
      </c>
      <c r="M2679" s="7">
        <f t="shared" si="312"/>
        <v>0</v>
      </c>
      <c r="N2679" s="8">
        <f t="shared" si="313"/>
        <v>0</v>
      </c>
      <c r="R2679" s="12">
        <v>1</v>
      </c>
    </row>
    <row r="2680" spans="1:18" ht="114.75" x14ac:dyDescent="0.2">
      <c r="A2680" s="1" t="s">
        <v>4899</v>
      </c>
      <c r="B2680" s="1" t="s">
        <v>31</v>
      </c>
      <c r="C2680" s="2" t="s">
        <v>4900</v>
      </c>
      <c r="D2680" s="3" t="s">
        <v>244</v>
      </c>
      <c r="E2680" s="4">
        <v>25</v>
      </c>
      <c r="F2680" s="4">
        <v>0</v>
      </c>
      <c r="H2680" s="6">
        <v>0</v>
      </c>
      <c r="I2680" s="7">
        <v>6236164</v>
      </c>
      <c r="J2680" s="7">
        <v>6236157</v>
      </c>
      <c r="K2680" s="7">
        <v>2</v>
      </c>
      <c r="L2680" s="7">
        <v>6</v>
      </c>
      <c r="M2680" s="7">
        <f t="shared" si="312"/>
        <v>0</v>
      </c>
      <c r="N2680" s="8">
        <f t="shared" si="313"/>
        <v>0</v>
      </c>
      <c r="R2680" s="12">
        <v>1</v>
      </c>
    </row>
    <row r="2681" spans="1:18" ht="76.5" x14ac:dyDescent="0.2">
      <c r="A2681" s="1" t="s">
        <v>4901</v>
      </c>
      <c r="B2681" s="1" t="s">
        <v>42</v>
      </c>
      <c r="C2681" s="2" t="s">
        <v>4902</v>
      </c>
      <c r="D2681" s="3" t="s">
        <v>244</v>
      </c>
      <c r="E2681" s="4">
        <v>10</v>
      </c>
      <c r="F2681" s="4">
        <v>0</v>
      </c>
      <c r="H2681" s="6">
        <v>0</v>
      </c>
      <c r="I2681" s="7">
        <v>6236165</v>
      </c>
      <c r="J2681" s="7">
        <v>6236157</v>
      </c>
      <c r="K2681" s="7">
        <v>2</v>
      </c>
      <c r="L2681" s="7">
        <v>6</v>
      </c>
      <c r="M2681" s="7">
        <f t="shared" si="312"/>
        <v>0</v>
      </c>
      <c r="N2681" s="8">
        <f t="shared" si="313"/>
        <v>0</v>
      </c>
      <c r="R2681" s="12">
        <v>1</v>
      </c>
    </row>
    <row r="2682" spans="1:18" ht="38.25" x14ac:dyDescent="0.2">
      <c r="A2682" s="1" t="s">
        <v>4903</v>
      </c>
      <c r="B2682" s="1" t="s">
        <v>45</v>
      </c>
      <c r="C2682" s="2" t="s">
        <v>4904</v>
      </c>
      <c r="D2682" s="3" t="s">
        <v>244</v>
      </c>
      <c r="E2682" s="4">
        <v>2</v>
      </c>
      <c r="F2682" s="4">
        <v>0</v>
      </c>
      <c r="H2682" s="6">
        <v>0</v>
      </c>
      <c r="I2682" s="7">
        <v>6236166</v>
      </c>
      <c r="J2682" s="7">
        <v>6236157</v>
      </c>
      <c r="K2682" s="7">
        <v>2</v>
      </c>
      <c r="L2682" s="7">
        <v>6</v>
      </c>
      <c r="M2682" s="7">
        <f t="shared" si="312"/>
        <v>0</v>
      </c>
      <c r="N2682" s="8">
        <f t="shared" si="313"/>
        <v>0</v>
      </c>
      <c r="R2682" s="12">
        <v>1</v>
      </c>
    </row>
    <row r="2683" spans="1:18" x14ac:dyDescent="0.2">
      <c r="A2683" s="1" t="s">
        <v>4905</v>
      </c>
      <c r="B2683" s="1" t="s">
        <v>307</v>
      </c>
      <c r="C2683" s="2" t="s">
        <v>1096</v>
      </c>
      <c r="E2683" s="4">
        <v>0</v>
      </c>
      <c r="F2683" s="4">
        <v>0</v>
      </c>
      <c r="H2683" s="6">
        <v>0</v>
      </c>
      <c r="I2683" s="7">
        <v>6236167</v>
      </c>
      <c r="J2683" s="7">
        <v>6236143</v>
      </c>
      <c r="K2683" s="7">
        <v>1</v>
      </c>
      <c r="L2683" s="7">
        <v>5</v>
      </c>
      <c r="M2683" s="7">
        <f>M2684+M2685+M2686+M2687+M2688+M2689+M2690+M2691</f>
        <v>0</v>
      </c>
      <c r="N2683" s="8">
        <f>N2684+N2685+N2686+N2687+N2688+N2689+N2690+N2691</f>
        <v>0</v>
      </c>
      <c r="R2683" s="12">
        <v>1</v>
      </c>
    </row>
    <row r="2684" spans="1:18" x14ac:dyDescent="0.2">
      <c r="A2684" s="1" t="s">
        <v>4906</v>
      </c>
      <c r="C2684" s="2" t="s">
        <v>634</v>
      </c>
      <c r="D2684" s="3" t="s">
        <v>36</v>
      </c>
      <c r="E2684" s="4">
        <v>0</v>
      </c>
      <c r="F2684" s="4">
        <v>0</v>
      </c>
      <c r="H2684" s="6">
        <v>0</v>
      </c>
      <c r="I2684" s="7">
        <v>6236168</v>
      </c>
      <c r="J2684" s="7">
        <v>6236167</v>
      </c>
      <c r="K2684" s="7">
        <v>2</v>
      </c>
      <c r="L2684" s="7">
        <v>6</v>
      </c>
      <c r="M2684" s="7">
        <f t="shared" ref="M2684:M2691" si="314">ROUND(ROUND(H2684,2)*ROUND(E2684,2), 2)</f>
        <v>0</v>
      </c>
      <c r="N2684" s="8">
        <f t="shared" ref="N2684:N2691" si="315">H2684*E2684*(1+F2684/100)</f>
        <v>0</v>
      </c>
      <c r="R2684" s="12">
        <v>1</v>
      </c>
    </row>
    <row r="2685" spans="1:18" x14ac:dyDescent="0.2">
      <c r="A2685" s="1" t="s">
        <v>4907</v>
      </c>
      <c r="C2685" s="2" t="s">
        <v>4908</v>
      </c>
      <c r="D2685" s="3" t="s">
        <v>36</v>
      </c>
      <c r="E2685" s="4">
        <v>0</v>
      </c>
      <c r="F2685" s="4">
        <v>0</v>
      </c>
      <c r="H2685" s="6">
        <v>0</v>
      </c>
      <c r="I2685" s="7">
        <v>6236169</v>
      </c>
      <c r="J2685" s="7">
        <v>6236167</v>
      </c>
      <c r="K2685" s="7">
        <v>2</v>
      </c>
      <c r="L2685" s="7">
        <v>6</v>
      </c>
      <c r="M2685" s="7">
        <f t="shared" si="314"/>
        <v>0</v>
      </c>
      <c r="N2685" s="8">
        <f t="shared" si="315"/>
        <v>0</v>
      </c>
      <c r="R2685" s="12">
        <v>1</v>
      </c>
    </row>
    <row r="2686" spans="1:18" ht="25.5" x14ac:dyDescent="0.2">
      <c r="A2686" s="1" t="s">
        <v>4909</v>
      </c>
      <c r="C2686" s="2" t="s">
        <v>966</v>
      </c>
      <c r="D2686" s="3" t="s">
        <v>36</v>
      </c>
      <c r="E2686" s="4">
        <v>0</v>
      </c>
      <c r="F2686" s="4">
        <v>0</v>
      </c>
      <c r="H2686" s="6">
        <v>0</v>
      </c>
      <c r="I2686" s="7">
        <v>6236170</v>
      </c>
      <c r="J2686" s="7">
        <v>6236167</v>
      </c>
      <c r="K2686" s="7">
        <v>2</v>
      </c>
      <c r="L2686" s="7">
        <v>6</v>
      </c>
      <c r="M2686" s="7">
        <f t="shared" si="314"/>
        <v>0</v>
      </c>
      <c r="N2686" s="8">
        <f t="shared" si="315"/>
        <v>0</v>
      </c>
      <c r="R2686" s="12">
        <v>1</v>
      </c>
    </row>
    <row r="2687" spans="1:18" x14ac:dyDescent="0.2">
      <c r="A2687" s="1" t="s">
        <v>4910</v>
      </c>
      <c r="C2687" s="2" t="s">
        <v>2942</v>
      </c>
      <c r="D2687" s="3" t="s">
        <v>36</v>
      </c>
      <c r="E2687" s="4">
        <v>0</v>
      </c>
      <c r="F2687" s="4">
        <v>0</v>
      </c>
      <c r="H2687" s="6">
        <v>0</v>
      </c>
      <c r="I2687" s="7">
        <v>6236171</v>
      </c>
      <c r="J2687" s="7">
        <v>6236167</v>
      </c>
      <c r="K2687" s="7">
        <v>2</v>
      </c>
      <c r="L2687" s="7">
        <v>6</v>
      </c>
      <c r="M2687" s="7">
        <f t="shared" si="314"/>
        <v>0</v>
      </c>
      <c r="N2687" s="8">
        <f t="shared" si="315"/>
        <v>0</v>
      </c>
      <c r="R2687" s="12">
        <v>1</v>
      </c>
    </row>
    <row r="2688" spans="1:18" ht="25.5" x14ac:dyDescent="0.2">
      <c r="A2688" s="1" t="s">
        <v>4911</v>
      </c>
      <c r="C2688" s="2" t="s">
        <v>2944</v>
      </c>
      <c r="D2688" s="3" t="s">
        <v>36</v>
      </c>
      <c r="E2688" s="4">
        <v>0</v>
      </c>
      <c r="F2688" s="4">
        <v>0</v>
      </c>
      <c r="H2688" s="6">
        <v>0</v>
      </c>
      <c r="I2688" s="7">
        <v>6236172</v>
      </c>
      <c r="J2688" s="7">
        <v>6236167</v>
      </c>
      <c r="K2688" s="7">
        <v>2</v>
      </c>
      <c r="L2688" s="7">
        <v>6</v>
      </c>
      <c r="M2688" s="7">
        <f t="shared" si="314"/>
        <v>0</v>
      </c>
      <c r="N2688" s="8">
        <f t="shared" si="315"/>
        <v>0</v>
      </c>
      <c r="R2688" s="12">
        <v>1</v>
      </c>
    </row>
    <row r="2689" spans="1:18" ht="178.5" x14ac:dyDescent="0.2">
      <c r="A2689" s="1" t="s">
        <v>4912</v>
      </c>
      <c r="B2689" s="1" t="s">
        <v>31</v>
      </c>
      <c r="C2689" s="2" t="s">
        <v>4913</v>
      </c>
      <c r="D2689" s="3" t="s">
        <v>244</v>
      </c>
      <c r="E2689" s="4">
        <v>235</v>
      </c>
      <c r="F2689" s="4">
        <v>0</v>
      </c>
      <c r="H2689" s="6">
        <v>0</v>
      </c>
      <c r="I2689" s="7">
        <v>6236173</v>
      </c>
      <c r="J2689" s="7">
        <v>6236167</v>
      </c>
      <c r="K2689" s="7">
        <v>2</v>
      </c>
      <c r="L2689" s="7">
        <v>6</v>
      </c>
      <c r="M2689" s="7">
        <f t="shared" si="314"/>
        <v>0</v>
      </c>
      <c r="N2689" s="8">
        <f t="shared" si="315"/>
        <v>0</v>
      </c>
      <c r="R2689" s="12">
        <v>1</v>
      </c>
    </row>
    <row r="2690" spans="1:18" ht="38.25" x14ac:dyDescent="0.2">
      <c r="A2690" s="1" t="s">
        <v>4914</v>
      </c>
      <c r="B2690" s="1" t="s">
        <v>42</v>
      </c>
      <c r="C2690" s="2" t="s">
        <v>4915</v>
      </c>
      <c r="D2690" s="3" t="s">
        <v>247</v>
      </c>
      <c r="E2690" s="4">
        <v>218</v>
      </c>
      <c r="F2690" s="4">
        <v>0</v>
      </c>
      <c r="H2690" s="6">
        <v>0</v>
      </c>
      <c r="I2690" s="7">
        <v>6236174</v>
      </c>
      <c r="J2690" s="7">
        <v>6236167</v>
      </c>
      <c r="K2690" s="7">
        <v>2</v>
      </c>
      <c r="L2690" s="7">
        <v>6</v>
      </c>
      <c r="M2690" s="7">
        <f t="shared" si="314"/>
        <v>0</v>
      </c>
      <c r="N2690" s="8">
        <f t="shared" si="315"/>
        <v>0</v>
      </c>
      <c r="R2690" s="12">
        <v>1</v>
      </c>
    </row>
    <row r="2691" spans="1:18" ht="38.25" x14ac:dyDescent="0.2">
      <c r="A2691" s="1" t="s">
        <v>4916</v>
      </c>
      <c r="B2691" s="1" t="s">
        <v>45</v>
      </c>
      <c r="C2691" s="2" t="s">
        <v>4917</v>
      </c>
      <c r="D2691" s="3" t="s">
        <v>247</v>
      </c>
      <c r="E2691" s="4">
        <v>121</v>
      </c>
      <c r="F2691" s="4">
        <v>0</v>
      </c>
      <c r="H2691" s="6">
        <v>0</v>
      </c>
      <c r="I2691" s="7">
        <v>6236175</v>
      </c>
      <c r="J2691" s="7">
        <v>6236167</v>
      </c>
      <c r="K2691" s="7">
        <v>2</v>
      </c>
      <c r="L2691" s="7">
        <v>6</v>
      </c>
      <c r="M2691" s="7">
        <f t="shared" si="314"/>
        <v>0</v>
      </c>
      <c r="N2691" s="8">
        <f t="shared" si="315"/>
        <v>0</v>
      </c>
      <c r="R2691" s="12">
        <v>1</v>
      </c>
    </row>
    <row r="2692" spans="1:18" x14ac:dyDescent="0.2">
      <c r="A2692" s="1" t="s">
        <v>4918</v>
      </c>
      <c r="B2692" s="1" t="s">
        <v>344</v>
      </c>
      <c r="C2692" s="2" t="s">
        <v>488</v>
      </c>
      <c r="E2692" s="4">
        <v>0</v>
      </c>
      <c r="F2692" s="4">
        <v>0</v>
      </c>
      <c r="H2692" s="6">
        <v>0</v>
      </c>
      <c r="I2692" s="7">
        <v>6236176</v>
      </c>
      <c r="J2692" s="7">
        <v>6236143</v>
      </c>
      <c r="K2692" s="7">
        <v>1</v>
      </c>
      <c r="L2692" s="7">
        <v>5</v>
      </c>
      <c r="M2692" s="7">
        <f>M2693+M2694+M2695+M2696+M2697+M2698</f>
        <v>0</v>
      </c>
      <c r="N2692" s="8">
        <f>N2693+N2694+N2695+N2696+N2697+N2698</f>
        <v>0</v>
      </c>
      <c r="R2692" s="12">
        <v>1</v>
      </c>
    </row>
    <row r="2693" spans="1:18" x14ac:dyDescent="0.2">
      <c r="A2693" s="1" t="s">
        <v>4919</v>
      </c>
      <c r="C2693" s="2" t="s">
        <v>211</v>
      </c>
      <c r="D2693" s="3" t="s">
        <v>36</v>
      </c>
      <c r="E2693" s="4">
        <v>0</v>
      </c>
      <c r="F2693" s="4">
        <v>0</v>
      </c>
      <c r="H2693" s="6">
        <v>0</v>
      </c>
      <c r="I2693" s="7">
        <v>6236177</v>
      </c>
      <c r="J2693" s="7">
        <v>6236176</v>
      </c>
      <c r="K2693" s="7">
        <v>2</v>
      </c>
      <c r="L2693" s="7">
        <v>6</v>
      </c>
      <c r="M2693" s="7">
        <f t="shared" ref="M2693:M2698" si="316">ROUND(ROUND(H2693,2)*ROUND(E2693,2), 2)</f>
        <v>0</v>
      </c>
      <c r="N2693" s="8">
        <f t="shared" ref="N2693:N2698" si="317">H2693*E2693*(1+F2693/100)</f>
        <v>0</v>
      </c>
      <c r="R2693" s="12">
        <v>1</v>
      </c>
    </row>
    <row r="2694" spans="1:18" ht="51" x14ac:dyDescent="0.2">
      <c r="A2694" s="1" t="s">
        <v>4920</v>
      </c>
      <c r="C2694" s="2" t="s">
        <v>2950</v>
      </c>
      <c r="D2694" s="3" t="s">
        <v>36</v>
      </c>
      <c r="E2694" s="4">
        <v>0</v>
      </c>
      <c r="F2694" s="4">
        <v>0</v>
      </c>
      <c r="H2694" s="6">
        <v>0</v>
      </c>
      <c r="I2694" s="7">
        <v>6236178</v>
      </c>
      <c r="J2694" s="7">
        <v>6236176</v>
      </c>
      <c r="K2694" s="7">
        <v>2</v>
      </c>
      <c r="L2694" s="7">
        <v>6</v>
      </c>
      <c r="M2694" s="7">
        <f t="shared" si="316"/>
        <v>0</v>
      </c>
      <c r="N2694" s="8">
        <f t="shared" si="317"/>
        <v>0</v>
      </c>
      <c r="R2694" s="12">
        <v>1</v>
      </c>
    </row>
    <row r="2695" spans="1:18" x14ac:dyDescent="0.2">
      <c r="A2695" s="1" t="s">
        <v>4921</v>
      </c>
      <c r="C2695" s="2" t="s">
        <v>2952</v>
      </c>
      <c r="D2695" s="3" t="s">
        <v>36</v>
      </c>
      <c r="E2695" s="4">
        <v>0</v>
      </c>
      <c r="F2695" s="4">
        <v>0</v>
      </c>
      <c r="H2695" s="6">
        <v>0</v>
      </c>
      <c r="I2695" s="7">
        <v>6236179</v>
      </c>
      <c r="J2695" s="7">
        <v>6236176</v>
      </c>
      <c r="K2695" s="7">
        <v>2</v>
      </c>
      <c r="L2695" s="7">
        <v>6</v>
      </c>
      <c r="M2695" s="7">
        <f t="shared" si="316"/>
        <v>0</v>
      </c>
      <c r="N2695" s="8">
        <f t="shared" si="317"/>
        <v>0</v>
      </c>
      <c r="R2695" s="12">
        <v>1</v>
      </c>
    </row>
    <row r="2696" spans="1:18" ht="25.5" x14ac:dyDescent="0.2">
      <c r="A2696" s="1" t="s">
        <v>4922</v>
      </c>
      <c r="C2696" s="2" t="s">
        <v>966</v>
      </c>
      <c r="D2696" s="3" t="s">
        <v>36</v>
      </c>
      <c r="E2696" s="4">
        <v>0</v>
      </c>
      <c r="F2696" s="4">
        <v>0</v>
      </c>
      <c r="H2696" s="6">
        <v>0</v>
      </c>
      <c r="I2696" s="7">
        <v>6236180</v>
      </c>
      <c r="J2696" s="7">
        <v>6236176</v>
      </c>
      <c r="K2696" s="7">
        <v>2</v>
      </c>
      <c r="L2696" s="7">
        <v>6</v>
      </c>
      <c r="M2696" s="7">
        <f t="shared" si="316"/>
        <v>0</v>
      </c>
      <c r="N2696" s="8">
        <f t="shared" si="317"/>
        <v>0</v>
      </c>
      <c r="R2696" s="12">
        <v>1</v>
      </c>
    </row>
    <row r="2697" spans="1:18" ht="89.25" x14ac:dyDescent="0.2">
      <c r="A2697" s="1" t="s">
        <v>4923</v>
      </c>
      <c r="B2697" s="1" t="s">
        <v>31</v>
      </c>
      <c r="C2697" s="2" t="s">
        <v>4924</v>
      </c>
      <c r="D2697" s="3" t="s">
        <v>244</v>
      </c>
      <c r="E2697" s="4">
        <v>108</v>
      </c>
      <c r="F2697" s="4">
        <v>0</v>
      </c>
      <c r="H2697" s="6">
        <v>0</v>
      </c>
      <c r="I2697" s="7">
        <v>6236181</v>
      </c>
      <c r="J2697" s="7">
        <v>6236176</v>
      </c>
      <c r="K2697" s="7">
        <v>2</v>
      </c>
      <c r="L2697" s="7">
        <v>6</v>
      </c>
      <c r="M2697" s="7">
        <f t="shared" si="316"/>
        <v>0</v>
      </c>
      <c r="N2697" s="8">
        <f t="shared" si="317"/>
        <v>0</v>
      </c>
      <c r="R2697" s="12">
        <v>1</v>
      </c>
    </row>
    <row r="2698" spans="1:18" ht="89.25" x14ac:dyDescent="0.2">
      <c r="A2698" s="1" t="s">
        <v>4925</v>
      </c>
      <c r="B2698" s="1" t="s">
        <v>42</v>
      </c>
      <c r="C2698" s="2" t="s">
        <v>4926</v>
      </c>
      <c r="D2698" s="3" t="s">
        <v>244</v>
      </c>
      <c r="E2698" s="4">
        <v>9</v>
      </c>
      <c r="F2698" s="4">
        <v>0</v>
      </c>
      <c r="H2698" s="6">
        <v>0</v>
      </c>
      <c r="I2698" s="7">
        <v>6236182</v>
      </c>
      <c r="J2698" s="7">
        <v>6236176</v>
      </c>
      <c r="K2698" s="7">
        <v>2</v>
      </c>
      <c r="L2698" s="7">
        <v>6</v>
      </c>
      <c r="M2698" s="7">
        <f t="shared" si="316"/>
        <v>0</v>
      </c>
      <c r="N2698" s="8">
        <f t="shared" si="317"/>
        <v>0</v>
      </c>
      <c r="R2698" s="12">
        <v>1</v>
      </c>
    </row>
    <row r="2699" spans="1:18" x14ac:dyDescent="0.2">
      <c r="A2699" s="1" t="s">
        <v>4927</v>
      </c>
      <c r="B2699" s="1" t="s">
        <v>365</v>
      </c>
      <c r="C2699" s="2" t="s">
        <v>499</v>
      </c>
      <c r="E2699" s="4">
        <v>0</v>
      </c>
      <c r="F2699" s="4">
        <v>0</v>
      </c>
      <c r="H2699" s="6">
        <v>0</v>
      </c>
      <c r="I2699" s="7">
        <v>6236183</v>
      </c>
      <c r="J2699" s="7">
        <v>6236143</v>
      </c>
      <c r="K2699" s="7">
        <v>1</v>
      </c>
      <c r="L2699" s="7">
        <v>5</v>
      </c>
      <c r="M2699" s="7">
        <f>M2700+M2701+M2702+M2703+M2704+M2705+M2706+M2707+M2708+M2709+M2710+M2711</f>
        <v>0</v>
      </c>
      <c r="N2699" s="8">
        <f>N2700+N2701+N2702+N2703+N2704+N2705+N2706+N2707+N2708+N2709+N2710+N2711</f>
        <v>0</v>
      </c>
      <c r="R2699" s="12">
        <v>1</v>
      </c>
    </row>
    <row r="2700" spans="1:18" x14ac:dyDescent="0.2">
      <c r="A2700" s="1" t="s">
        <v>4928</v>
      </c>
      <c r="C2700" s="2" t="s">
        <v>285</v>
      </c>
      <c r="D2700" s="3" t="s">
        <v>36</v>
      </c>
      <c r="E2700" s="4">
        <v>0</v>
      </c>
      <c r="F2700" s="4">
        <v>0</v>
      </c>
      <c r="H2700" s="6">
        <v>0</v>
      </c>
      <c r="I2700" s="7">
        <v>6236184</v>
      </c>
      <c r="J2700" s="7">
        <v>6236183</v>
      </c>
      <c r="K2700" s="7">
        <v>2</v>
      </c>
      <c r="L2700" s="7">
        <v>6</v>
      </c>
      <c r="M2700" s="7">
        <f t="shared" ref="M2700:M2711" si="318">ROUND(ROUND(H2700,2)*ROUND(E2700,2), 2)</f>
        <v>0</v>
      </c>
      <c r="N2700" s="8">
        <f t="shared" ref="N2700:N2711" si="319">H2700*E2700*(1+F2700/100)</f>
        <v>0</v>
      </c>
      <c r="R2700" s="12">
        <v>1</v>
      </c>
    </row>
    <row r="2701" spans="1:18" ht="25.5" x14ac:dyDescent="0.2">
      <c r="A2701" s="1" t="s">
        <v>4929</v>
      </c>
      <c r="C2701" s="2" t="s">
        <v>4930</v>
      </c>
      <c r="D2701" s="3" t="s">
        <v>36</v>
      </c>
      <c r="E2701" s="4">
        <v>0</v>
      </c>
      <c r="F2701" s="4">
        <v>0</v>
      </c>
      <c r="H2701" s="6">
        <v>0</v>
      </c>
      <c r="I2701" s="7">
        <v>6236185</v>
      </c>
      <c r="J2701" s="7">
        <v>6236183</v>
      </c>
      <c r="K2701" s="7">
        <v>2</v>
      </c>
      <c r="L2701" s="7">
        <v>6</v>
      </c>
      <c r="M2701" s="7">
        <f t="shared" si="318"/>
        <v>0</v>
      </c>
      <c r="N2701" s="8">
        <f t="shared" si="319"/>
        <v>0</v>
      </c>
      <c r="R2701" s="12">
        <v>1</v>
      </c>
    </row>
    <row r="2702" spans="1:18" x14ac:dyDescent="0.2">
      <c r="A2702" s="1" t="s">
        <v>4931</v>
      </c>
      <c r="C2702" s="2" t="s">
        <v>504</v>
      </c>
      <c r="D2702" s="3" t="s">
        <v>36</v>
      </c>
      <c r="E2702" s="4">
        <v>0</v>
      </c>
      <c r="F2702" s="4">
        <v>0</v>
      </c>
      <c r="H2702" s="6">
        <v>0</v>
      </c>
      <c r="I2702" s="7">
        <v>6236186</v>
      </c>
      <c r="J2702" s="7">
        <v>6236183</v>
      </c>
      <c r="K2702" s="7">
        <v>2</v>
      </c>
      <c r="L2702" s="7">
        <v>6</v>
      </c>
      <c r="M2702" s="7">
        <f t="shared" si="318"/>
        <v>0</v>
      </c>
      <c r="N2702" s="8">
        <f t="shared" si="319"/>
        <v>0</v>
      </c>
      <c r="R2702" s="12">
        <v>1</v>
      </c>
    </row>
    <row r="2703" spans="1:18" ht="25.5" x14ac:dyDescent="0.2">
      <c r="A2703" s="1" t="s">
        <v>4932</v>
      </c>
      <c r="C2703" s="2" t="s">
        <v>3004</v>
      </c>
      <c r="D2703" s="3" t="s">
        <v>36</v>
      </c>
      <c r="E2703" s="4">
        <v>0</v>
      </c>
      <c r="F2703" s="4">
        <v>0</v>
      </c>
      <c r="H2703" s="6">
        <v>0</v>
      </c>
      <c r="I2703" s="7">
        <v>6236187</v>
      </c>
      <c r="J2703" s="7">
        <v>6236183</v>
      </c>
      <c r="K2703" s="7">
        <v>2</v>
      </c>
      <c r="L2703" s="7">
        <v>6</v>
      </c>
      <c r="M2703" s="7">
        <f t="shared" si="318"/>
        <v>0</v>
      </c>
      <c r="N2703" s="8">
        <f t="shared" si="319"/>
        <v>0</v>
      </c>
      <c r="R2703" s="12">
        <v>1</v>
      </c>
    </row>
    <row r="2704" spans="1:18" ht="25.5" x14ac:dyDescent="0.2">
      <c r="A2704" s="1" t="s">
        <v>4933</v>
      </c>
      <c r="C2704" s="2" t="s">
        <v>3006</v>
      </c>
      <c r="D2704" s="3" t="s">
        <v>36</v>
      </c>
      <c r="E2704" s="4">
        <v>0</v>
      </c>
      <c r="F2704" s="4">
        <v>0</v>
      </c>
      <c r="H2704" s="6">
        <v>0</v>
      </c>
      <c r="I2704" s="7">
        <v>6236188</v>
      </c>
      <c r="J2704" s="7">
        <v>6236183</v>
      </c>
      <c r="K2704" s="7">
        <v>2</v>
      </c>
      <c r="L2704" s="7">
        <v>6</v>
      </c>
      <c r="M2704" s="7">
        <f t="shared" si="318"/>
        <v>0</v>
      </c>
      <c r="N2704" s="8">
        <f t="shared" si="319"/>
        <v>0</v>
      </c>
      <c r="R2704" s="12">
        <v>1</v>
      </c>
    </row>
    <row r="2705" spans="1:18" ht="25.5" x14ac:dyDescent="0.2">
      <c r="A2705" s="1" t="s">
        <v>4934</v>
      </c>
      <c r="C2705" s="2" t="s">
        <v>966</v>
      </c>
      <c r="D2705" s="3" t="s">
        <v>36</v>
      </c>
      <c r="E2705" s="4">
        <v>0</v>
      </c>
      <c r="F2705" s="4">
        <v>0</v>
      </c>
      <c r="H2705" s="6">
        <v>0</v>
      </c>
      <c r="I2705" s="7">
        <v>6236189</v>
      </c>
      <c r="J2705" s="7">
        <v>6236183</v>
      </c>
      <c r="K2705" s="7">
        <v>2</v>
      </c>
      <c r="L2705" s="7">
        <v>6</v>
      </c>
      <c r="M2705" s="7">
        <f t="shared" si="318"/>
        <v>0</v>
      </c>
      <c r="N2705" s="8">
        <f t="shared" si="319"/>
        <v>0</v>
      </c>
      <c r="R2705" s="12">
        <v>1</v>
      </c>
    </row>
    <row r="2706" spans="1:18" x14ac:dyDescent="0.2">
      <c r="A2706" s="1" t="s">
        <v>4935</v>
      </c>
      <c r="C2706" s="2" t="s">
        <v>1118</v>
      </c>
      <c r="D2706" s="3" t="s">
        <v>36</v>
      </c>
      <c r="E2706" s="4">
        <v>0</v>
      </c>
      <c r="F2706" s="4">
        <v>0</v>
      </c>
      <c r="H2706" s="6">
        <v>0</v>
      </c>
      <c r="I2706" s="7">
        <v>6236190</v>
      </c>
      <c r="J2706" s="7">
        <v>6236183</v>
      </c>
      <c r="K2706" s="7">
        <v>2</v>
      </c>
      <c r="L2706" s="7">
        <v>6</v>
      </c>
      <c r="M2706" s="7">
        <f t="shared" si="318"/>
        <v>0</v>
      </c>
      <c r="N2706" s="8">
        <f t="shared" si="319"/>
        <v>0</v>
      </c>
      <c r="R2706" s="12">
        <v>1</v>
      </c>
    </row>
    <row r="2707" spans="1:18" x14ac:dyDescent="0.2">
      <c r="A2707" s="1" t="s">
        <v>4936</v>
      </c>
      <c r="C2707" s="2" t="s">
        <v>1120</v>
      </c>
      <c r="D2707" s="3" t="s">
        <v>36</v>
      </c>
      <c r="E2707" s="4">
        <v>0</v>
      </c>
      <c r="F2707" s="4">
        <v>0</v>
      </c>
      <c r="H2707" s="6">
        <v>0</v>
      </c>
      <c r="I2707" s="7">
        <v>6236191</v>
      </c>
      <c r="J2707" s="7">
        <v>6236183</v>
      </c>
      <c r="K2707" s="7">
        <v>2</v>
      </c>
      <c r="L2707" s="7">
        <v>6</v>
      </c>
      <c r="M2707" s="7">
        <f t="shared" si="318"/>
        <v>0</v>
      </c>
      <c r="N2707" s="8">
        <f t="shared" si="319"/>
        <v>0</v>
      </c>
      <c r="R2707" s="12">
        <v>1</v>
      </c>
    </row>
    <row r="2708" spans="1:18" ht="127.5" x14ac:dyDescent="0.2">
      <c r="A2708" s="1" t="s">
        <v>4937</v>
      </c>
      <c r="B2708" s="1" t="s">
        <v>31</v>
      </c>
      <c r="C2708" s="2" t="s">
        <v>4938</v>
      </c>
      <c r="D2708" s="3" t="s">
        <v>342</v>
      </c>
      <c r="E2708" s="4">
        <v>2600</v>
      </c>
      <c r="F2708" s="4">
        <v>0</v>
      </c>
      <c r="H2708" s="6">
        <v>0</v>
      </c>
      <c r="I2708" s="7">
        <v>6236192</v>
      </c>
      <c r="J2708" s="7">
        <v>6236183</v>
      </c>
      <c r="K2708" s="7">
        <v>2</v>
      </c>
      <c r="L2708" s="7">
        <v>6</v>
      </c>
      <c r="M2708" s="7">
        <f t="shared" si="318"/>
        <v>0</v>
      </c>
      <c r="N2708" s="8">
        <f t="shared" si="319"/>
        <v>0</v>
      </c>
      <c r="R2708" s="12">
        <v>1</v>
      </c>
    </row>
    <row r="2709" spans="1:18" ht="76.5" x14ac:dyDescent="0.2">
      <c r="A2709" s="1" t="s">
        <v>4939</v>
      </c>
      <c r="B2709" s="1" t="s">
        <v>42</v>
      </c>
      <c r="C2709" s="2" t="s">
        <v>3069</v>
      </c>
      <c r="D2709" s="3" t="s">
        <v>237</v>
      </c>
      <c r="E2709" s="4">
        <v>40</v>
      </c>
      <c r="F2709" s="4">
        <v>0</v>
      </c>
      <c r="H2709" s="6">
        <v>0</v>
      </c>
      <c r="I2709" s="7">
        <v>6236193</v>
      </c>
      <c r="J2709" s="7">
        <v>6236183</v>
      </c>
      <c r="K2709" s="7">
        <v>2</v>
      </c>
      <c r="L2709" s="7">
        <v>6</v>
      </c>
      <c r="M2709" s="7">
        <f t="shared" si="318"/>
        <v>0</v>
      </c>
      <c r="N2709" s="8">
        <f t="shared" si="319"/>
        <v>0</v>
      </c>
      <c r="R2709" s="12">
        <v>1</v>
      </c>
    </row>
    <row r="2710" spans="1:18" ht="127.5" x14ac:dyDescent="0.2">
      <c r="A2710" s="1" t="s">
        <v>4940</v>
      </c>
      <c r="B2710" s="1" t="s">
        <v>45</v>
      </c>
      <c r="C2710" s="2" t="s">
        <v>4941</v>
      </c>
      <c r="D2710" s="3" t="s">
        <v>247</v>
      </c>
      <c r="E2710" s="4">
        <v>3.5</v>
      </c>
      <c r="F2710" s="4">
        <v>0</v>
      </c>
      <c r="H2710" s="6">
        <v>0</v>
      </c>
      <c r="I2710" s="7">
        <v>6236194</v>
      </c>
      <c r="J2710" s="7">
        <v>6236183</v>
      </c>
      <c r="K2710" s="7">
        <v>2</v>
      </c>
      <c r="L2710" s="7">
        <v>6</v>
      </c>
      <c r="M2710" s="7">
        <f t="shared" si="318"/>
        <v>0</v>
      </c>
      <c r="N2710" s="8">
        <f t="shared" si="319"/>
        <v>0</v>
      </c>
      <c r="R2710" s="12">
        <v>1</v>
      </c>
    </row>
    <row r="2711" spans="1:18" ht="127.5" x14ac:dyDescent="0.2">
      <c r="A2711" s="1" t="s">
        <v>4942</v>
      </c>
      <c r="B2711" s="1" t="s">
        <v>48</v>
      </c>
      <c r="C2711" s="2" t="s">
        <v>4943</v>
      </c>
      <c r="D2711" s="3" t="s">
        <v>247</v>
      </c>
      <c r="E2711" s="4">
        <v>2.2000000000000002</v>
      </c>
      <c r="F2711" s="4">
        <v>0</v>
      </c>
      <c r="H2711" s="6">
        <v>0</v>
      </c>
      <c r="I2711" s="7">
        <v>6236195</v>
      </c>
      <c r="J2711" s="7">
        <v>6236183</v>
      </c>
      <c r="K2711" s="7">
        <v>2</v>
      </c>
      <c r="L2711" s="7">
        <v>6</v>
      </c>
      <c r="M2711" s="7">
        <f t="shared" si="318"/>
        <v>0</v>
      </c>
      <c r="N2711" s="8">
        <f t="shared" si="319"/>
        <v>0</v>
      </c>
      <c r="R2711" s="12">
        <v>1</v>
      </c>
    </row>
    <row r="2712" spans="1:18" x14ac:dyDescent="0.2">
      <c r="A2712" s="1" t="s">
        <v>4944</v>
      </c>
      <c r="B2712" s="1" t="s">
        <v>400</v>
      </c>
      <c r="C2712" s="2" t="s">
        <v>4945</v>
      </c>
      <c r="E2712" s="4">
        <v>0</v>
      </c>
      <c r="F2712" s="4">
        <v>0</v>
      </c>
      <c r="H2712" s="6">
        <v>0</v>
      </c>
      <c r="I2712" s="7">
        <v>6236196</v>
      </c>
      <c r="J2712" s="7">
        <v>6236143</v>
      </c>
      <c r="K2712" s="7">
        <v>1</v>
      </c>
      <c r="L2712" s="7">
        <v>5</v>
      </c>
      <c r="M2712" s="7">
        <f>M2713+M2714+M2715+M2716+M2717+M2718+M2719+M2720+M2721+M2722+M2723+M2724+M2725+M2726+M2727</f>
        <v>0</v>
      </c>
      <c r="N2712" s="8">
        <f>N2713+N2714+N2715+N2716+N2717+N2718+N2719+N2720+N2721+N2722+N2723+N2724+N2725+N2726+N2727</f>
        <v>0</v>
      </c>
      <c r="R2712" s="12">
        <v>1</v>
      </c>
    </row>
    <row r="2713" spans="1:18" x14ac:dyDescent="0.2">
      <c r="A2713" s="1" t="s">
        <v>4946</v>
      </c>
      <c r="C2713" s="2" t="s">
        <v>285</v>
      </c>
      <c r="D2713" s="3" t="s">
        <v>36</v>
      </c>
      <c r="E2713" s="4">
        <v>0</v>
      </c>
      <c r="F2713" s="4">
        <v>0</v>
      </c>
      <c r="H2713" s="6">
        <v>0</v>
      </c>
      <c r="I2713" s="7">
        <v>6236197</v>
      </c>
      <c r="J2713" s="7">
        <v>6236196</v>
      </c>
      <c r="K2713" s="7">
        <v>2</v>
      </c>
      <c r="L2713" s="7">
        <v>6</v>
      </c>
      <c r="M2713" s="7">
        <f t="shared" ref="M2713:M2727" si="320">ROUND(ROUND(H2713,2)*ROUND(E2713,2), 2)</f>
        <v>0</v>
      </c>
      <c r="N2713" s="8">
        <f t="shared" ref="N2713:N2727" si="321">H2713*E2713*(1+F2713/100)</f>
        <v>0</v>
      </c>
      <c r="R2713" s="12">
        <v>1</v>
      </c>
    </row>
    <row r="2714" spans="1:18" ht="25.5" x14ac:dyDescent="0.2">
      <c r="A2714" s="1" t="s">
        <v>4947</v>
      </c>
      <c r="C2714" s="2" t="s">
        <v>4930</v>
      </c>
      <c r="D2714" s="3" t="s">
        <v>36</v>
      </c>
      <c r="E2714" s="4">
        <v>0</v>
      </c>
      <c r="F2714" s="4">
        <v>0</v>
      </c>
      <c r="H2714" s="6">
        <v>0</v>
      </c>
      <c r="I2714" s="7">
        <v>6236198</v>
      </c>
      <c r="J2714" s="7">
        <v>6236196</v>
      </c>
      <c r="K2714" s="7">
        <v>2</v>
      </c>
      <c r="L2714" s="7">
        <v>6</v>
      </c>
      <c r="M2714" s="7">
        <f t="shared" si="320"/>
        <v>0</v>
      </c>
      <c r="N2714" s="8">
        <f t="shared" si="321"/>
        <v>0</v>
      </c>
      <c r="R2714" s="12">
        <v>1</v>
      </c>
    </row>
    <row r="2715" spans="1:18" x14ac:dyDescent="0.2">
      <c r="A2715" s="1" t="s">
        <v>4948</v>
      </c>
      <c r="C2715" s="2" t="s">
        <v>634</v>
      </c>
      <c r="D2715" s="3" t="s">
        <v>36</v>
      </c>
      <c r="E2715" s="4">
        <v>0</v>
      </c>
      <c r="F2715" s="4">
        <v>0</v>
      </c>
      <c r="H2715" s="6">
        <v>0</v>
      </c>
      <c r="I2715" s="7">
        <v>6236199</v>
      </c>
      <c r="J2715" s="7">
        <v>6236196</v>
      </c>
      <c r="K2715" s="7">
        <v>2</v>
      </c>
      <c r="L2715" s="7">
        <v>6</v>
      </c>
      <c r="M2715" s="7">
        <f t="shared" si="320"/>
        <v>0</v>
      </c>
      <c r="N2715" s="8">
        <f t="shared" si="321"/>
        <v>0</v>
      </c>
      <c r="R2715" s="12">
        <v>1</v>
      </c>
    </row>
    <row r="2716" spans="1:18" x14ac:dyDescent="0.2">
      <c r="A2716" s="1" t="s">
        <v>4949</v>
      </c>
      <c r="C2716" s="2" t="s">
        <v>3100</v>
      </c>
      <c r="D2716" s="3" t="s">
        <v>36</v>
      </c>
      <c r="E2716" s="4">
        <v>0</v>
      </c>
      <c r="F2716" s="4">
        <v>0</v>
      </c>
      <c r="H2716" s="6">
        <v>0</v>
      </c>
      <c r="I2716" s="7">
        <v>6236200</v>
      </c>
      <c r="J2716" s="7">
        <v>6236196</v>
      </c>
      <c r="K2716" s="7">
        <v>2</v>
      </c>
      <c r="L2716" s="7">
        <v>6</v>
      </c>
      <c r="M2716" s="7">
        <f t="shared" si="320"/>
        <v>0</v>
      </c>
      <c r="N2716" s="8">
        <f t="shared" si="321"/>
        <v>0</v>
      </c>
      <c r="R2716" s="12">
        <v>1</v>
      </c>
    </row>
    <row r="2717" spans="1:18" ht="25.5" x14ac:dyDescent="0.2">
      <c r="A2717" s="1" t="s">
        <v>4950</v>
      </c>
      <c r="C2717" s="2" t="s">
        <v>966</v>
      </c>
      <c r="D2717" s="3" t="s">
        <v>36</v>
      </c>
      <c r="E2717" s="4">
        <v>0</v>
      </c>
      <c r="F2717" s="4">
        <v>0</v>
      </c>
      <c r="H2717" s="6">
        <v>0</v>
      </c>
      <c r="I2717" s="7">
        <v>6236201</v>
      </c>
      <c r="J2717" s="7">
        <v>6236196</v>
      </c>
      <c r="K2717" s="7">
        <v>2</v>
      </c>
      <c r="L2717" s="7">
        <v>6</v>
      </c>
      <c r="M2717" s="7">
        <f t="shared" si="320"/>
        <v>0</v>
      </c>
      <c r="N2717" s="8">
        <f t="shared" si="321"/>
        <v>0</v>
      </c>
      <c r="R2717" s="12">
        <v>1</v>
      </c>
    </row>
    <row r="2718" spans="1:18" ht="25.5" x14ac:dyDescent="0.2">
      <c r="A2718" s="1" t="s">
        <v>4951</v>
      </c>
      <c r="B2718" s="1" t="s">
        <v>31</v>
      </c>
      <c r="C2718" s="2" t="s">
        <v>4952</v>
      </c>
      <c r="D2718" s="3" t="s">
        <v>36</v>
      </c>
      <c r="E2718" s="4">
        <v>0</v>
      </c>
      <c r="F2718" s="4">
        <v>0</v>
      </c>
      <c r="H2718" s="6">
        <v>0</v>
      </c>
      <c r="I2718" s="7">
        <v>6236202</v>
      </c>
      <c r="J2718" s="7">
        <v>6236196</v>
      </c>
      <c r="K2718" s="7">
        <v>2</v>
      </c>
      <c r="L2718" s="7">
        <v>6</v>
      </c>
      <c r="M2718" s="7">
        <f t="shared" si="320"/>
        <v>0</v>
      </c>
      <c r="N2718" s="8">
        <f t="shared" si="321"/>
        <v>0</v>
      </c>
      <c r="R2718" s="12">
        <v>1</v>
      </c>
    </row>
    <row r="2719" spans="1:18" ht="63.75" x14ac:dyDescent="0.2">
      <c r="A2719" s="1" t="s">
        <v>4953</v>
      </c>
      <c r="C2719" s="2" t="s">
        <v>4954</v>
      </c>
      <c r="D2719" s="3" t="s">
        <v>247</v>
      </c>
      <c r="E2719" s="4">
        <v>2</v>
      </c>
      <c r="F2719" s="4">
        <v>0</v>
      </c>
      <c r="H2719" s="6">
        <v>0</v>
      </c>
      <c r="I2719" s="7">
        <v>6236203</v>
      </c>
      <c r="J2719" s="7">
        <v>6236196</v>
      </c>
      <c r="K2719" s="7">
        <v>2</v>
      </c>
      <c r="L2719" s="7">
        <v>6</v>
      </c>
      <c r="M2719" s="7">
        <f t="shared" si="320"/>
        <v>0</v>
      </c>
      <c r="N2719" s="8">
        <f t="shared" si="321"/>
        <v>0</v>
      </c>
      <c r="R2719" s="12">
        <v>1</v>
      </c>
    </row>
    <row r="2720" spans="1:18" ht="63.75" x14ac:dyDescent="0.2">
      <c r="A2720" s="1" t="s">
        <v>4955</v>
      </c>
      <c r="C2720" s="2" t="s">
        <v>4956</v>
      </c>
      <c r="D2720" s="3" t="s">
        <v>247</v>
      </c>
      <c r="E2720" s="4">
        <v>2</v>
      </c>
      <c r="F2720" s="4">
        <v>0</v>
      </c>
      <c r="H2720" s="6">
        <v>0</v>
      </c>
      <c r="I2720" s="7">
        <v>6236204</v>
      </c>
      <c r="J2720" s="7">
        <v>6236196</v>
      </c>
      <c r="K2720" s="7">
        <v>2</v>
      </c>
      <c r="L2720" s="7">
        <v>6</v>
      </c>
      <c r="M2720" s="7">
        <f t="shared" si="320"/>
        <v>0</v>
      </c>
      <c r="N2720" s="8">
        <f t="shared" si="321"/>
        <v>0</v>
      </c>
      <c r="R2720" s="12">
        <v>1</v>
      </c>
    </row>
    <row r="2721" spans="1:18" ht="25.5" x14ac:dyDescent="0.2">
      <c r="A2721" s="1" t="s">
        <v>4957</v>
      </c>
      <c r="B2721" s="1" t="s">
        <v>42</v>
      </c>
      <c r="C2721" s="2" t="s">
        <v>4958</v>
      </c>
      <c r="D2721" s="3" t="s">
        <v>36</v>
      </c>
      <c r="E2721" s="4">
        <v>0</v>
      </c>
      <c r="F2721" s="4">
        <v>0</v>
      </c>
      <c r="H2721" s="6">
        <v>0</v>
      </c>
      <c r="I2721" s="7">
        <v>6236205</v>
      </c>
      <c r="J2721" s="7">
        <v>6236196</v>
      </c>
      <c r="K2721" s="7">
        <v>2</v>
      </c>
      <c r="L2721" s="7">
        <v>6</v>
      </c>
      <c r="M2721" s="7">
        <f t="shared" si="320"/>
        <v>0</v>
      </c>
      <c r="N2721" s="8">
        <f t="shared" si="321"/>
        <v>0</v>
      </c>
      <c r="R2721" s="12">
        <v>1</v>
      </c>
    </row>
    <row r="2722" spans="1:18" ht="63.75" x14ac:dyDescent="0.2">
      <c r="A2722" s="1" t="s">
        <v>4959</v>
      </c>
      <c r="C2722" s="2" t="s">
        <v>4960</v>
      </c>
      <c r="D2722" s="3" t="s">
        <v>247</v>
      </c>
      <c r="E2722" s="4">
        <v>2.2000000000000002</v>
      </c>
      <c r="F2722" s="4">
        <v>0</v>
      </c>
      <c r="H2722" s="6">
        <v>0</v>
      </c>
      <c r="I2722" s="7">
        <v>6236206</v>
      </c>
      <c r="J2722" s="7">
        <v>6236196</v>
      </c>
      <c r="K2722" s="7">
        <v>2</v>
      </c>
      <c r="L2722" s="7">
        <v>6</v>
      </c>
      <c r="M2722" s="7">
        <f t="shared" si="320"/>
        <v>0</v>
      </c>
      <c r="N2722" s="8">
        <f t="shared" si="321"/>
        <v>0</v>
      </c>
      <c r="R2722" s="12">
        <v>1</v>
      </c>
    </row>
    <row r="2723" spans="1:18" ht="63.75" x14ac:dyDescent="0.2">
      <c r="A2723" s="1" t="s">
        <v>4961</v>
      </c>
      <c r="C2723" s="2" t="s">
        <v>4962</v>
      </c>
      <c r="D2723" s="3" t="s">
        <v>247</v>
      </c>
      <c r="E2723" s="4">
        <v>2.2000000000000002</v>
      </c>
      <c r="F2723" s="4">
        <v>0</v>
      </c>
      <c r="H2723" s="6">
        <v>0</v>
      </c>
      <c r="I2723" s="7">
        <v>6236207</v>
      </c>
      <c r="J2723" s="7">
        <v>6236196</v>
      </c>
      <c r="K2723" s="7">
        <v>2</v>
      </c>
      <c r="L2723" s="7">
        <v>6</v>
      </c>
      <c r="M2723" s="7">
        <f t="shared" si="320"/>
        <v>0</v>
      </c>
      <c r="N2723" s="8">
        <f t="shared" si="321"/>
        <v>0</v>
      </c>
      <c r="R2723" s="12">
        <v>1</v>
      </c>
    </row>
    <row r="2724" spans="1:18" x14ac:dyDescent="0.2">
      <c r="A2724" s="1" t="s">
        <v>4963</v>
      </c>
      <c r="B2724" s="1" t="s">
        <v>45</v>
      </c>
      <c r="C2724" s="2" t="s">
        <v>518</v>
      </c>
      <c r="D2724" s="3" t="s">
        <v>247</v>
      </c>
      <c r="E2724" s="4">
        <v>1.2</v>
      </c>
      <c r="F2724" s="4">
        <v>0</v>
      </c>
      <c r="H2724" s="6">
        <v>0</v>
      </c>
      <c r="I2724" s="7">
        <v>6236208</v>
      </c>
      <c r="J2724" s="7">
        <v>6236196</v>
      </c>
      <c r="K2724" s="7">
        <v>2</v>
      </c>
      <c r="L2724" s="7">
        <v>6</v>
      </c>
      <c r="M2724" s="7">
        <f t="shared" si="320"/>
        <v>0</v>
      </c>
      <c r="N2724" s="8">
        <f t="shared" si="321"/>
        <v>0</v>
      </c>
      <c r="R2724" s="12">
        <v>1</v>
      </c>
    </row>
    <row r="2725" spans="1:18" ht="25.5" x14ac:dyDescent="0.2">
      <c r="A2725" s="1" t="s">
        <v>4964</v>
      </c>
      <c r="B2725" s="1" t="s">
        <v>48</v>
      </c>
      <c r="C2725" s="2" t="s">
        <v>3130</v>
      </c>
      <c r="D2725" s="3" t="s">
        <v>36</v>
      </c>
      <c r="E2725" s="4">
        <v>0</v>
      </c>
      <c r="F2725" s="4">
        <v>0</v>
      </c>
      <c r="H2725" s="6">
        <v>0</v>
      </c>
      <c r="I2725" s="7">
        <v>6236209</v>
      </c>
      <c r="J2725" s="7">
        <v>6236196</v>
      </c>
      <c r="K2725" s="7">
        <v>2</v>
      </c>
      <c r="L2725" s="7">
        <v>6</v>
      </c>
      <c r="M2725" s="7">
        <f t="shared" si="320"/>
        <v>0</v>
      </c>
      <c r="N2725" s="8">
        <f t="shared" si="321"/>
        <v>0</v>
      </c>
      <c r="R2725" s="12">
        <v>1</v>
      </c>
    </row>
    <row r="2726" spans="1:18" ht="38.25" x14ac:dyDescent="0.2">
      <c r="A2726" s="1" t="s">
        <v>4965</v>
      </c>
      <c r="C2726" s="2" t="s">
        <v>4966</v>
      </c>
      <c r="D2726" s="3" t="s">
        <v>237</v>
      </c>
      <c r="E2726" s="4">
        <v>1</v>
      </c>
      <c r="F2726" s="4">
        <v>0</v>
      </c>
      <c r="H2726" s="6">
        <v>0</v>
      </c>
      <c r="I2726" s="7">
        <v>6236210</v>
      </c>
      <c r="J2726" s="7">
        <v>6236196</v>
      </c>
      <c r="K2726" s="7">
        <v>2</v>
      </c>
      <c r="L2726" s="7">
        <v>6</v>
      </c>
      <c r="M2726" s="7">
        <f t="shared" si="320"/>
        <v>0</v>
      </c>
      <c r="N2726" s="8">
        <f t="shared" si="321"/>
        <v>0</v>
      </c>
      <c r="R2726" s="12">
        <v>1</v>
      </c>
    </row>
    <row r="2727" spans="1:18" ht="38.25" x14ac:dyDescent="0.2">
      <c r="A2727" s="1" t="s">
        <v>4967</v>
      </c>
      <c r="C2727" s="2" t="s">
        <v>4968</v>
      </c>
      <c r="D2727" s="3" t="s">
        <v>237</v>
      </c>
      <c r="E2727" s="4">
        <v>1</v>
      </c>
      <c r="F2727" s="4">
        <v>0</v>
      </c>
      <c r="H2727" s="6">
        <v>0</v>
      </c>
      <c r="I2727" s="7">
        <v>6236211</v>
      </c>
      <c r="J2727" s="7">
        <v>6236196</v>
      </c>
      <c r="K2727" s="7">
        <v>2</v>
      </c>
      <c r="L2727" s="7">
        <v>6</v>
      </c>
      <c r="M2727" s="7">
        <f t="shared" si="320"/>
        <v>0</v>
      </c>
      <c r="N2727" s="8">
        <f t="shared" si="321"/>
        <v>0</v>
      </c>
      <c r="R2727" s="12">
        <v>1</v>
      </c>
    </row>
    <row r="2728" spans="1:18" x14ac:dyDescent="0.2">
      <c r="A2728" s="1" t="s">
        <v>4969</v>
      </c>
      <c r="B2728" s="1" t="s">
        <v>413</v>
      </c>
      <c r="C2728" s="2" t="s">
        <v>779</v>
      </c>
      <c r="E2728" s="4">
        <v>0</v>
      </c>
      <c r="F2728" s="4">
        <v>0</v>
      </c>
      <c r="H2728" s="6">
        <v>0</v>
      </c>
      <c r="I2728" s="7">
        <v>6236212</v>
      </c>
      <c r="J2728" s="7">
        <v>6236143</v>
      </c>
      <c r="K2728" s="7">
        <v>1</v>
      </c>
      <c r="L2728" s="7">
        <v>5</v>
      </c>
      <c r="M2728" s="7">
        <f>M2729+M2730+M2731+M2732+M2733+M2734+M2735+M2736+M2737+M2738+M2739+M2740+M2741+M2742+M2743+M2744+M2745+M2746</f>
        <v>0</v>
      </c>
      <c r="N2728" s="8">
        <f>N2729+N2730+N2731+N2732+N2733+N2734+N2735+N2736+N2737+N2738+N2739+N2740+N2741+N2742+N2743+N2744+N2745+N2746</f>
        <v>0</v>
      </c>
      <c r="R2728" s="12">
        <v>1</v>
      </c>
    </row>
    <row r="2729" spans="1:18" x14ac:dyDescent="0.2">
      <c r="A2729" s="1" t="s">
        <v>4970</v>
      </c>
      <c r="C2729" s="2" t="s">
        <v>211</v>
      </c>
      <c r="D2729" s="3" t="s">
        <v>36</v>
      </c>
      <c r="E2729" s="4">
        <v>0</v>
      </c>
      <c r="F2729" s="4">
        <v>0</v>
      </c>
      <c r="H2729" s="6">
        <v>0</v>
      </c>
      <c r="I2729" s="7">
        <v>6236213</v>
      </c>
      <c r="J2729" s="7">
        <v>6236212</v>
      </c>
      <c r="K2729" s="7">
        <v>2</v>
      </c>
      <c r="L2729" s="7">
        <v>6</v>
      </c>
      <c r="M2729" s="7">
        <f t="shared" ref="M2729:M2746" si="322">ROUND(ROUND(H2729,2)*ROUND(E2729,2), 2)</f>
        <v>0</v>
      </c>
      <c r="N2729" s="8">
        <f t="shared" ref="N2729:N2746" si="323">H2729*E2729*(1+F2729/100)</f>
        <v>0</v>
      </c>
      <c r="R2729" s="12">
        <v>1</v>
      </c>
    </row>
    <row r="2730" spans="1:18" ht="25.5" x14ac:dyDescent="0.2">
      <c r="A2730" s="1" t="s">
        <v>4971</v>
      </c>
      <c r="C2730" s="2" t="s">
        <v>3142</v>
      </c>
      <c r="D2730" s="3" t="s">
        <v>36</v>
      </c>
      <c r="E2730" s="4">
        <v>0</v>
      </c>
      <c r="F2730" s="4">
        <v>0</v>
      </c>
      <c r="H2730" s="6">
        <v>0</v>
      </c>
      <c r="I2730" s="7">
        <v>6236214</v>
      </c>
      <c r="J2730" s="7">
        <v>6236212</v>
      </c>
      <c r="K2730" s="7">
        <v>2</v>
      </c>
      <c r="L2730" s="7">
        <v>6</v>
      </c>
      <c r="M2730" s="7">
        <f t="shared" si="322"/>
        <v>0</v>
      </c>
      <c r="N2730" s="8">
        <f t="shared" si="323"/>
        <v>0</v>
      </c>
      <c r="R2730" s="12">
        <v>1</v>
      </c>
    </row>
    <row r="2731" spans="1:18" ht="25.5" x14ac:dyDescent="0.2">
      <c r="A2731" s="1" t="s">
        <v>4972</v>
      </c>
      <c r="C2731" s="2" t="s">
        <v>3144</v>
      </c>
      <c r="D2731" s="3" t="s">
        <v>36</v>
      </c>
      <c r="E2731" s="4">
        <v>0</v>
      </c>
      <c r="F2731" s="4">
        <v>0</v>
      </c>
      <c r="H2731" s="6">
        <v>0</v>
      </c>
      <c r="I2731" s="7">
        <v>6236215</v>
      </c>
      <c r="J2731" s="7">
        <v>6236212</v>
      </c>
      <c r="K2731" s="7">
        <v>2</v>
      </c>
      <c r="L2731" s="7">
        <v>6</v>
      </c>
      <c r="M2731" s="7">
        <f t="shared" si="322"/>
        <v>0</v>
      </c>
      <c r="N2731" s="8">
        <f t="shared" si="323"/>
        <v>0</v>
      </c>
      <c r="R2731" s="12">
        <v>1</v>
      </c>
    </row>
    <row r="2732" spans="1:18" ht="25.5" x14ac:dyDescent="0.2">
      <c r="A2732" s="1" t="s">
        <v>4973</v>
      </c>
      <c r="C2732" s="2" t="s">
        <v>1301</v>
      </c>
      <c r="D2732" s="3" t="s">
        <v>36</v>
      </c>
      <c r="E2732" s="4">
        <v>0</v>
      </c>
      <c r="F2732" s="4">
        <v>0</v>
      </c>
      <c r="H2732" s="6">
        <v>0</v>
      </c>
      <c r="I2732" s="7">
        <v>6236216</v>
      </c>
      <c r="J2732" s="7">
        <v>6236212</v>
      </c>
      <c r="K2732" s="7">
        <v>2</v>
      </c>
      <c r="L2732" s="7">
        <v>6</v>
      </c>
      <c r="M2732" s="7">
        <f t="shared" si="322"/>
        <v>0</v>
      </c>
      <c r="N2732" s="8">
        <f t="shared" si="323"/>
        <v>0</v>
      </c>
      <c r="R2732" s="12">
        <v>1</v>
      </c>
    </row>
    <row r="2733" spans="1:18" x14ac:dyDescent="0.2">
      <c r="A2733" s="1" t="s">
        <v>4974</v>
      </c>
      <c r="C2733" s="2" t="s">
        <v>3147</v>
      </c>
      <c r="D2733" s="3" t="s">
        <v>36</v>
      </c>
      <c r="E2733" s="4">
        <v>0</v>
      </c>
      <c r="F2733" s="4">
        <v>0</v>
      </c>
      <c r="H2733" s="6">
        <v>0</v>
      </c>
      <c r="I2733" s="7">
        <v>6236217</v>
      </c>
      <c r="J2733" s="7">
        <v>6236212</v>
      </c>
      <c r="K2733" s="7">
        <v>2</v>
      </c>
      <c r="L2733" s="7">
        <v>6</v>
      </c>
      <c r="M2733" s="7">
        <f t="shared" si="322"/>
        <v>0</v>
      </c>
      <c r="N2733" s="8">
        <f t="shared" si="323"/>
        <v>0</v>
      </c>
      <c r="R2733" s="12">
        <v>1</v>
      </c>
    </row>
    <row r="2734" spans="1:18" x14ac:dyDescent="0.2">
      <c r="A2734" s="1" t="s">
        <v>4975</v>
      </c>
      <c r="C2734" s="2" t="s">
        <v>3149</v>
      </c>
      <c r="D2734" s="3" t="s">
        <v>36</v>
      </c>
      <c r="E2734" s="4">
        <v>0</v>
      </c>
      <c r="F2734" s="4">
        <v>0</v>
      </c>
      <c r="H2734" s="6">
        <v>0</v>
      </c>
      <c r="I2734" s="7">
        <v>6236218</v>
      </c>
      <c r="J2734" s="7">
        <v>6236212</v>
      </c>
      <c r="K2734" s="7">
        <v>2</v>
      </c>
      <c r="L2734" s="7">
        <v>6</v>
      </c>
      <c r="M2734" s="7">
        <f t="shared" si="322"/>
        <v>0</v>
      </c>
      <c r="N2734" s="8">
        <f t="shared" si="323"/>
        <v>0</v>
      </c>
      <c r="R2734" s="12">
        <v>1</v>
      </c>
    </row>
    <row r="2735" spans="1:18" ht="25.5" x14ac:dyDescent="0.2">
      <c r="A2735" s="1" t="s">
        <v>4976</v>
      </c>
      <c r="C2735" s="2" t="s">
        <v>531</v>
      </c>
      <c r="D2735" s="3" t="s">
        <v>36</v>
      </c>
      <c r="E2735" s="4">
        <v>0</v>
      </c>
      <c r="F2735" s="4">
        <v>0</v>
      </c>
      <c r="H2735" s="6">
        <v>0</v>
      </c>
      <c r="I2735" s="7">
        <v>6306402</v>
      </c>
      <c r="J2735" s="7">
        <v>6236212</v>
      </c>
      <c r="K2735" s="7">
        <v>2</v>
      </c>
      <c r="L2735" s="7">
        <v>6</v>
      </c>
      <c r="M2735" s="7">
        <f t="shared" si="322"/>
        <v>0</v>
      </c>
      <c r="N2735" s="8">
        <f t="shared" si="323"/>
        <v>0</v>
      </c>
      <c r="R2735" s="12">
        <v>1</v>
      </c>
    </row>
    <row r="2736" spans="1:18" ht="63.75" x14ac:dyDescent="0.2">
      <c r="A2736" s="1" t="s">
        <v>4977</v>
      </c>
      <c r="B2736" s="1" t="s">
        <v>31</v>
      </c>
      <c r="C2736" s="2" t="s">
        <v>4978</v>
      </c>
      <c r="D2736" s="3" t="s">
        <v>244</v>
      </c>
      <c r="E2736" s="4">
        <v>17</v>
      </c>
      <c r="F2736" s="4">
        <v>0</v>
      </c>
      <c r="H2736" s="6">
        <v>0</v>
      </c>
      <c r="I2736" s="7">
        <v>6236219</v>
      </c>
      <c r="J2736" s="7">
        <v>6236212</v>
      </c>
      <c r="K2736" s="7">
        <v>2</v>
      </c>
      <c r="L2736" s="7">
        <v>6</v>
      </c>
      <c r="M2736" s="7">
        <f t="shared" si="322"/>
        <v>0</v>
      </c>
      <c r="N2736" s="8">
        <f t="shared" si="323"/>
        <v>0</v>
      </c>
      <c r="R2736" s="12">
        <v>1</v>
      </c>
    </row>
    <row r="2737" spans="1:18" ht="63.75" x14ac:dyDescent="0.2">
      <c r="A2737" s="1" t="s">
        <v>4979</v>
      </c>
      <c r="B2737" s="1" t="s">
        <v>42</v>
      </c>
      <c r="C2737" s="2" t="s">
        <v>3166</v>
      </c>
      <c r="D2737" s="3" t="s">
        <v>244</v>
      </c>
      <c r="E2737" s="4">
        <v>27</v>
      </c>
      <c r="F2737" s="4">
        <v>0</v>
      </c>
      <c r="H2737" s="6">
        <v>0</v>
      </c>
      <c r="I2737" s="7">
        <v>6236220</v>
      </c>
      <c r="J2737" s="7">
        <v>6236212</v>
      </c>
      <c r="K2737" s="7">
        <v>2</v>
      </c>
      <c r="L2737" s="7">
        <v>6</v>
      </c>
      <c r="M2737" s="7">
        <f t="shared" si="322"/>
        <v>0</v>
      </c>
      <c r="N2737" s="8">
        <f t="shared" si="323"/>
        <v>0</v>
      </c>
      <c r="R2737" s="12">
        <v>1</v>
      </c>
    </row>
    <row r="2738" spans="1:18" x14ac:dyDescent="0.2">
      <c r="A2738" s="1" t="s">
        <v>4980</v>
      </c>
      <c r="B2738" s="1" t="s">
        <v>45</v>
      </c>
      <c r="C2738" s="2" t="s">
        <v>537</v>
      </c>
      <c r="D2738" s="3" t="s">
        <v>244</v>
      </c>
      <c r="E2738" s="4">
        <v>5</v>
      </c>
      <c r="F2738" s="4">
        <v>0</v>
      </c>
      <c r="H2738" s="6">
        <v>0</v>
      </c>
      <c r="I2738" s="7">
        <v>6236221</v>
      </c>
      <c r="J2738" s="7">
        <v>6236212</v>
      </c>
      <c r="K2738" s="7">
        <v>2</v>
      </c>
      <c r="L2738" s="7">
        <v>6</v>
      </c>
      <c r="M2738" s="7">
        <f t="shared" si="322"/>
        <v>0</v>
      </c>
      <c r="N2738" s="8">
        <f t="shared" si="323"/>
        <v>0</v>
      </c>
      <c r="R2738" s="12">
        <v>1</v>
      </c>
    </row>
    <row r="2739" spans="1:18" x14ac:dyDescent="0.2">
      <c r="A2739" s="1" t="s">
        <v>4981</v>
      </c>
      <c r="B2739" s="1" t="s">
        <v>48</v>
      </c>
      <c r="C2739" s="2" t="s">
        <v>539</v>
      </c>
      <c r="D2739" s="3" t="s">
        <v>36</v>
      </c>
      <c r="E2739" s="4">
        <v>0</v>
      </c>
      <c r="F2739" s="4">
        <v>0</v>
      </c>
      <c r="H2739" s="6">
        <v>0</v>
      </c>
      <c r="I2739" s="7">
        <v>6236222</v>
      </c>
      <c r="J2739" s="7">
        <v>6236212</v>
      </c>
      <c r="K2739" s="7">
        <v>2</v>
      </c>
      <c r="L2739" s="7">
        <v>6</v>
      </c>
      <c r="M2739" s="7">
        <f t="shared" si="322"/>
        <v>0</v>
      </c>
      <c r="N2739" s="8">
        <f t="shared" si="323"/>
        <v>0</v>
      </c>
      <c r="R2739" s="12">
        <v>1</v>
      </c>
    </row>
    <row r="2740" spans="1:18" ht="25.5" x14ac:dyDescent="0.2">
      <c r="A2740" s="1" t="s">
        <v>4982</v>
      </c>
      <c r="C2740" s="2" t="s">
        <v>3180</v>
      </c>
      <c r="D2740" s="3" t="s">
        <v>237</v>
      </c>
      <c r="E2740" s="4">
        <v>2</v>
      </c>
      <c r="F2740" s="4">
        <v>0</v>
      </c>
      <c r="H2740" s="6">
        <v>0</v>
      </c>
      <c r="I2740" s="7">
        <v>6236223</v>
      </c>
      <c r="J2740" s="7">
        <v>6236212</v>
      </c>
      <c r="K2740" s="7">
        <v>2</v>
      </c>
      <c r="L2740" s="7">
        <v>6</v>
      </c>
      <c r="M2740" s="7">
        <f t="shared" si="322"/>
        <v>0</v>
      </c>
      <c r="N2740" s="8">
        <f t="shared" si="323"/>
        <v>0</v>
      </c>
      <c r="R2740" s="12">
        <v>1</v>
      </c>
    </row>
    <row r="2741" spans="1:18" ht="25.5" x14ac:dyDescent="0.2">
      <c r="A2741" s="1" t="s">
        <v>4983</v>
      </c>
      <c r="C2741" s="2" t="s">
        <v>4984</v>
      </c>
      <c r="D2741" s="3" t="s">
        <v>237</v>
      </c>
      <c r="E2741" s="4">
        <v>1</v>
      </c>
      <c r="F2741" s="4">
        <v>0</v>
      </c>
      <c r="H2741" s="6">
        <v>0</v>
      </c>
      <c r="I2741" s="7">
        <v>6236224</v>
      </c>
      <c r="J2741" s="7">
        <v>6236212</v>
      </c>
      <c r="K2741" s="7">
        <v>2</v>
      </c>
      <c r="L2741" s="7">
        <v>6</v>
      </c>
      <c r="M2741" s="7">
        <f t="shared" si="322"/>
        <v>0</v>
      </c>
      <c r="N2741" s="8">
        <f t="shared" si="323"/>
        <v>0</v>
      </c>
      <c r="R2741" s="12">
        <v>1</v>
      </c>
    </row>
    <row r="2742" spans="1:18" ht="51" x14ac:dyDescent="0.2">
      <c r="A2742" s="1" t="s">
        <v>4985</v>
      </c>
      <c r="B2742" s="1" t="s">
        <v>51</v>
      </c>
      <c r="C2742" s="2" t="s">
        <v>3172</v>
      </c>
      <c r="D2742" s="3" t="s">
        <v>244</v>
      </c>
      <c r="E2742" s="4">
        <v>8</v>
      </c>
      <c r="F2742" s="4">
        <v>0</v>
      </c>
      <c r="H2742" s="6">
        <v>0</v>
      </c>
      <c r="I2742" s="7">
        <v>6236225</v>
      </c>
      <c r="J2742" s="7">
        <v>6236212</v>
      </c>
      <c r="K2742" s="7">
        <v>2</v>
      </c>
      <c r="L2742" s="7">
        <v>6</v>
      </c>
      <c r="M2742" s="7">
        <f t="shared" si="322"/>
        <v>0</v>
      </c>
      <c r="N2742" s="8">
        <f t="shared" si="323"/>
        <v>0</v>
      </c>
      <c r="R2742" s="12">
        <v>1</v>
      </c>
    </row>
    <row r="2743" spans="1:18" ht="38.25" x14ac:dyDescent="0.2">
      <c r="A2743" s="1" t="s">
        <v>4986</v>
      </c>
      <c r="B2743" s="1" t="s">
        <v>54</v>
      </c>
      <c r="C2743" s="2" t="s">
        <v>4987</v>
      </c>
      <c r="D2743" s="3" t="s">
        <v>244</v>
      </c>
      <c r="E2743" s="4">
        <v>115</v>
      </c>
      <c r="F2743" s="4">
        <v>0</v>
      </c>
      <c r="H2743" s="6">
        <v>0</v>
      </c>
      <c r="I2743" s="7">
        <v>6236226</v>
      </c>
      <c r="J2743" s="7">
        <v>6236212</v>
      </c>
      <c r="K2743" s="7">
        <v>2</v>
      </c>
      <c r="L2743" s="7">
        <v>6</v>
      </c>
      <c r="M2743" s="7">
        <f t="shared" si="322"/>
        <v>0</v>
      </c>
      <c r="N2743" s="8">
        <f t="shared" si="323"/>
        <v>0</v>
      </c>
      <c r="R2743" s="12">
        <v>1</v>
      </c>
    </row>
    <row r="2744" spans="1:18" ht="165.75" x14ac:dyDescent="0.2">
      <c r="A2744" s="1" t="s">
        <v>4988</v>
      </c>
      <c r="B2744" s="1" t="s">
        <v>57</v>
      </c>
      <c r="C2744" s="2" t="s">
        <v>3193</v>
      </c>
      <c r="D2744" s="3" t="s">
        <v>244</v>
      </c>
      <c r="E2744" s="4">
        <v>7.5</v>
      </c>
      <c r="F2744" s="4">
        <v>0</v>
      </c>
      <c r="H2744" s="6">
        <v>0</v>
      </c>
      <c r="I2744" s="7">
        <v>6236227</v>
      </c>
      <c r="J2744" s="7">
        <v>6236212</v>
      </c>
      <c r="K2744" s="7">
        <v>2</v>
      </c>
      <c r="L2744" s="7">
        <v>6</v>
      </c>
      <c r="M2744" s="7">
        <f t="shared" si="322"/>
        <v>0</v>
      </c>
      <c r="N2744" s="8">
        <f t="shared" si="323"/>
        <v>0</v>
      </c>
      <c r="R2744" s="12">
        <v>1</v>
      </c>
    </row>
    <row r="2745" spans="1:18" ht="25.5" x14ac:dyDescent="0.2">
      <c r="A2745" s="1" t="s">
        <v>4989</v>
      </c>
      <c r="B2745" s="1" t="s">
        <v>60</v>
      </c>
      <c r="C2745" s="2" t="s">
        <v>4990</v>
      </c>
      <c r="D2745" s="3" t="s">
        <v>237</v>
      </c>
      <c r="E2745" s="4">
        <v>4</v>
      </c>
      <c r="F2745" s="4">
        <v>0</v>
      </c>
      <c r="H2745" s="6">
        <v>0</v>
      </c>
      <c r="I2745" s="7">
        <v>6236228</v>
      </c>
      <c r="J2745" s="7">
        <v>6236212</v>
      </c>
      <c r="K2745" s="7">
        <v>2</v>
      </c>
      <c r="L2745" s="7">
        <v>6</v>
      </c>
      <c r="M2745" s="7">
        <f t="shared" si="322"/>
        <v>0</v>
      </c>
      <c r="N2745" s="8">
        <f t="shared" si="323"/>
        <v>0</v>
      </c>
      <c r="R2745" s="12">
        <v>1</v>
      </c>
    </row>
    <row r="2746" spans="1:18" ht="25.5" x14ac:dyDescent="0.2">
      <c r="A2746" s="1" t="s">
        <v>4991</v>
      </c>
      <c r="B2746" s="1" t="s">
        <v>63</v>
      </c>
      <c r="C2746" s="2" t="s">
        <v>4992</v>
      </c>
      <c r="D2746" s="3" t="s">
        <v>237</v>
      </c>
      <c r="E2746" s="4">
        <v>4</v>
      </c>
      <c r="F2746" s="4">
        <v>0</v>
      </c>
      <c r="H2746" s="6">
        <v>0</v>
      </c>
      <c r="I2746" s="7">
        <v>6236229</v>
      </c>
      <c r="J2746" s="7">
        <v>6236212</v>
      </c>
      <c r="K2746" s="7">
        <v>2</v>
      </c>
      <c r="L2746" s="7">
        <v>6</v>
      </c>
      <c r="M2746" s="7">
        <f t="shared" si="322"/>
        <v>0</v>
      </c>
      <c r="N2746" s="8">
        <f t="shared" si="323"/>
        <v>0</v>
      </c>
      <c r="R2746" s="12">
        <v>1</v>
      </c>
    </row>
    <row r="2747" spans="1:18" x14ac:dyDescent="0.2">
      <c r="A2747" s="1" t="s">
        <v>4993</v>
      </c>
      <c r="B2747" s="1" t="s">
        <v>712</v>
      </c>
      <c r="C2747" s="2" t="s">
        <v>553</v>
      </c>
      <c r="E2747" s="4">
        <v>0</v>
      </c>
      <c r="F2747" s="4">
        <v>0</v>
      </c>
      <c r="H2747" s="6">
        <v>0</v>
      </c>
      <c r="I2747" s="7">
        <v>6236230</v>
      </c>
      <c r="J2747" s="7">
        <v>6236143</v>
      </c>
      <c r="K2747" s="7">
        <v>1</v>
      </c>
      <c r="L2747" s="7">
        <v>5</v>
      </c>
      <c r="M2747" s="7">
        <f>M2748+M2749+M2750+M2751+M2752+M2753+M2754+M2755+M2756+M2757+M2758+M2759+M2760+M2761+M2762+M2763</f>
        <v>0</v>
      </c>
      <c r="N2747" s="8">
        <f>N2748+N2749+N2750+N2751+N2752+N2753+N2754+N2755+N2756+N2757+N2758+N2759+N2760+N2761+N2762+N2763</f>
        <v>0</v>
      </c>
      <c r="R2747" s="12">
        <v>1</v>
      </c>
    </row>
    <row r="2748" spans="1:18" x14ac:dyDescent="0.2">
      <c r="A2748" s="1" t="s">
        <v>4994</v>
      </c>
      <c r="C2748" s="2" t="s">
        <v>285</v>
      </c>
      <c r="D2748" s="3" t="s">
        <v>36</v>
      </c>
      <c r="E2748" s="4">
        <v>0</v>
      </c>
      <c r="F2748" s="4">
        <v>0</v>
      </c>
      <c r="H2748" s="6">
        <v>0</v>
      </c>
      <c r="I2748" s="7">
        <v>6236231</v>
      </c>
      <c r="J2748" s="7">
        <v>6236230</v>
      </c>
      <c r="K2748" s="7">
        <v>2</v>
      </c>
      <c r="L2748" s="7">
        <v>6</v>
      </c>
      <c r="M2748" s="7">
        <f t="shared" ref="M2748:M2763" si="324">ROUND(ROUND(H2748,2)*ROUND(E2748,2), 2)</f>
        <v>0</v>
      </c>
      <c r="N2748" s="8">
        <f t="shared" ref="N2748:N2763" si="325">H2748*E2748*(1+F2748/100)</f>
        <v>0</v>
      </c>
      <c r="R2748" s="12">
        <v>1</v>
      </c>
    </row>
    <row r="2749" spans="1:18" x14ac:dyDescent="0.2">
      <c r="A2749" s="1" t="s">
        <v>4995</v>
      </c>
      <c r="C2749" s="2" t="s">
        <v>3221</v>
      </c>
      <c r="D2749" s="3" t="s">
        <v>36</v>
      </c>
      <c r="E2749" s="4">
        <v>0</v>
      </c>
      <c r="F2749" s="4">
        <v>0</v>
      </c>
      <c r="H2749" s="6">
        <v>0</v>
      </c>
      <c r="I2749" s="7">
        <v>6236232</v>
      </c>
      <c r="J2749" s="7">
        <v>6236230</v>
      </c>
      <c r="K2749" s="7">
        <v>2</v>
      </c>
      <c r="L2749" s="7">
        <v>6</v>
      </c>
      <c r="M2749" s="7">
        <f t="shared" si="324"/>
        <v>0</v>
      </c>
      <c r="N2749" s="8">
        <f t="shared" si="325"/>
        <v>0</v>
      </c>
      <c r="R2749" s="12">
        <v>1</v>
      </c>
    </row>
    <row r="2750" spans="1:18" x14ac:dyDescent="0.2">
      <c r="A2750" s="1" t="s">
        <v>4996</v>
      </c>
      <c r="C2750" s="2" t="s">
        <v>3223</v>
      </c>
      <c r="D2750" s="3" t="s">
        <v>36</v>
      </c>
      <c r="E2750" s="4">
        <v>0</v>
      </c>
      <c r="F2750" s="4">
        <v>0</v>
      </c>
      <c r="H2750" s="6">
        <v>0</v>
      </c>
      <c r="I2750" s="7">
        <v>6236233</v>
      </c>
      <c r="J2750" s="7">
        <v>6236230</v>
      </c>
      <c r="K2750" s="7">
        <v>2</v>
      </c>
      <c r="L2750" s="7">
        <v>6</v>
      </c>
      <c r="M2750" s="7">
        <f t="shared" si="324"/>
        <v>0</v>
      </c>
      <c r="N2750" s="8">
        <f t="shared" si="325"/>
        <v>0</v>
      </c>
      <c r="R2750" s="12">
        <v>1</v>
      </c>
    </row>
    <row r="2751" spans="1:18" ht="25.5" x14ac:dyDescent="0.2">
      <c r="A2751" s="1" t="s">
        <v>4997</v>
      </c>
      <c r="C2751" s="2" t="s">
        <v>3225</v>
      </c>
      <c r="D2751" s="3" t="s">
        <v>36</v>
      </c>
      <c r="E2751" s="4">
        <v>0</v>
      </c>
      <c r="F2751" s="4">
        <v>0</v>
      </c>
      <c r="H2751" s="6">
        <v>0</v>
      </c>
      <c r="I2751" s="7">
        <v>6236234</v>
      </c>
      <c r="J2751" s="7">
        <v>6236230</v>
      </c>
      <c r="K2751" s="7">
        <v>2</v>
      </c>
      <c r="L2751" s="7">
        <v>6</v>
      </c>
      <c r="M2751" s="7">
        <f t="shared" si="324"/>
        <v>0</v>
      </c>
      <c r="N2751" s="8">
        <f t="shared" si="325"/>
        <v>0</v>
      </c>
      <c r="R2751" s="12">
        <v>1</v>
      </c>
    </row>
    <row r="2752" spans="1:18" x14ac:dyDescent="0.2">
      <c r="A2752" s="1" t="s">
        <v>4998</v>
      </c>
      <c r="C2752" s="2" t="s">
        <v>3227</v>
      </c>
      <c r="D2752" s="3" t="s">
        <v>36</v>
      </c>
      <c r="E2752" s="4">
        <v>0</v>
      </c>
      <c r="F2752" s="4">
        <v>0</v>
      </c>
      <c r="H2752" s="6">
        <v>0</v>
      </c>
      <c r="I2752" s="7">
        <v>6236235</v>
      </c>
      <c r="J2752" s="7">
        <v>6236230</v>
      </c>
      <c r="K2752" s="7">
        <v>2</v>
      </c>
      <c r="L2752" s="7">
        <v>6</v>
      </c>
      <c r="M2752" s="7">
        <f t="shared" si="324"/>
        <v>0</v>
      </c>
      <c r="N2752" s="8">
        <f t="shared" si="325"/>
        <v>0</v>
      </c>
      <c r="R2752" s="12">
        <v>1</v>
      </c>
    </row>
    <row r="2753" spans="1:18" ht="25.5" x14ac:dyDescent="0.2">
      <c r="A2753" s="1" t="s">
        <v>4999</v>
      </c>
      <c r="C2753" s="2" t="s">
        <v>1301</v>
      </c>
      <c r="D2753" s="3" t="s">
        <v>36</v>
      </c>
      <c r="E2753" s="4">
        <v>0</v>
      </c>
      <c r="F2753" s="4">
        <v>0</v>
      </c>
      <c r="H2753" s="6">
        <v>0</v>
      </c>
      <c r="I2753" s="7">
        <v>6236236</v>
      </c>
      <c r="J2753" s="7">
        <v>6236230</v>
      </c>
      <c r="K2753" s="7">
        <v>2</v>
      </c>
      <c r="L2753" s="7">
        <v>6</v>
      </c>
      <c r="M2753" s="7">
        <f t="shared" si="324"/>
        <v>0</v>
      </c>
      <c r="N2753" s="8">
        <f t="shared" si="325"/>
        <v>0</v>
      </c>
      <c r="R2753" s="12">
        <v>1</v>
      </c>
    </row>
    <row r="2754" spans="1:18" ht="25.5" x14ac:dyDescent="0.2">
      <c r="A2754" s="1" t="s">
        <v>5000</v>
      </c>
      <c r="C2754" s="2" t="s">
        <v>3230</v>
      </c>
      <c r="D2754" s="3" t="s">
        <v>36</v>
      </c>
      <c r="E2754" s="4">
        <v>0</v>
      </c>
      <c r="F2754" s="4">
        <v>0</v>
      </c>
      <c r="H2754" s="6">
        <v>0</v>
      </c>
      <c r="I2754" s="7">
        <v>6236237</v>
      </c>
      <c r="J2754" s="7">
        <v>6236230</v>
      </c>
      <c r="K2754" s="7">
        <v>2</v>
      </c>
      <c r="L2754" s="7">
        <v>6</v>
      </c>
      <c r="M2754" s="7">
        <f t="shared" si="324"/>
        <v>0</v>
      </c>
      <c r="N2754" s="8">
        <f t="shared" si="325"/>
        <v>0</v>
      </c>
      <c r="R2754" s="12">
        <v>1</v>
      </c>
    </row>
    <row r="2755" spans="1:18" x14ac:dyDescent="0.2">
      <c r="A2755" s="1" t="s">
        <v>5001</v>
      </c>
      <c r="C2755" s="2" t="s">
        <v>3232</v>
      </c>
      <c r="D2755" s="3" t="s">
        <v>36</v>
      </c>
      <c r="E2755" s="4">
        <v>0</v>
      </c>
      <c r="F2755" s="4">
        <v>0</v>
      </c>
      <c r="H2755" s="6">
        <v>0</v>
      </c>
      <c r="I2755" s="7">
        <v>6236238</v>
      </c>
      <c r="J2755" s="7">
        <v>6236230</v>
      </c>
      <c r="K2755" s="7">
        <v>2</v>
      </c>
      <c r="L2755" s="7">
        <v>6</v>
      </c>
      <c r="M2755" s="7">
        <f t="shared" si="324"/>
        <v>0</v>
      </c>
      <c r="N2755" s="8">
        <f t="shared" si="325"/>
        <v>0</v>
      </c>
      <c r="R2755" s="12">
        <v>1</v>
      </c>
    </row>
    <row r="2756" spans="1:18" ht="51" x14ac:dyDescent="0.2">
      <c r="A2756" s="1" t="s">
        <v>5002</v>
      </c>
      <c r="B2756" s="1" t="s">
        <v>31</v>
      </c>
      <c r="C2756" s="2" t="s">
        <v>5003</v>
      </c>
      <c r="D2756" s="3" t="s">
        <v>244</v>
      </c>
      <c r="E2756" s="4">
        <v>8</v>
      </c>
      <c r="F2756" s="4">
        <v>0</v>
      </c>
      <c r="H2756" s="6">
        <v>0</v>
      </c>
      <c r="I2756" s="7">
        <v>6236239</v>
      </c>
      <c r="J2756" s="7">
        <v>6236230</v>
      </c>
      <c r="K2756" s="7">
        <v>2</v>
      </c>
      <c r="L2756" s="7">
        <v>6</v>
      </c>
      <c r="M2756" s="7">
        <f t="shared" si="324"/>
        <v>0</v>
      </c>
      <c r="N2756" s="8">
        <f t="shared" si="325"/>
        <v>0</v>
      </c>
      <c r="R2756" s="12">
        <v>1</v>
      </c>
    </row>
    <row r="2757" spans="1:18" ht="25.5" x14ac:dyDescent="0.2">
      <c r="A2757" s="1" t="s">
        <v>5004</v>
      </c>
      <c r="B2757" s="1" t="s">
        <v>42</v>
      </c>
      <c r="C2757" s="2" t="s">
        <v>576</v>
      </c>
      <c r="D2757" s="3" t="s">
        <v>247</v>
      </c>
      <c r="E2757" s="4">
        <v>15</v>
      </c>
      <c r="F2757" s="4">
        <v>0</v>
      </c>
      <c r="H2757" s="6">
        <v>0</v>
      </c>
      <c r="I2757" s="7">
        <v>6236240</v>
      </c>
      <c r="J2757" s="7">
        <v>6236230</v>
      </c>
      <c r="K2757" s="7">
        <v>2</v>
      </c>
      <c r="L2757" s="7">
        <v>6</v>
      </c>
      <c r="M2757" s="7">
        <f t="shared" si="324"/>
        <v>0</v>
      </c>
      <c r="N2757" s="8">
        <f t="shared" si="325"/>
        <v>0</v>
      </c>
      <c r="R2757" s="12">
        <v>1</v>
      </c>
    </row>
    <row r="2758" spans="1:18" ht="51" x14ac:dyDescent="0.2">
      <c r="A2758" s="1" t="s">
        <v>5005</v>
      </c>
      <c r="B2758" s="1" t="s">
        <v>45</v>
      </c>
      <c r="C2758" s="2" t="s">
        <v>5006</v>
      </c>
      <c r="D2758" s="3" t="s">
        <v>244</v>
      </c>
      <c r="E2758" s="4">
        <v>19</v>
      </c>
      <c r="F2758" s="4">
        <v>0</v>
      </c>
      <c r="H2758" s="6">
        <v>0</v>
      </c>
      <c r="I2758" s="7">
        <v>6236241</v>
      </c>
      <c r="J2758" s="7">
        <v>6236230</v>
      </c>
      <c r="K2758" s="7">
        <v>2</v>
      </c>
      <c r="L2758" s="7">
        <v>6</v>
      </c>
      <c r="M2758" s="7">
        <f t="shared" si="324"/>
        <v>0</v>
      </c>
      <c r="N2758" s="8">
        <f t="shared" si="325"/>
        <v>0</v>
      </c>
      <c r="R2758" s="12">
        <v>1</v>
      </c>
    </row>
    <row r="2759" spans="1:18" ht="63.75" x14ac:dyDescent="0.2">
      <c r="A2759" s="1" t="s">
        <v>5007</v>
      </c>
      <c r="B2759" s="1" t="s">
        <v>48</v>
      </c>
      <c r="C2759" s="2" t="s">
        <v>3270</v>
      </c>
      <c r="D2759" s="3" t="s">
        <v>237</v>
      </c>
      <c r="E2759" s="4">
        <v>10</v>
      </c>
      <c r="F2759" s="4">
        <v>0</v>
      </c>
      <c r="H2759" s="6">
        <v>0</v>
      </c>
      <c r="I2759" s="7">
        <v>6236242</v>
      </c>
      <c r="J2759" s="7">
        <v>6236230</v>
      </c>
      <c r="K2759" s="7">
        <v>2</v>
      </c>
      <c r="L2759" s="7">
        <v>6</v>
      </c>
      <c r="M2759" s="7">
        <f t="shared" si="324"/>
        <v>0</v>
      </c>
      <c r="N2759" s="8">
        <f t="shared" si="325"/>
        <v>0</v>
      </c>
      <c r="R2759" s="12">
        <v>1</v>
      </c>
    </row>
    <row r="2760" spans="1:18" x14ac:dyDescent="0.2">
      <c r="A2760" s="1" t="s">
        <v>5008</v>
      </c>
      <c r="B2760" s="1" t="s">
        <v>51</v>
      </c>
      <c r="C2760" s="2" t="s">
        <v>584</v>
      </c>
      <c r="D2760" s="3" t="s">
        <v>237</v>
      </c>
      <c r="E2760" s="4">
        <v>1</v>
      </c>
      <c r="F2760" s="4">
        <v>0</v>
      </c>
      <c r="H2760" s="6">
        <v>0</v>
      </c>
      <c r="I2760" s="7">
        <v>6236243</v>
      </c>
      <c r="J2760" s="7">
        <v>6236230</v>
      </c>
      <c r="K2760" s="7">
        <v>2</v>
      </c>
      <c r="L2760" s="7">
        <v>6</v>
      </c>
      <c r="M2760" s="7">
        <f t="shared" si="324"/>
        <v>0</v>
      </c>
      <c r="N2760" s="8">
        <f t="shared" si="325"/>
        <v>0</v>
      </c>
      <c r="R2760" s="12">
        <v>1</v>
      </c>
    </row>
    <row r="2761" spans="1:18" x14ac:dyDescent="0.2">
      <c r="A2761" s="1" t="s">
        <v>5009</v>
      </c>
      <c r="B2761" s="1" t="s">
        <v>54</v>
      </c>
      <c r="C2761" s="2" t="s">
        <v>590</v>
      </c>
      <c r="D2761" s="3" t="s">
        <v>247</v>
      </c>
      <c r="E2761" s="4">
        <v>2</v>
      </c>
      <c r="F2761" s="4">
        <v>0</v>
      </c>
      <c r="H2761" s="6">
        <v>0</v>
      </c>
      <c r="I2761" s="7">
        <v>6236244</v>
      </c>
      <c r="J2761" s="7">
        <v>6236230</v>
      </c>
      <c r="K2761" s="7">
        <v>2</v>
      </c>
      <c r="L2761" s="7">
        <v>6</v>
      </c>
      <c r="M2761" s="7">
        <f t="shared" si="324"/>
        <v>0</v>
      </c>
      <c r="N2761" s="8">
        <f t="shared" si="325"/>
        <v>0</v>
      </c>
      <c r="R2761" s="12">
        <v>1</v>
      </c>
    </row>
    <row r="2762" spans="1:18" ht="25.5" x14ac:dyDescent="0.2">
      <c r="A2762" s="1" t="s">
        <v>5010</v>
      </c>
      <c r="B2762" s="1" t="s">
        <v>57</v>
      </c>
      <c r="C2762" s="2" t="s">
        <v>592</v>
      </c>
      <c r="D2762" s="3" t="s">
        <v>36</v>
      </c>
      <c r="E2762" s="4">
        <v>0</v>
      </c>
      <c r="F2762" s="4">
        <v>0</v>
      </c>
      <c r="H2762" s="6">
        <v>0</v>
      </c>
      <c r="I2762" s="7">
        <v>6236245</v>
      </c>
      <c r="J2762" s="7">
        <v>6236230</v>
      </c>
      <c r="K2762" s="7">
        <v>2</v>
      </c>
      <c r="L2762" s="7">
        <v>6</v>
      </c>
      <c r="M2762" s="7">
        <f t="shared" si="324"/>
        <v>0</v>
      </c>
      <c r="N2762" s="8">
        <f t="shared" si="325"/>
        <v>0</v>
      </c>
      <c r="R2762" s="12">
        <v>1</v>
      </c>
    </row>
    <row r="2763" spans="1:18" ht="51" x14ac:dyDescent="0.2">
      <c r="A2763" s="1" t="s">
        <v>5011</v>
      </c>
      <c r="C2763" s="2" t="s">
        <v>5012</v>
      </c>
      <c r="D2763" s="3" t="s">
        <v>237</v>
      </c>
      <c r="E2763" s="4">
        <v>1</v>
      </c>
      <c r="F2763" s="4">
        <v>0</v>
      </c>
      <c r="H2763" s="6">
        <v>0</v>
      </c>
      <c r="I2763" s="7">
        <v>6236246</v>
      </c>
      <c r="J2763" s="7">
        <v>6236230</v>
      </c>
      <c r="K2763" s="7">
        <v>2</v>
      </c>
      <c r="L2763" s="7">
        <v>6</v>
      </c>
      <c r="M2763" s="7">
        <f t="shared" si="324"/>
        <v>0</v>
      </c>
      <c r="N2763" s="8">
        <f t="shared" si="325"/>
        <v>0</v>
      </c>
      <c r="R2763" s="12">
        <v>1</v>
      </c>
    </row>
    <row r="2764" spans="1:18" x14ac:dyDescent="0.2">
      <c r="A2764" s="1" t="s">
        <v>5013</v>
      </c>
      <c r="B2764" s="1" t="s">
        <v>732</v>
      </c>
      <c r="C2764" s="2" t="s">
        <v>1132</v>
      </c>
      <c r="E2764" s="4">
        <v>0</v>
      </c>
      <c r="F2764" s="4">
        <v>0</v>
      </c>
      <c r="H2764" s="6">
        <v>0</v>
      </c>
      <c r="I2764" s="7">
        <v>6236247</v>
      </c>
      <c r="J2764" s="7">
        <v>6236143</v>
      </c>
      <c r="K2764" s="7">
        <v>1</v>
      </c>
      <c r="L2764" s="7">
        <v>5</v>
      </c>
      <c r="M2764" s="7">
        <f>M2765+M2766+M2767+M2768+M2769+M2770+M2771+M2772+M2773+M2774+M2775+M2776+M2777+M2778+M2779+M2780+M2781+M2782+M2783+M2784+M2785+M2786+M2787+M2788+M2789+M2790</f>
        <v>0</v>
      </c>
      <c r="N2764" s="8">
        <f>N2765+N2766+N2767+N2768+N2769+N2770+N2771+N2772+N2773+N2774+N2775+N2776+N2777+N2778+N2779+N2780+N2781+N2782+N2783+N2784+N2785+N2786+N2787+N2788+N2789+N2790</f>
        <v>0</v>
      </c>
      <c r="R2764" s="12">
        <v>1</v>
      </c>
    </row>
    <row r="2765" spans="1:18" x14ac:dyDescent="0.2">
      <c r="A2765" s="1" t="s">
        <v>5014</v>
      </c>
      <c r="C2765" s="2" t="s">
        <v>285</v>
      </c>
      <c r="D2765" s="3" t="s">
        <v>36</v>
      </c>
      <c r="E2765" s="4">
        <v>0</v>
      </c>
      <c r="F2765" s="4">
        <v>0</v>
      </c>
      <c r="H2765" s="6">
        <v>0</v>
      </c>
      <c r="I2765" s="7">
        <v>6236248</v>
      </c>
      <c r="J2765" s="7">
        <v>6236247</v>
      </c>
      <c r="K2765" s="7">
        <v>2</v>
      </c>
      <c r="L2765" s="7">
        <v>6</v>
      </c>
      <c r="M2765" s="7">
        <f t="shared" ref="M2765:M2790" si="326">ROUND(ROUND(H2765,2)*ROUND(E2765,2), 2)</f>
        <v>0</v>
      </c>
      <c r="N2765" s="8">
        <f t="shared" ref="N2765:N2790" si="327">H2765*E2765*(1+F2765/100)</f>
        <v>0</v>
      </c>
      <c r="R2765" s="12">
        <v>1</v>
      </c>
    </row>
    <row r="2766" spans="1:18" ht="25.5" x14ac:dyDescent="0.2">
      <c r="A2766" s="1" t="s">
        <v>5015</v>
      </c>
      <c r="C2766" s="2" t="s">
        <v>3293</v>
      </c>
      <c r="D2766" s="3" t="s">
        <v>36</v>
      </c>
      <c r="E2766" s="4">
        <v>0</v>
      </c>
      <c r="F2766" s="4">
        <v>0</v>
      </c>
      <c r="H2766" s="6">
        <v>0</v>
      </c>
      <c r="I2766" s="7">
        <v>6236249</v>
      </c>
      <c r="J2766" s="7">
        <v>6236247</v>
      </c>
      <c r="K2766" s="7">
        <v>2</v>
      </c>
      <c r="L2766" s="7">
        <v>6</v>
      </c>
      <c r="M2766" s="7">
        <f t="shared" si="326"/>
        <v>0</v>
      </c>
      <c r="N2766" s="8">
        <f t="shared" si="327"/>
        <v>0</v>
      </c>
      <c r="R2766" s="12">
        <v>1</v>
      </c>
    </row>
    <row r="2767" spans="1:18" x14ac:dyDescent="0.2">
      <c r="A2767" s="1" t="s">
        <v>5016</v>
      </c>
      <c r="C2767" s="2" t="s">
        <v>1135</v>
      </c>
      <c r="D2767" s="3" t="s">
        <v>36</v>
      </c>
      <c r="E2767" s="4">
        <v>0</v>
      </c>
      <c r="F2767" s="4">
        <v>0</v>
      </c>
      <c r="H2767" s="6">
        <v>0</v>
      </c>
      <c r="I2767" s="7">
        <v>6236250</v>
      </c>
      <c r="J2767" s="7">
        <v>6236247</v>
      </c>
      <c r="K2767" s="7">
        <v>2</v>
      </c>
      <c r="L2767" s="7">
        <v>6</v>
      </c>
      <c r="M2767" s="7">
        <f t="shared" si="326"/>
        <v>0</v>
      </c>
      <c r="N2767" s="8">
        <f t="shared" si="327"/>
        <v>0</v>
      </c>
      <c r="R2767" s="12">
        <v>1</v>
      </c>
    </row>
    <row r="2768" spans="1:18" ht="25.5" x14ac:dyDescent="0.2">
      <c r="A2768" s="1" t="s">
        <v>5017</v>
      </c>
      <c r="C2768" s="2" t="s">
        <v>1137</v>
      </c>
      <c r="D2768" s="3" t="s">
        <v>36</v>
      </c>
      <c r="E2768" s="4">
        <v>0</v>
      </c>
      <c r="F2768" s="4">
        <v>0</v>
      </c>
      <c r="H2768" s="6">
        <v>0</v>
      </c>
      <c r="I2768" s="7">
        <v>6236251</v>
      </c>
      <c r="J2768" s="7">
        <v>6236247</v>
      </c>
      <c r="K2768" s="7">
        <v>2</v>
      </c>
      <c r="L2768" s="7">
        <v>6</v>
      </c>
      <c r="M2768" s="7">
        <f t="shared" si="326"/>
        <v>0</v>
      </c>
      <c r="N2768" s="8">
        <f t="shared" si="327"/>
        <v>0</v>
      </c>
      <c r="R2768" s="12">
        <v>1</v>
      </c>
    </row>
    <row r="2769" spans="1:18" x14ac:dyDescent="0.2">
      <c r="A2769" s="1" t="s">
        <v>5018</v>
      </c>
      <c r="C2769" s="2" t="s">
        <v>1139</v>
      </c>
      <c r="D2769" s="3" t="s">
        <v>36</v>
      </c>
      <c r="E2769" s="4">
        <v>0</v>
      </c>
      <c r="F2769" s="4">
        <v>0</v>
      </c>
      <c r="H2769" s="6">
        <v>0</v>
      </c>
      <c r="I2769" s="7">
        <v>6236252</v>
      </c>
      <c r="J2769" s="7">
        <v>6236247</v>
      </c>
      <c r="K2769" s="7">
        <v>2</v>
      </c>
      <c r="L2769" s="7">
        <v>6</v>
      </c>
      <c r="M2769" s="7">
        <f t="shared" si="326"/>
        <v>0</v>
      </c>
      <c r="N2769" s="8">
        <f t="shared" si="327"/>
        <v>0</v>
      </c>
      <c r="R2769" s="12">
        <v>1</v>
      </c>
    </row>
    <row r="2770" spans="1:18" ht="25.5" x14ac:dyDescent="0.2">
      <c r="A2770" s="1" t="s">
        <v>5019</v>
      </c>
      <c r="C2770" s="2" t="s">
        <v>966</v>
      </c>
      <c r="D2770" s="3" t="s">
        <v>36</v>
      </c>
      <c r="E2770" s="4">
        <v>0</v>
      </c>
      <c r="F2770" s="4">
        <v>0</v>
      </c>
      <c r="H2770" s="6">
        <v>0</v>
      </c>
      <c r="I2770" s="7">
        <v>6236253</v>
      </c>
      <c r="J2770" s="7">
        <v>6236247</v>
      </c>
      <c r="K2770" s="7">
        <v>2</v>
      </c>
      <c r="L2770" s="7">
        <v>6</v>
      </c>
      <c r="M2770" s="7">
        <f t="shared" si="326"/>
        <v>0</v>
      </c>
      <c r="N2770" s="8">
        <f t="shared" si="327"/>
        <v>0</v>
      </c>
      <c r="R2770" s="12">
        <v>1</v>
      </c>
    </row>
    <row r="2771" spans="1:18" x14ac:dyDescent="0.2">
      <c r="A2771" s="1" t="s">
        <v>5020</v>
      </c>
      <c r="C2771" s="2" t="s">
        <v>1142</v>
      </c>
      <c r="D2771" s="3" t="s">
        <v>36</v>
      </c>
      <c r="E2771" s="4">
        <v>0</v>
      </c>
      <c r="F2771" s="4">
        <v>0</v>
      </c>
      <c r="H2771" s="6">
        <v>0</v>
      </c>
      <c r="I2771" s="7">
        <v>6236254</v>
      </c>
      <c r="J2771" s="7">
        <v>6236247</v>
      </c>
      <c r="K2771" s="7">
        <v>2</v>
      </c>
      <c r="L2771" s="7">
        <v>6</v>
      </c>
      <c r="M2771" s="7">
        <f t="shared" si="326"/>
        <v>0</v>
      </c>
      <c r="N2771" s="8">
        <f t="shared" si="327"/>
        <v>0</v>
      </c>
      <c r="R2771" s="12">
        <v>1</v>
      </c>
    </row>
    <row r="2772" spans="1:18" x14ac:dyDescent="0.2">
      <c r="A2772" s="1" t="s">
        <v>5021</v>
      </c>
      <c r="C2772" s="2" t="s">
        <v>1144</v>
      </c>
      <c r="D2772" s="3" t="s">
        <v>36</v>
      </c>
      <c r="E2772" s="4">
        <v>0</v>
      </c>
      <c r="F2772" s="4">
        <v>0</v>
      </c>
      <c r="H2772" s="6">
        <v>0</v>
      </c>
      <c r="I2772" s="7">
        <v>6236255</v>
      </c>
      <c r="J2772" s="7">
        <v>6236247</v>
      </c>
      <c r="K2772" s="7">
        <v>2</v>
      </c>
      <c r="L2772" s="7">
        <v>6</v>
      </c>
      <c r="M2772" s="7">
        <f t="shared" si="326"/>
        <v>0</v>
      </c>
      <c r="N2772" s="8">
        <f t="shared" si="327"/>
        <v>0</v>
      </c>
      <c r="R2772" s="12">
        <v>1</v>
      </c>
    </row>
    <row r="2773" spans="1:18" ht="25.5" x14ac:dyDescent="0.2">
      <c r="A2773" s="1" t="s">
        <v>5022</v>
      </c>
      <c r="C2773" s="2" t="s">
        <v>3301</v>
      </c>
      <c r="D2773" s="3" t="s">
        <v>36</v>
      </c>
      <c r="E2773" s="4">
        <v>0</v>
      </c>
      <c r="F2773" s="4">
        <v>0</v>
      </c>
      <c r="H2773" s="6">
        <v>0</v>
      </c>
      <c r="I2773" s="7">
        <v>6236256</v>
      </c>
      <c r="J2773" s="7">
        <v>6236247</v>
      </c>
      <c r="K2773" s="7">
        <v>2</v>
      </c>
      <c r="L2773" s="7">
        <v>6</v>
      </c>
      <c r="M2773" s="7">
        <f t="shared" si="326"/>
        <v>0</v>
      </c>
      <c r="N2773" s="8">
        <f t="shared" si="327"/>
        <v>0</v>
      </c>
      <c r="R2773" s="12">
        <v>1</v>
      </c>
    </row>
    <row r="2774" spans="1:18" x14ac:dyDescent="0.2">
      <c r="A2774" s="1" t="s">
        <v>5023</v>
      </c>
      <c r="C2774" s="2" t="s">
        <v>1146</v>
      </c>
      <c r="D2774" s="3" t="s">
        <v>36</v>
      </c>
      <c r="E2774" s="4">
        <v>0</v>
      </c>
      <c r="F2774" s="4">
        <v>0</v>
      </c>
      <c r="H2774" s="6">
        <v>0</v>
      </c>
      <c r="I2774" s="7">
        <v>6236257</v>
      </c>
      <c r="J2774" s="7">
        <v>6236247</v>
      </c>
      <c r="K2774" s="7">
        <v>2</v>
      </c>
      <c r="L2774" s="7">
        <v>6</v>
      </c>
      <c r="M2774" s="7">
        <f t="shared" si="326"/>
        <v>0</v>
      </c>
      <c r="N2774" s="8">
        <f t="shared" si="327"/>
        <v>0</v>
      </c>
      <c r="R2774" s="12">
        <v>1</v>
      </c>
    </row>
    <row r="2775" spans="1:18" x14ac:dyDescent="0.2">
      <c r="A2775" s="1" t="s">
        <v>5024</v>
      </c>
      <c r="C2775" s="2" t="s">
        <v>3308</v>
      </c>
      <c r="D2775" s="3" t="s">
        <v>36</v>
      </c>
      <c r="E2775" s="4">
        <v>0</v>
      </c>
      <c r="F2775" s="4">
        <v>0</v>
      </c>
      <c r="H2775" s="6">
        <v>0</v>
      </c>
      <c r="I2775" s="7">
        <v>6236258</v>
      </c>
      <c r="J2775" s="7">
        <v>6236247</v>
      </c>
      <c r="K2775" s="7">
        <v>2</v>
      </c>
      <c r="L2775" s="7">
        <v>6</v>
      </c>
      <c r="M2775" s="7">
        <f t="shared" si="326"/>
        <v>0</v>
      </c>
      <c r="N2775" s="8">
        <f t="shared" si="327"/>
        <v>0</v>
      </c>
      <c r="R2775" s="12">
        <v>1</v>
      </c>
    </row>
    <row r="2776" spans="1:18" ht="51" x14ac:dyDescent="0.2">
      <c r="A2776" s="1" t="s">
        <v>5025</v>
      </c>
      <c r="B2776" s="1" t="s">
        <v>31</v>
      </c>
      <c r="C2776" s="2" t="s">
        <v>5026</v>
      </c>
      <c r="D2776" s="3" t="s">
        <v>247</v>
      </c>
      <c r="E2776" s="4">
        <v>24</v>
      </c>
      <c r="F2776" s="4">
        <v>0</v>
      </c>
      <c r="H2776" s="6">
        <v>0</v>
      </c>
      <c r="I2776" s="7">
        <v>6236259</v>
      </c>
      <c r="J2776" s="7">
        <v>6236247</v>
      </c>
      <c r="K2776" s="7">
        <v>2</v>
      </c>
      <c r="L2776" s="7">
        <v>6</v>
      </c>
      <c r="M2776" s="7">
        <f t="shared" si="326"/>
        <v>0</v>
      </c>
      <c r="N2776" s="8">
        <f t="shared" si="327"/>
        <v>0</v>
      </c>
      <c r="R2776" s="12">
        <v>1</v>
      </c>
    </row>
    <row r="2777" spans="1:18" x14ac:dyDescent="0.2">
      <c r="A2777" s="1" t="s">
        <v>5027</v>
      </c>
      <c r="C2777" s="2" t="s">
        <v>5028</v>
      </c>
      <c r="D2777" s="3" t="s">
        <v>36</v>
      </c>
      <c r="E2777" s="4">
        <v>0</v>
      </c>
      <c r="F2777" s="4">
        <v>0</v>
      </c>
      <c r="H2777" s="6">
        <v>0</v>
      </c>
      <c r="I2777" s="7">
        <v>6236260</v>
      </c>
      <c r="J2777" s="7">
        <v>6236247</v>
      </c>
      <c r="K2777" s="7">
        <v>2</v>
      </c>
      <c r="L2777" s="7">
        <v>6</v>
      </c>
      <c r="M2777" s="7">
        <f t="shared" si="326"/>
        <v>0</v>
      </c>
      <c r="N2777" s="8">
        <f t="shared" si="327"/>
        <v>0</v>
      </c>
      <c r="R2777" s="12">
        <v>1</v>
      </c>
    </row>
    <row r="2778" spans="1:18" ht="51" x14ac:dyDescent="0.2">
      <c r="A2778" s="1" t="s">
        <v>5029</v>
      </c>
      <c r="B2778" s="1" t="s">
        <v>42</v>
      </c>
      <c r="C2778" s="2" t="s">
        <v>5030</v>
      </c>
      <c r="D2778" s="3" t="s">
        <v>244</v>
      </c>
      <c r="E2778" s="4">
        <v>5</v>
      </c>
      <c r="F2778" s="4">
        <v>0</v>
      </c>
      <c r="H2778" s="6">
        <v>0</v>
      </c>
      <c r="I2778" s="7">
        <v>6236261</v>
      </c>
      <c r="J2778" s="7">
        <v>6236247</v>
      </c>
      <c r="K2778" s="7">
        <v>2</v>
      </c>
      <c r="L2778" s="7">
        <v>6</v>
      </c>
      <c r="M2778" s="7">
        <f t="shared" si="326"/>
        <v>0</v>
      </c>
      <c r="N2778" s="8">
        <f t="shared" si="327"/>
        <v>0</v>
      </c>
      <c r="R2778" s="12">
        <v>1</v>
      </c>
    </row>
    <row r="2779" spans="1:18" ht="38.25" x14ac:dyDescent="0.2">
      <c r="A2779" s="1" t="s">
        <v>5031</v>
      </c>
      <c r="B2779" s="1" t="s">
        <v>45</v>
      </c>
      <c r="C2779" s="2" t="s">
        <v>3372</v>
      </c>
      <c r="D2779" s="3" t="s">
        <v>36</v>
      </c>
      <c r="E2779" s="4">
        <v>0</v>
      </c>
      <c r="F2779" s="4">
        <v>0</v>
      </c>
      <c r="H2779" s="6">
        <v>0</v>
      </c>
      <c r="I2779" s="7">
        <v>6236262</v>
      </c>
      <c r="J2779" s="7">
        <v>6236247</v>
      </c>
      <c r="K2779" s="7">
        <v>2</v>
      </c>
      <c r="L2779" s="7">
        <v>6</v>
      </c>
      <c r="M2779" s="7">
        <f t="shared" si="326"/>
        <v>0</v>
      </c>
      <c r="N2779" s="8">
        <f t="shared" si="327"/>
        <v>0</v>
      </c>
      <c r="R2779" s="12">
        <v>1</v>
      </c>
    </row>
    <row r="2780" spans="1:18" ht="63.75" x14ac:dyDescent="0.2">
      <c r="A2780" s="1" t="s">
        <v>5032</v>
      </c>
      <c r="C2780" s="2" t="s">
        <v>3374</v>
      </c>
      <c r="D2780" s="3" t="s">
        <v>247</v>
      </c>
      <c r="E2780" s="4">
        <v>7.5</v>
      </c>
      <c r="F2780" s="4">
        <v>0</v>
      </c>
      <c r="H2780" s="6">
        <v>0</v>
      </c>
      <c r="I2780" s="7">
        <v>6236263</v>
      </c>
      <c r="J2780" s="7">
        <v>6236247</v>
      </c>
      <c r="K2780" s="7">
        <v>2</v>
      </c>
      <c r="L2780" s="7">
        <v>6</v>
      </c>
      <c r="M2780" s="7">
        <f t="shared" si="326"/>
        <v>0</v>
      </c>
      <c r="N2780" s="8">
        <f t="shared" si="327"/>
        <v>0</v>
      </c>
      <c r="R2780" s="12">
        <v>1</v>
      </c>
    </row>
    <row r="2781" spans="1:18" ht="51" x14ac:dyDescent="0.2">
      <c r="A2781" s="1" t="s">
        <v>5033</v>
      </c>
      <c r="C2781" s="2" t="s">
        <v>5034</v>
      </c>
      <c r="D2781" s="3" t="s">
        <v>247</v>
      </c>
      <c r="E2781" s="4">
        <v>7.5</v>
      </c>
      <c r="F2781" s="4">
        <v>0</v>
      </c>
      <c r="H2781" s="6">
        <v>0</v>
      </c>
      <c r="I2781" s="7">
        <v>6236264</v>
      </c>
      <c r="J2781" s="7">
        <v>6236247</v>
      </c>
      <c r="K2781" s="7">
        <v>2</v>
      </c>
      <c r="L2781" s="7">
        <v>6</v>
      </c>
      <c r="M2781" s="7">
        <f t="shared" si="326"/>
        <v>0</v>
      </c>
      <c r="N2781" s="8">
        <f t="shared" si="327"/>
        <v>0</v>
      </c>
      <c r="R2781" s="12">
        <v>1</v>
      </c>
    </row>
    <row r="2782" spans="1:18" x14ac:dyDescent="0.2">
      <c r="A2782" s="1" t="s">
        <v>5035</v>
      </c>
      <c r="B2782" s="1" t="s">
        <v>48</v>
      </c>
      <c r="C2782" s="2" t="s">
        <v>3346</v>
      </c>
      <c r="D2782" s="3" t="s">
        <v>36</v>
      </c>
      <c r="E2782" s="4">
        <v>0</v>
      </c>
      <c r="F2782" s="4">
        <v>0</v>
      </c>
      <c r="H2782" s="6">
        <v>0</v>
      </c>
      <c r="I2782" s="7">
        <v>6236265</v>
      </c>
      <c r="J2782" s="7">
        <v>6236247</v>
      </c>
      <c r="K2782" s="7">
        <v>2</v>
      </c>
      <c r="L2782" s="7">
        <v>6</v>
      </c>
      <c r="M2782" s="7">
        <f t="shared" si="326"/>
        <v>0</v>
      </c>
      <c r="N2782" s="8">
        <f t="shared" si="327"/>
        <v>0</v>
      </c>
      <c r="R2782" s="12">
        <v>1</v>
      </c>
    </row>
    <row r="2783" spans="1:18" ht="25.5" x14ac:dyDescent="0.2">
      <c r="A2783" s="1" t="s">
        <v>5036</v>
      </c>
      <c r="C2783" s="2" t="s">
        <v>5037</v>
      </c>
      <c r="D2783" s="3" t="s">
        <v>237</v>
      </c>
      <c r="E2783" s="4">
        <v>1</v>
      </c>
      <c r="F2783" s="4">
        <v>0</v>
      </c>
      <c r="H2783" s="6">
        <v>0</v>
      </c>
      <c r="I2783" s="7">
        <v>6236266</v>
      </c>
      <c r="J2783" s="7">
        <v>6236247</v>
      </c>
      <c r="K2783" s="7">
        <v>2</v>
      </c>
      <c r="L2783" s="7">
        <v>6</v>
      </c>
      <c r="M2783" s="7">
        <f t="shared" si="326"/>
        <v>0</v>
      </c>
      <c r="N2783" s="8">
        <f t="shared" si="327"/>
        <v>0</v>
      </c>
      <c r="R2783" s="12">
        <v>1</v>
      </c>
    </row>
    <row r="2784" spans="1:18" x14ac:dyDescent="0.2">
      <c r="A2784" s="1" t="s">
        <v>5038</v>
      </c>
      <c r="C2784" s="2" t="s">
        <v>5039</v>
      </c>
      <c r="D2784" s="3" t="s">
        <v>36</v>
      </c>
      <c r="E2784" s="4">
        <v>0</v>
      </c>
      <c r="F2784" s="4">
        <v>0</v>
      </c>
      <c r="H2784" s="6">
        <v>0</v>
      </c>
      <c r="I2784" s="7">
        <v>6236267</v>
      </c>
      <c r="J2784" s="7">
        <v>6236247</v>
      </c>
      <c r="K2784" s="7">
        <v>2</v>
      </c>
      <c r="L2784" s="7">
        <v>6</v>
      </c>
      <c r="M2784" s="7">
        <f t="shared" si="326"/>
        <v>0</v>
      </c>
      <c r="N2784" s="8">
        <f t="shared" si="327"/>
        <v>0</v>
      </c>
      <c r="R2784" s="12">
        <v>1</v>
      </c>
    </row>
    <row r="2785" spans="1:18" ht="51" x14ac:dyDescent="0.2">
      <c r="A2785" s="1" t="s">
        <v>5040</v>
      </c>
      <c r="B2785" s="1" t="s">
        <v>51</v>
      </c>
      <c r="C2785" s="2" t="s">
        <v>5041</v>
      </c>
      <c r="D2785" s="3" t="s">
        <v>244</v>
      </c>
      <c r="E2785" s="4">
        <v>3.5</v>
      </c>
      <c r="F2785" s="4">
        <v>0</v>
      </c>
      <c r="H2785" s="6">
        <v>0</v>
      </c>
      <c r="I2785" s="7">
        <v>6236268</v>
      </c>
      <c r="J2785" s="7">
        <v>6236247</v>
      </c>
      <c r="K2785" s="7">
        <v>2</v>
      </c>
      <c r="L2785" s="7">
        <v>6</v>
      </c>
      <c r="M2785" s="7">
        <f t="shared" si="326"/>
        <v>0</v>
      </c>
      <c r="N2785" s="8">
        <f t="shared" si="327"/>
        <v>0</v>
      </c>
      <c r="R2785" s="12">
        <v>1</v>
      </c>
    </row>
    <row r="2786" spans="1:18" ht="38.25" x14ac:dyDescent="0.2">
      <c r="A2786" s="1" t="s">
        <v>5042</v>
      </c>
      <c r="B2786" s="1" t="s">
        <v>54</v>
      </c>
      <c r="C2786" s="2" t="s">
        <v>3372</v>
      </c>
      <c r="D2786" s="3" t="s">
        <v>36</v>
      </c>
      <c r="E2786" s="4">
        <v>0</v>
      </c>
      <c r="F2786" s="4">
        <v>0</v>
      </c>
      <c r="H2786" s="6">
        <v>0</v>
      </c>
      <c r="I2786" s="7">
        <v>6236269</v>
      </c>
      <c r="J2786" s="7">
        <v>6236247</v>
      </c>
      <c r="K2786" s="7">
        <v>2</v>
      </c>
      <c r="L2786" s="7">
        <v>6</v>
      </c>
      <c r="M2786" s="7">
        <f t="shared" si="326"/>
        <v>0</v>
      </c>
      <c r="N2786" s="8">
        <f t="shared" si="327"/>
        <v>0</v>
      </c>
      <c r="R2786" s="12">
        <v>1</v>
      </c>
    </row>
    <row r="2787" spans="1:18" ht="63.75" x14ac:dyDescent="0.2">
      <c r="A2787" s="1" t="s">
        <v>5043</v>
      </c>
      <c r="C2787" s="2" t="s">
        <v>5044</v>
      </c>
      <c r="D2787" s="3" t="s">
        <v>247</v>
      </c>
      <c r="E2787" s="4">
        <v>19</v>
      </c>
      <c r="F2787" s="4">
        <v>0</v>
      </c>
      <c r="H2787" s="6">
        <v>0</v>
      </c>
      <c r="I2787" s="7">
        <v>6236270</v>
      </c>
      <c r="J2787" s="7">
        <v>6236247</v>
      </c>
      <c r="K2787" s="7">
        <v>2</v>
      </c>
      <c r="L2787" s="7">
        <v>6</v>
      </c>
      <c r="M2787" s="7">
        <f t="shared" si="326"/>
        <v>0</v>
      </c>
      <c r="N2787" s="8">
        <f t="shared" si="327"/>
        <v>0</v>
      </c>
      <c r="R2787" s="12">
        <v>1</v>
      </c>
    </row>
    <row r="2788" spans="1:18" ht="51" x14ac:dyDescent="0.2">
      <c r="A2788" s="1" t="s">
        <v>5045</v>
      </c>
      <c r="C2788" s="2" t="s">
        <v>3376</v>
      </c>
      <c r="D2788" s="3" t="s">
        <v>247</v>
      </c>
      <c r="E2788" s="4">
        <v>19</v>
      </c>
      <c r="F2788" s="4">
        <v>0</v>
      </c>
      <c r="H2788" s="6">
        <v>0</v>
      </c>
      <c r="I2788" s="7">
        <v>6236271</v>
      </c>
      <c r="J2788" s="7">
        <v>6236247</v>
      </c>
      <c r="K2788" s="7">
        <v>2</v>
      </c>
      <c r="L2788" s="7">
        <v>6</v>
      </c>
      <c r="M2788" s="7">
        <f t="shared" si="326"/>
        <v>0</v>
      </c>
      <c r="N2788" s="8">
        <f t="shared" si="327"/>
        <v>0</v>
      </c>
      <c r="R2788" s="12">
        <v>1</v>
      </c>
    </row>
    <row r="2789" spans="1:18" x14ac:dyDescent="0.2">
      <c r="A2789" s="1" t="s">
        <v>5046</v>
      </c>
      <c r="B2789" s="1" t="s">
        <v>57</v>
      </c>
      <c r="C2789" s="2" t="s">
        <v>3346</v>
      </c>
      <c r="D2789" s="3" t="s">
        <v>36</v>
      </c>
      <c r="E2789" s="4">
        <v>0</v>
      </c>
      <c r="F2789" s="4">
        <v>0</v>
      </c>
      <c r="H2789" s="6">
        <v>0</v>
      </c>
      <c r="I2789" s="7">
        <v>6236272</v>
      </c>
      <c r="J2789" s="7">
        <v>6236247</v>
      </c>
      <c r="K2789" s="7">
        <v>2</v>
      </c>
      <c r="L2789" s="7">
        <v>6</v>
      </c>
      <c r="M2789" s="7">
        <f t="shared" si="326"/>
        <v>0</v>
      </c>
      <c r="N2789" s="8">
        <f t="shared" si="327"/>
        <v>0</v>
      </c>
      <c r="R2789" s="12">
        <v>1</v>
      </c>
    </row>
    <row r="2790" spans="1:18" ht="25.5" x14ac:dyDescent="0.2">
      <c r="A2790" s="1" t="s">
        <v>5047</v>
      </c>
      <c r="C2790" s="2" t="s">
        <v>5048</v>
      </c>
      <c r="D2790" s="3" t="s">
        <v>237</v>
      </c>
      <c r="E2790" s="4">
        <v>1</v>
      </c>
      <c r="F2790" s="4">
        <v>0</v>
      </c>
      <c r="H2790" s="6">
        <v>0</v>
      </c>
      <c r="I2790" s="7">
        <v>6236273</v>
      </c>
      <c r="J2790" s="7">
        <v>6236247</v>
      </c>
      <c r="K2790" s="7">
        <v>2</v>
      </c>
      <c r="L2790" s="7">
        <v>6</v>
      </c>
      <c r="M2790" s="7">
        <f t="shared" si="326"/>
        <v>0</v>
      </c>
      <c r="N2790" s="8">
        <f t="shared" si="327"/>
        <v>0</v>
      </c>
      <c r="R2790" s="12">
        <v>1</v>
      </c>
    </row>
    <row r="2791" spans="1:18" x14ac:dyDescent="0.2">
      <c r="A2791" s="1" t="s">
        <v>5049</v>
      </c>
      <c r="B2791" s="1" t="s">
        <v>763</v>
      </c>
      <c r="C2791" s="2" t="s">
        <v>598</v>
      </c>
      <c r="E2791" s="4">
        <v>0</v>
      </c>
      <c r="F2791" s="4">
        <v>0</v>
      </c>
      <c r="H2791" s="6">
        <v>0</v>
      </c>
      <c r="I2791" s="7">
        <v>6236274</v>
      </c>
      <c r="J2791" s="7">
        <v>6236143</v>
      </c>
      <c r="K2791" s="7">
        <v>1</v>
      </c>
      <c r="L2791" s="7">
        <v>5</v>
      </c>
      <c r="M2791" s="7">
        <f>M2792+M2793+M2794+M2795+M2796</f>
        <v>0</v>
      </c>
      <c r="N2791" s="8">
        <f>N2792+N2793+N2794+N2795+N2796</f>
        <v>0</v>
      </c>
      <c r="R2791" s="12">
        <v>1</v>
      </c>
    </row>
    <row r="2792" spans="1:18" x14ac:dyDescent="0.2">
      <c r="A2792" s="1" t="s">
        <v>5050</v>
      </c>
      <c r="C2792" s="2" t="s">
        <v>285</v>
      </c>
      <c r="D2792" s="3" t="s">
        <v>36</v>
      </c>
      <c r="E2792" s="4">
        <v>0</v>
      </c>
      <c r="F2792" s="4">
        <v>0</v>
      </c>
      <c r="H2792" s="6">
        <v>0</v>
      </c>
      <c r="I2792" s="7">
        <v>6236275</v>
      </c>
      <c r="J2792" s="7">
        <v>6236274</v>
      </c>
      <c r="K2792" s="7">
        <v>2</v>
      </c>
      <c r="L2792" s="7">
        <v>6</v>
      </c>
      <c r="M2792" s="7">
        <f t="shared" ref="M2792:M2796" si="328">ROUND(ROUND(H2792,2)*ROUND(E2792,2), 2)</f>
        <v>0</v>
      </c>
      <c r="N2792" s="8">
        <f>H2792*E2792*(1+F2792/100)</f>
        <v>0</v>
      </c>
      <c r="R2792" s="12">
        <v>1</v>
      </c>
    </row>
    <row r="2793" spans="1:18" x14ac:dyDescent="0.2">
      <c r="A2793" s="1" t="s">
        <v>5051</v>
      </c>
      <c r="C2793" s="2" t="s">
        <v>3439</v>
      </c>
      <c r="D2793" s="3" t="s">
        <v>36</v>
      </c>
      <c r="E2793" s="4">
        <v>0</v>
      </c>
      <c r="F2793" s="4">
        <v>0</v>
      </c>
      <c r="H2793" s="6">
        <v>0</v>
      </c>
      <c r="I2793" s="7">
        <v>6236276</v>
      </c>
      <c r="J2793" s="7">
        <v>6236274</v>
      </c>
      <c r="K2793" s="7">
        <v>2</v>
      </c>
      <c r="L2793" s="7">
        <v>6</v>
      </c>
      <c r="M2793" s="7">
        <f t="shared" si="328"/>
        <v>0</v>
      </c>
      <c r="N2793" s="8">
        <f>H2793*E2793*(1+F2793/100)</f>
        <v>0</v>
      </c>
      <c r="R2793" s="12">
        <v>1</v>
      </c>
    </row>
    <row r="2794" spans="1:18" ht="25.5" x14ac:dyDescent="0.2">
      <c r="A2794" s="1" t="s">
        <v>5052</v>
      </c>
      <c r="C2794" s="2" t="s">
        <v>966</v>
      </c>
      <c r="D2794" s="3" t="s">
        <v>36</v>
      </c>
      <c r="E2794" s="4">
        <v>0</v>
      </c>
      <c r="F2794" s="4">
        <v>0</v>
      </c>
      <c r="H2794" s="6">
        <v>0</v>
      </c>
      <c r="I2794" s="7">
        <v>6236277</v>
      </c>
      <c r="J2794" s="7">
        <v>6236274</v>
      </c>
      <c r="K2794" s="7">
        <v>2</v>
      </c>
      <c r="L2794" s="7">
        <v>6</v>
      </c>
      <c r="M2794" s="7">
        <f t="shared" si="328"/>
        <v>0</v>
      </c>
      <c r="N2794" s="8">
        <f>H2794*E2794*(1+F2794/100)</f>
        <v>0</v>
      </c>
      <c r="R2794" s="12">
        <v>1</v>
      </c>
    </row>
    <row r="2795" spans="1:18" ht="89.25" x14ac:dyDescent="0.2">
      <c r="A2795" s="1" t="s">
        <v>5053</v>
      </c>
      <c r="B2795" s="1" t="s">
        <v>31</v>
      </c>
      <c r="C2795" s="2" t="s">
        <v>3442</v>
      </c>
      <c r="D2795" s="3" t="s">
        <v>244</v>
      </c>
      <c r="E2795" s="4">
        <v>108</v>
      </c>
      <c r="F2795" s="4">
        <v>0</v>
      </c>
      <c r="H2795" s="6">
        <v>0</v>
      </c>
      <c r="I2795" s="7">
        <v>6236278</v>
      </c>
      <c r="J2795" s="7">
        <v>6236274</v>
      </c>
      <c r="K2795" s="7">
        <v>2</v>
      </c>
      <c r="L2795" s="7">
        <v>6</v>
      </c>
      <c r="M2795" s="7">
        <f t="shared" si="328"/>
        <v>0</v>
      </c>
      <c r="N2795" s="8">
        <f>H2795*E2795*(1+F2795/100)</f>
        <v>0</v>
      </c>
      <c r="R2795" s="12">
        <v>1</v>
      </c>
    </row>
    <row r="2796" spans="1:18" ht="25.5" x14ac:dyDescent="0.2">
      <c r="A2796" s="1" t="s">
        <v>5054</v>
      </c>
      <c r="B2796" s="1" t="s">
        <v>42</v>
      </c>
      <c r="C2796" s="2" t="s">
        <v>5055</v>
      </c>
      <c r="D2796" s="3" t="s">
        <v>247</v>
      </c>
      <c r="E2796" s="4">
        <v>40</v>
      </c>
      <c r="F2796" s="4">
        <v>0</v>
      </c>
      <c r="H2796" s="6">
        <v>0</v>
      </c>
      <c r="I2796" s="7">
        <v>6236279</v>
      </c>
      <c r="J2796" s="7">
        <v>6236274</v>
      </c>
      <c r="K2796" s="7">
        <v>2</v>
      </c>
      <c r="L2796" s="7">
        <v>6</v>
      </c>
      <c r="M2796" s="7">
        <f t="shared" si="328"/>
        <v>0</v>
      </c>
      <c r="N2796" s="8">
        <f>H2796*E2796*(1+F2796/100)</f>
        <v>0</v>
      </c>
      <c r="R2796" s="12">
        <v>1</v>
      </c>
    </row>
    <row r="2797" spans="1:18" x14ac:dyDescent="0.2">
      <c r="A2797" s="1" t="s">
        <v>5056</v>
      </c>
      <c r="B2797" s="1" t="s">
        <v>3436</v>
      </c>
      <c r="C2797" s="2" t="s">
        <v>627</v>
      </c>
      <c r="E2797" s="4">
        <v>0</v>
      </c>
      <c r="F2797" s="4">
        <v>0</v>
      </c>
      <c r="H2797" s="6">
        <v>0</v>
      </c>
      <c r="I2797" s="7">
        <v>6236280</v>
      </c>
      <c r="J2797" s="7">
        <v>6236143</v>
      </c>
      <c r="K2797" s="7">
        <v>1</v>
      </c>
      <c r="L2797" s="7">
        <v>5</v>
      </c>
      <c r="M2797" s="7">
        <f>M2798+M2799+M2800+M2801+M2802+M2803+M2804+M2805+M2806+M2807+M2808+M2809+M2810+M2811</f>
        <v>0</v>
      </c>
      <c r="N2797" s="8">
        <f>N2798+N2799+N2800+N2801+N2802+N2803+N2804+N2805+N2806+N2807+N2808+N2809+N2810+N2811</f>
        <v>0</v>
      </c>
      <c r="R2797" s="12">
        <v>1</v>
      </c>
    </row>
    <row r="2798" spans="1:18" x14ac:dyDescent="0.2">
      <c r="A2798" s="1" t="s">
        <v>5057</v>
      </c>
      <c r="C2798" s="2" t="s">
        <v>285</v>
      </c>
      <c r="D2798" s="3" t="s">
        <v>36</v>
      </c>
      <c r="E2798" s="4">
        <v>0</v>
      </c>
      <c r="F2798" s="4">
        <v>0</v>
      </c>
      <c r="H2798" s="6">
        <v>0</v>
      </c>
      <c r="I2798" s="7">
        <v>6236281</v>
      </c>
      <c r="J2798" s="7">
        <v>6236280</v>
      </c>
      <c r="K2798" s="7">
        <v>2</v>
      </c>
      <c r="L2798" s="7">
        <v>6</v>
      </c>
      <c r="M2798" s="7">
        <f t="shared" ref="M2798:M2811" si="329">ROUND(ROUND(H2798,2)*ROUND(E2798,2), 2)</f>
        <v>0</v>
      </c>
      <c r="N2798" s="8">
        <f t="shared" ref="N2798:N2811" si="330">H2798*E2798*(1+F2798/100)</f>
        <v>0</v>
      </c>
      <c r="R2798" s="12">
        <v>1</v>
      </c>
    </row>
    <row r="2799" spans="1:18" x14ac:dyDescent="0.2">
      <c r="A2799" s="1" t="s">
        <v>5058</v>
      </c>
      <c r="C2799" s="2" t="s">
        <v>1220</v>
      </c>
      <c r="D2799" s="3" t="s">
        <v>36</v>
      </c>
      <c r="E2799" s="4">
        <v>0</v>
      </c>
      <c r="F2799" s="4">
        <v>0</v>
      </c>
      <c r="H2799" s="6">
        <v>0</v>
      </c>
      <c r="I2799" s="7">
        <v>6236282</v>
      </c>
      <c r="J2799" s="7">
        <v>6236280</v>
      </c>
      <c r="K2799" s="7">
        <v>2</v>
      </c>
      <c r="L2799" s="7">
        <v>6</v>
      </c>
      <c r="M2799" s="7">
        <f t="shared" si="329"/>
        <v>0</v>
      </c>
      <c r="N2799" s="8">
        <f t="shared" si="330"/>
        <v>0</v>
      </c>
      <c r="R2799" s="12">
        <v>1</v>
      </c>
    </row>
    <row r="2800" spans="1:18" ht="25.5" x14ac:dyDescent="0.2">
      <c r="A2800" s="1" t="s">
        <v>5059</v>
      </c>
      <c r="C2800" s="2" t="s">
        <v>1209</v>
      </c>
      <c r="D2800" s="3" t="s">
        <v>36</v>
      </c>
      <c r="E2800" s="4">
        <v>0</v>
      </c>
      <c r="F2800" s="4">
        <v>0</v>
      </c>
      <c r="H2800" s="6">
        <v>0</v>
      </c>
      <c r="I2800" s="7">
        <v>6236283</v>
      </c>
      <c r="J2800" s="7">
        <v>6236280</v>
      </c>
      <c r="K2800" s="7">
        <v>2</v>
      </c>
      <c r="L2800" s="7">
        <v>6</v>
      </c>
      <c r="M2800" s="7">
        <f t="shared" si="329"/>
        <v>0</v>
      </c>
      <c r="N2800" s="8">
        <f t="shared" si="330"/>
        <v>0</v>
      </c>
      <c r="R2800" s="12">
        <v>1</v>
      </c>
    </row>
    <row r="2801" spans="1:18" x14ac:dyDescent="0.2">
      <c r="A2801" s="1" t="s">
        <v>5060</v>
      </c>
      <c r="C2801" s="2" t="s">
        <v>634</v>
      </c>
      <c r="D2801" s="3" t="s">
        <v>36</v>
      </c>
      <c r="E2801" s="4">
        <v>0</v>
      </c>
      <c r="F2801" s="4">
        <v>0</v>
      </c>
      <c r="H2801" s="6">
        <v>0</v>
      </c>
      <c r="I2801" s="7">
        <v>6236284</v>
      </c>
      <c r="J2801" s="7">
        <v>6236280</v>
      </c>
      <c r="K2801" s="7">
        <v>2</v>
      </c>
      <c r="L2801" s="7">
        <v>6</v>
      </c>
      <c r="M2801" s="7">
        <f t="shared" si="329"/>
        <v>0</v>
      </c>
      <c r="N2801" s="8">
        <f t="shared" si="330"/>
        <v>0</v>
      </c>
      <c r="R2801" s="12">
        <v>1</v>
      </c>
    </row>
    <row r="2802" spans="1:18" x14ac:dyDescent="0.2">
      <c r="A2802" s="1" t="s">
        <v>5061</v>
      </c>
      <c r="C2802" s="2" t="s">
        <v>3464</v>
      </c>
      <c r="D2802" s="3" t="s">
        <v>36</v>
      </c>
      <c r="E2802" s="4">
        <v>0</v>
      </c>
      <c r="F2802" s="4">
        <v>0</v>
      </c>
      <c r="H2802" s="6">
        <v>0</v>
      </c>
      <c r="I2802" s="7">
        <v>6236285</v>
      </c>
      <c r="J2802" s="7">
        <v>6236280</v>
      </c>
      <c r="K2802" s="7">
        <v>2</v>
      </c>
      <c r="L2802" s="7">
        <v>6</v>
      </c>
      <c r="M2802" s="7">
        <f t="shared" si="329"/>
        <v>0</v>
      </c>
      <c r="N2802" s="8">
        <f t="shared" si="330"/>
        <v>0</v>
      </c>
      <c r="R2802" s="12">
        <v>1</v>
      </c>
    </row>
    <row r="2803" spans="1:18" ht="25.5" x14ac:dyDescent="0.2">
      <c r="A2803" s="1" t="s">
        <v>5062</v>
      </c>
      <c r="C2803" s="2" t="s">
        <v>966</v>
      </c>
      <c r="D2803" s="3" t="s">
        <v>36</v>
      </c>
      <c r="E2803" s="4">
        <v>0</v>
      </c>
      <c r="F2803" s="4">
        <v>0</v>
      </c>
      <c r="H2803" s="6">
        <v>0</v>
      </c>
      <c r="I2803" s="7">
        <v>6236286</v>
      </c>
      <c r="J2803" s="7">
        <v>6236280</v>
      </c>
      <c r="K2803" s="7">
        <v>2</v>
      </c>
      <c r="L2803" s="7">
        <v>6</v>
      </c>
      <c r="M2803" s="7">
        <f t="shared" si="329"/>
        <v>0</v>
      </c>
      <c r="N2803" s="8">
        <f t="shared" si="330"/>
        <v>0</v>
      </c>
      <c r="R2803" s="12">
        <v>1</v>
      </c>
    </row>
    <row r="2804" spans="1:18" x14ac:dyDescent="0.2">
      <c r="A2804" s="1" t="s">
        <v>5063</v>
      </c>
      <c r="C2804" s="2" t="s">
        <v>5064</v>
      </c>
      <c r="D2804" s="3" t="s">
        <v>36</v>
      </c>
      <c r="E2804" s="4">
        <v>0</v>
      </c>
      <c r="F2804" s="4">
        <v>0</v>
      </c>
      <c r="H2804" s="6">
        <v>0</v>
      </c>
      <c r="I2804" s="7">
        <v>6236287</v>
      </c>
      <c r="J2804" s="7">
        <v>6236280</v>
      </c>
      <c r="K2804" s="7">
        <v>2</v>
      </c>
      <c r="L2804" s="7">
        <v>6</v>
      </c>
      <c r="M2804" s="7">
        <f t="shared" si="329"/>
        <v>0</v>
      </c>
      <c r="N2804" s="8">
        <f t="shared" si="330"/>
        <v>0</v>
      </c>
      <c r="R2804" s="12">
        <v>1</v>
      </c>
    </row>
    <row r="2805" spans="1:18" x14ac:dyDescent="0.2">
      <c r="A2805" s="1" t="s">
        <v>5065</v>
      </c>
      <c r="C2805" s="2" t="s">
        <v>641</v>
      </c>
      <c r="D2805" s="3" t="s">
        <v>36</v>
      </c>
      <c r="E2805" s="4">
        <v>0</v>
      </c>
      <c r="F2805" s="4">
        <v>0</v>
      </c>
      <c r="H2805" s="6">
        <v>0</v>
      </c>
      <c r="I2805" s="7">
        <v>6236288</v>
      </c>
      <c r="J2805" s="7">
        <v>6236280</v>
      </c>
      <c r="K2805" s="7">
        <v>2</v>
      </c>
      <c r="L2805" s="7">
        <v>6</v>
      </c>
      <c r="M2805" s="7">
        <f t="shared" si="329"/>
        <v>0</v>
      </c>
      <c r="N2805" s="8">
        <f t="shared" si="330"/>
        <v>0</v>
      </c>
      <c r="R2805" s="12">
        <v>1</v>
      </c>
    </row>
    <row r="2806" spans="1:18" ht="51" x14ac:dyDescent="0.2">
      <c r="A2806" s="1" t="s">
        <v>5066</v>
      </c>
      <c r="B2806" s="1" t="s">
        <v>31</v>
      </c>
      <c r="C2806" s="2" t="s">
        <v>5067</v>
      </c>
      <c r="D2806" s="3" t="s">
        <v>36</v>
      </c>
      <c r="E2806" s="4">
        <v>0</v>
      </c>
      <c r="F2806" s="4">
        <v>0</v>
      </c>
      <c r="H2806" s="6">
        <v>0</v>
      </c>
      <c r="I2806" s="7">
        <v>6236289</v>
      </c>
      <c r="J2806" s="7">
        <v>6236280</v>
      </c>
      <c r="K2806" s="7">
        <v>2</v>
      </c>
      <c r="L2806" s="7">
        <v>6</v>
      </c>
      <c r="M2806" s="7">
        <f t="shared" si="329"/>
        <v>0</v>
      </c>
      <c r="N2806" s="8">
        <f t="shared" si="330"/>
        <v>0</v>
      </c>
      <c r="R2806" s="12">
        <v>1</v>
      </c>
    </row>
    <row r="2807" spans="1:18" ht="63.75" x14ac:dyDescent="0.2">
      <c r="A2807" s="1" t="s">
        <v>5068</v>
      </c>
      <c r="C2807" s="2" t="s">
        <v>5069</v>
      </c>
      <c r="D2807" s="3" t="s">
        <v>237</v>
      </c>
      <c r="E2807" s="4">
        <v>2</v>
      </c>
      <c r="F2807" s="4">
        <v>0</v>
      </c>
      <c r="H2807" s="6">
        <v>0</v>
      </c>
      <c r="I2807" s="7">
        <v>6236290</v>
      </c>
      <c r="J2807" s="7">
        <v>6236280</v>
      </c>
      <c r="K2807" s="7">
        <v>2</v>
      </c>
      <c r="L2807" s="7">
        <v>6</v>
      </c>
      <c r="M2807" s="7">
        <f t="shared" si="329"/>
        <v>0</v>
      </c>
      <c r="N2807" s="8">
        <f t="shared" si="330"/>
        <v>0</v>
      </c>
      <c r="R2807" s="12">
        <v>1</v>
      </c>
    </row>
    <row r="2808" spans="1:18" ht="63.75" x14ac:dyDescent="0.2">
      <c r="A2808" s="1" t="s">
        <v>5070</v>
      </c>
      <c r="C2808" s="2" t="s">
        <v>5071</v>
      </c>
      <c r="D2808" s="3" t="s">
        <v>237</v>
      </c>
      <c r="E2808" s="4">
        <v>2</v>
      </c>
      <c r="F2808" s="4">
        <v>0</v>
      </c>
      <c r="H2808" s="6">
        <v>0</v>
      </c>
      <c r="I2808" s="7">
        <v>6236291</v>
      </c>
      <c r="J2808" s="7">
        <v>6236280</v>
      </c>
      <c r="K2808" s="7">
        <v>2</v>
      </c>
      <c r="L2808" s="7">
        <v>6</v>
      </c>
      <c r="M2808" s="7">
        <f t="shared" si="329"/>
        <v>0</v>
      </c>
      <c r="N2808" s="8">
        <f t="shared" si="330"/>
        <v>0</v>
      </c>
      <c r="R2808" s="12">
        <v>1</v>
      </c>
    </row>
    <row r="2809" spans="1:18" x14ac:dyDescent="0.2">
      <c r="A2809" s="1" t="s">
        <v>5072</v>
      </c>
      <c r="C2809" s="2" t="s">
        <v>689</v>
      </c>
      <c r="D2809" s="3" t="s">
        <v>36</v>
      </c>
      <c r="E2809" s="4">
        <v>0</v>
      </c>
      <c r="F2809" s="4">
        <v>0</v>
      </c>
      <c r="H2809" s="6">
        <v>0</v>
      </c>
      <c r="I2809" s="7">
        <v>6236292</v>
      </c>
      <c r="J2809" s="7">
        <v>6236280</v>
      </c>
      <c r="K2809" s="7">
        <v>2</v>
      </c>
      <c r="L2809" s="7">
        <v>6</v>
      </c>
      <c r="M2809" s="7">
        <f t="shared" si="329"/>
        <v>0</v>
      </c>
      <c r="N2809" s="8">
        <f t="shared" si="330"/>
        <v>0</v>
      </c>
      <c r="R2809" s="12">
        <v>1</v>
      </c>
    </row>
    <row r="2810" spans="1:18" ht="38.25" x14ac:dyDescent="0.2">
      <c r="A2810" s="1" t="s">
        <v>5073</v>
      </c>
      <c r="B2810" s="1" t="s">
        <v>42</v>
      </c>
      <c r="C2810" s="2" t="s">
        <v>5074</v>
      </c>
      <c r="D2810" s="3" t="s">
        <v>247</v>
      </c>
      <c r="E2810" s="4">
        <v>24</v>
      </c>
      <c r="F2810" s="4">
        <v>0</v>
      </c>
      <c r="H2810" s="6">
        <v>0</v>
      </c>
      <c r="I2810" s="7">
        <v>6236293</v>
      </c>
      <c r="J2810" s="7">
        <v>6236280</v>
      </c>
      <c r="K2810" s="7">
        <v>2</v>
      </c>
      <c r="L2810" s="7">
        <v>6</v>
      </c>
      <c r="M2810" s="7">
        <f t="shared" si="329"/>
        <v>0</v>
      </c>
      <c r="N2810" s="8">
        <f t="shared" si="330"/>
        <v>0</v>
      </c>
      <c r="R2810" s="12">
        <v>1</v>
      </c>
    </row>
    <row r="2811" spans="1:18" ht="38.25" x14ac:dyDescent="0.2">
      <c r="A2811" s="1" t="s">
        <v>5075</v>
      </c>
      <c r="B2811" s="1" t="s">
        <v>45</v>
      </c>
      <c r="C2811" s="2" t="s">
        <v>5076</v>
      </c>
      <c r="D2811" s="3" t="s">
        <v>237</v>
      </c>
      <c r="E2811" s="4">
        <v>10</v>
      </c>
      <c r="F2811" s="4">
        <v>0</v>
      </c>
      <c r="H2811" s="6">
        <v>0</v>
      </c>
      <c r="I2811" s="7">
        <v>6236294</v>
      </c>
      <c r="J2811" s="7">
        <v>6236280</v>
      </c>
      <c r="K2811" s="7">
        <v>2</v>
      </c>
      <c r="L2811" s="7">
        <v>6</v>
      </c>
      <c r="M2811" s="7">
        <f t="shared" si="329"/>
        <v>0</v>
      </c>
      <c r="N2811" s="8">
        <f t="shared" si="330"/>
        <v>0</v>
      </c>
      <c r="R2811" s="12">
        <v>1</v>
      </c>
    </row>
    <row r="2812" spans="1:18" x14ac:dyDescent="0.2">
      <c r="A2812" s="1" t="s">
        <v>5077</v>
      </c>
      <c r="B2812" s="1" t="s">
        <v>3448</v>
      </c>
      <c r="C2812" s="2" t="s">
        <v>1217</v>
      </c>
      <c r="E2812" s="4">
        <v>0</v>
      </c>
      <c r="F2812" s="4">
        <v>0</v>
      </c>
      <c r="H2812" s="6">
        <v>0</v>
      </c>
      <c r="I2812" s="7">
        <v>6236295</v>
      </c>
      <c r="J2812" s="7">
        <v>6236143</v>
      </c>
      <c r="K2812" s="7">
        <v>1</v>
      </c>
      <c r="L2812" s="7">
        <v>5</v>
      </c>
      <c r="M2812" s="7">
        <f>M2813+M2814+M2815+M2816+M2817+M2818+M2819+M2820+M2821+M2822+M2823+M2824+M2825+M2826+M2827+M2828+M2829+M2830+M2831+M2832+M2833+M2834</f>
        <v>0</v>
      </c>
      <c r="N2812" s="8">
        <f>N2813+N2814+N2815+N2816+N2817+N2818+N2819+N2820+N2821+N2822+N2823+N2824+N2825+N2826+N2827+N2828+N2829+N2830+N2831+N2832+N2833+N2834</f>
        <v>0</v>
      </c>
      <c r="R2812" s="12">
        <v>1</v>
      </c>
    </row>
    <row r="2813" spans="1:18" x14ac:dyDescent="0.2">
      <c r="A2813" s="1" t="s">
        <v>5078</v>
      </c>
      <c r="C2813" s="2" t="s">
        <v>285</v>
      </c>
      <c r="D2813" s="3" t="s">
        <v>36</v>
      </c>
      <c r="E2813" s="4">
        <v>0</v>
      </c>
      <c r="F2813" s="4">
        <v>0</v>
      </c>
      <c r="H2813" s="6">
        <v>0</v>
      </c>
      <c r="I2813" s="7">
        <v>6239668</v>
      </c>
      <c r="J2813" s="7">
        <v>6236295</v>
      </c>
      <c r="K2813" s="7">
        <v>2</v>
      </c>
      <c r="L2813" s="7">
        <v>6</v>
      </c>
      <c r="M2813" s="7">
        <f t="shared" ref="M2813:M2834" si="331">ROUND(ROUND(H2813,2)*ROUND(E2813,2), 2)</f>
        <v>0</v>
      </c>
      <c r="N2813" s="8">
        <f t="shared" ref="N2813:N2834" si="332">H2813*E2813*(1+F2813/100)</f>
        <v>0</v>
      </c>
      <c r="R2813" s="12">
        <v>1</v>
      </c>
    </row>
    <row r="2814" spans="1:18" x14ac:dyDescent="0.2">
      <c r="A2814" s="1" t="s">
        <v>5079</v>
      </c>
      <c r="C2814" s="2" t="s">
        <v>1220</v>
      </c>
      <c r="D2814" s="3" t="s">
        <v>36</v>
      </c>
      <c r="E2814" s="4">
        <v>0</v>
      </c>
      <c r="F2814" s="4">
        <v>0</v>
      </c>
      <c r="H2814" s="6">
        <v>0</v>
      </c>
      <c r="I2814" s="7">
        <v>6236296</v>
      </c>
      <c r="J2814" s="7">
        <v>6236295</v>
      </c>
      <c r="K2814" s="7">
        <v>2</v>
      </c>
      <c r="L2814" s="7">
        <v>6</v>
      </c>
      <c r="M2814" s="7">
        <f t="shared" si="331"/>
        <v>0</v>
      </c>
      <c r="N2814" s="8">
        <f t="shared" si="332"/>
        <v>0</v>
      </c>
      <c r="R2814" s="12">
        <v>1</v>
      </c>
    </row>
    <row r="2815" spans="1:18" x14ac:dyDescent="0.2">
      <c r="A2815" s="1" t="s">
        <v>5080</v>
      </c>
      <c r="C2815" s="2" t="s">
        <v>1222</v>
      </c>
      <c r="D2815" s="3" t="s">
        <v>36</v>
      </c>
      <c r="E2815" s="4">
        <v>0</v>
      </c>
      <c r="F2815" s="4">
        <v>0</v>
      </c>
      <c r="H2815" s="6">
        <v>0</v>
      </c>
      <c r="I2815" s="7">
        <v>6236297</v>
      </c>
      <c r="J2815" s="7">
        <v>6236295</v>
      </c>
      <c r="K2815" s="7">
        <v>2</v>
      </c>
      <c r="L2815" s="7">
        <v>6</v>
      </c>
      <c r="M2815" s="7">
        <f t="shared" si="331"/>
        <v>0</v>
      </c>
      <c r="N2815" s="8">
        <f t="shared" si="332"/>
        <v>0</v>
      </c>
      <c r="R2815" s="12">
        <v>1</v>
      </c>
    </row>
    <row r="2816" spans="1:18" x14ac:dyDescent="0.2">
      <c r="A2816" s="1" t="s">
        <v>5081</v>
      </c>
      <c r="C2816" s="2" t="s">
        <v>1224</v>
      </c>
      <c r="D2816" s="3" t="s">
        <v>36</v>
      </c>
      <c r="E2816" s="4">
        <v>0</v>
      </c>
      <c r="F2816" s="4">
        <v>0</v>
      </c>
      <c r="H2816" s="6">
        <v>0</v>
      </c>
      <c r="I2816" s="7">
        <v>6236298</v>
      </c>
      <c r="J2816" s="7">
        <v>6236295</v>
      </c>
      <c r="K2816" s="7">
        <v>2</v>
      </c>
      <c r="L2816" s="7">
        <v>6</v>
      </c>
      <c r="M2816" s="7">
        <f t="shared" si="331"/>
        <v>0</v>
      </c>
      <c r="N2816" s="8">
        <f t="shared" si="332"/>
        <v>0</v>
      </c>
      <c r="R2816" s="12">
        <v>1</v>
      </c>
    </row>
    <row r="2817" spans="1:18" x14ac:dyDescent="0.2">
      <c r="A2817" s="1" t="s">
        <v>5082</v>
      </c>
      <c r="C2817" s="2" t="s">
        <v>1226</v>
      </c>
      <c r="D2817" s="3" t="s">
        <v>36</v>
      </c>
      <c r="E2817" s="4">
        <v>0</v>
      </c>
      <c r="F2817" s="4">
        <v>0</v>
      </c>
      <c r="H2817" s="6">
        <v>0</v>
      </c>
      <c r="I2817" s="7">
        <v>6236299</v>
      </c>
      <c r="J2817" s="7">
        <v>6236295</v>
      </c>
      <c r="K2817" s="7">
        <v>2</v>
      </c>
      <c r="L2817" s="7">
        <v>6</v>
      </c>
      <c r="M2817" s="7">
        <f t="shared" si="331"/>
        <v>0</v>
      </c>
      <c r="N2817" s="8">
        <f t="shared" si="332"/>
        <v>0</v>
      </c>
      <c r="R2817" s="12">
        <v>1</v>
      </c>
    </row>
    <row r="2818" spans="1:18" ht="25.5" x14ac:dyDescent="0.2">
      <c r="A2818" s="1" t="s">
        <v>5083</v>
      </c>
      <c r="C2818" s="2" t="s">
        <v>966</v>
      </c>
      <c r="D2818" s="3" t="s">
        <v>36</v>
      </c>
      <c r="E2818" s="4">
        <v>0</v>
      </c>
      <c r="F2818" s="4">
        <v>0</v>
      </c>
      <c r="H2818" s="6">
        <v>0</v>
      </c>
      <c r="I2818" s="7">
        <v>6236300</v>
      </c>
      <c r="J2818" s="7">
        <v>6236295</v>
      </c>
      <c r="K2818" s="7">
        <v>2</v>
      </c>
      <c r="L2818" s="7">
        <v>6</v>
      </c>
      <c r="M2818" s="7">
        <f t="shared" si="331"/>
        <v>0</v>
      </c>
      <c r="N2818" s="8">
        <f t="shared" si="332"/>
        <v>0</v>
      </c>
      <c r="R2818" s="12">
        <v>1</v>
      </c>
    </row>
    <row r="2819" spans="1:18" ht="25.5" x14ac:dyDescent="0.2">
      <c r="A2819" s="1" t="s">
        <v>5084</v>
      </c>
      <c r="C2819" s="2" t="s">
        <v>3588</v>
      </c>
      <c r="D2819" s="3" t="s">
        <v>36</v>
      </c>
      <c r="E2819" s="4">
        <v>0</v>
      </c>
      <c r="F2819" s="4">
        <v>0</v>
      </c>
      <c r="H2819" s="6">
        <v>0</v>
      </c>
      <c r="I2819" s="7">
        <v>6236301</v>
      </c>
      <c r="J2819" s="7">
        <v>6236295</v>
      </c>
      <c r="K2819" s="7">
        <v>2</v>
      </c>
      <c r="L2819" s="7">
        <v>6</v>
      </c>
      <c r="M2819" s="7">
        <f t="shared" si="331"/>
        <v>0</v>
      </c>
      <c r="N2819" s="8">
        <f t="shared" si="332"/>
        <v>0</v>
      </c>
      <c r="R2819" s="12">
        <v>1</v>
      </c>
    </row>
    <row r="2820" spans="1:18" ht="25.5" x14ac:dyDescent="0.2">
      <c r="A2820" s="1" t="s">
        <v>5085</v>
      </c>
      <c r="C2820" s="2" t="s">
        <v>1231</v>
      </c>
      <c r="D2820" s="3" t="s">
        <v>36</v>
      </c>
      <c r="E2820" s="4">
        <v>0</v>
      </c>
      <c r="F2820" s="4">
        <v>0</v>
      </c>
      <c r="H2820" s="6">
        <v>0</v>
      </c>
      <c r="I2820" s="7">
        <v>6236302</v>
      </c>
      <c r="J2820" s="7">
        <v>6236295</v>
      </c>
      <c r="K2820" s="7">
        <v>2</v>
      </c>
      <c r="L2820" s="7">
        <v>6</v>
      </c>
      <c r="M2820" s="7">
        <f t="shared" si="331"/>
        <v>0</v>
      </c>
      <c r="N2820" s="8">
        <f t="shared" si="332"/>
        <v>0</v>
      </c>
      <c r="R2820" s="12">
        <v>1</v>
      </c>
    </row>
    <row r="2821" spans="1:18" x14ac:dyDescent="0.2">
      <c r="A2821" s="1" t="s">
        <v>5086</v>
      </c>
      <c r="C2821" s="2" t="s">
        <v>1233</v>
      </c>
      <c r="D2821" s="3" t="s">
        <v>36</v>
      </c>
      <c r="E2821" s="4">
        <v>0</v>
      </c>
      <c r="F2821" s="4">
        <v>0</v>
      </c>
      <c r="H2821" s="6">
        <v>0</v>
      </c>
      <c r="I2821" s="7">
        <v>6236303</v>
      </c>
      <c r="J2821" s="7">
        <v>6236295</v>
      </c>
      <c r="K2821" s="7">
        <v>2</v>
      </c>
      <c r="L2821" s="7">
        <v>6</v>
      </c>
      <c r="M2821" s="7">
        <f t="shared" si="331"/>
        <v>0</v>
      </c>
      <c r="N2821" s="8">
        <f t="shared" si="332"/>
        <v>0</v>
      </c>
      <c r="R2821" s="12">
        <v>1</v>
      </c>
    </row>
    <row r="2822" spans="1:18" x14ac:dyDescent="0.2">
      <c r="A2822" s="1" t="s">
        <v>5087</v>
      </c>
      <c r="C2822" s="2" t="s">
        <v>1235</v>
      </c>
      <c r="D2822" s="3" t="s">
        <v>36</v>
      </c>
      <c r="E2822" s="4">
        <v>0</v>
      </c>
      <c r="F2822" s="4">
        <v>0</v>
      </c>
      <c r="H2822" s="6">
        <v>0</v>
      </c>
      <c r="I2822" s="7">
        <v>6236304</v>
      </c>
      <c r="J2822" s="7">
        <v>6236295</v>
      </c>
      <c r="K2822" s="7">
        <v>2</v>
      </c>
      <c r="L2822" s="7">
        <v>6</v>
      </c>
      <c r="M2822" s="7">
        <f t="shared" si="331"/>
        <v>0</v>
      </c>
      <c r="N2822" s="8">
        <f t="shared" si="332"/>
        <v>0</v>
      </c>
      <c r="R2822" s="12">
        <v>1</v>
      </c>
    </row>
    <row r="2823" spans="1:18" ht="51" x14ac:dyDescent="0.2">
      <c r="A2823" s="1" t="s">
        <v>5088</v>
      </c>
      <c r="B2823" s="1" t="s">
        <v>972</v>
      </c>
      <c r="C2823" s="2" t="s">
        <v>3593</v>
      </c>
      <c r="D2823" s="3" t="s">
        <v>36</v>
      </c>
      <c r="E2823" s="4">
        <v>0</v>
      </c>
      <c r="F2823" s="4">
        <v>0</v>
      </c>
      <c r="H2823" s="6">
        <v>0</v>
      </c>
      <c r="I2823" s="7">
        <v>6236305</v>
      </c>
      <c r="J2823" s="7">
        <v>6236295</v>
      </c>
      <c r="K2823" s="7">
        <v>2</v>
      </c>
      <c r="L2823" s="7">
        <v>6</v>
      </c>
      <c r="M2823" s="7">
        <f t="shared" si="331"/>
        <v>0</v>
      </c>
      <c r="N2823" s="8">
        <f t="shared" si="332"/>
        <v>0</v>
      </c>
      <c r="R2823" s="12">
        <v>1</v>
      </c>
    </row>
    <row r="2824" spans="1:18" ht="38.25" x14ac:dyDescent="0.2">
      <c r="A2824" s="1" t="s">
        <v>5089</v>
      </c>
      <c r="C2824" s="2" t="s">
        <v>1239</v>
      </c>
      <c r="D2824" s="3" t="s">
        <v>36</v>
      </c>
      <c r="E2824" s="4">
        <v>0</v>
      </c>
      <c r="F2824" s="4">
        <v>0</v>
      </c>
      <c r="H2824" s="6">
        <v>0</v>
      </c>
      <c r="I2824" s="7">
        <v>6236306</v>
      </c>
      <c r="J2824" s="7">
        <v>6236295</v>
      </c>
      <c r="K2824" s="7">
        <v>2</v>
      </c>
      <c r="L2824" s="7">
        <v>6</v>
      </c>
      <c r="M2824" s="7">
        <f t="shared" si="331"/>
        <v>0</v>
      </c>
      <c r="N2824" s="8">
        <f t="shared" si="332"/>
        <v>0</v>
      </c>
      <c r="R2824" s="12">
        <v>1</v>
      </c>
    </row>
    <row r="2825" spans="1:18" x14ac:dyDescent="0.2">
      <c r="A2825" s="1" t="s">
        <v>5090</v>
      </c>
      <c r="C2825" s="2" t="s">
        <v>3596</v>
      </c>
      <c r="D2825" s="3" t="s">
        <v>36</v>
      </c>
      <c r="E2825" s="4">
        <v>0</v>
      </c>
      <c r="F2825" s="4">
        <v>0</v>
      </c>
      <c r="H2825" s="6">
        <v>0</v>
      </c>
      <c r="I2825" s="7">
        <v>6236307</v>
      </c>
      <c r="J2825" s="7">
        <v>6236295</v>
      </c>
      <c r="K2825" s="7">
        <v>2</v>
      </c>
      <c r="L2825" s="7">
        <v>6</v>
      </c>
      <c r="M2825" s="7">
        <f t="shared" si="331"/>
        <v>0</v>
      </c>
      <c r="N2825" s="8">
        <f t="shared" si="332"/>
        <v>0</v>
      </c>
      <c r="R2825" s="12">
        <v>1</v>
      </c>
    </row>
    <row r="2826" spans="1:18" ht="63.75" x14ac:dyDescent="0.2">
      <c r="A2826" s="1" t="s">
        <v>5091</v>
      </c>
      <c r="B2826" s="1" t="s">
        <v>31</v>
      </c>
      <c r="C2826" s="2" t="s">
        <v>5092</v>
      </c>
      <c r="D2826" s="3" t="s">
        <v>237</v>
      </c>
      <c r="E2826" s="4">
        <v>1</v>
      </c>
      <c r="F2826" s="4">
        <v>0</v>
      </c>
      <c r="H2826" s="6">
        <v>0</v>
      </c>
      <c r="I2826" s="7">
        <v>6236308</v>
      </c>
      <c r="J2826" s="7">
        <v>6236295</v>
      </c>
      <c r="K2826" s="7">
        <v>2</v>
      </c>
      <c r="L2826" s="7">
        <v>6</v>
      </c>
      <c r="M2826" s="7">
        <f t="shared" si="331"/>
        <v>0</v>
      </c>
      <c r="N2826" s="8">
        <f t="shared" si="332"/>
        <v>0</v>
      </c>
      <c r="R2826" s="12">
        <v>1</v>
      </c>
    </row>
    <row r="2827" spans="1:18" ht="51" x14ac:dyDescent="0.2">
      <c r="A2827" s="1" t="s">
        <v>5093</v>
      </c>
      <c r="B2827" s="1" t="s">
        <v>42</v>
      </c>
      <c r="C2827" s="2" t="s">
        <v>5094</v>
      </c>
      <c r="D2827" s="3" t="s">
        <v>237</v>
      </c>
      <c r="E2827" s="4">
        <v>1</v>
      </c>
      <c r="F2827" s="4">
        <v>0</v>
      </c>
      <c r="H2827" s="6">
        <v>0</v>
      </c>
      <c r="I2827" s="7">
        <v>6236309</v>
      </c>
      <c r="J2827" s="7">
        <v>6236295</v>
      </c>
      <c r="K2827" s="7">
        <v>2</v>
      </c>
      <c r="L2827" s="7">
        <v>6</v>
      </c>
      <c r="M2827" s="7">
        <f t="shared" si="331"/>
        <v>0</v>
      </c>
      <c r="N2827" s="8">
        <f t="shared" si="332"/>
        <v>0</v>
      </c>
      <c r="R2827" s="12">
        <v>1</v>
      </c>
    </row>
    <row r="2828" spans="1:18" ht="51" x14ac:dyDescent="0.2">
      <c r="A2828" s="1" t="s">
        <v>5095</v>
      </c>
      <c r="B2828" s="1" t="s">
        <v>45</v>
      </c>
      <c r="C2828" s="2" t="s">
        <v>5096</v>
      </c>
      <c r="D2828" s="3" t="s">
        <v>237</v>
      </c>
      <c r="E2828" s="4">
        <v>1</v>
      </c>
      <c r="F2828" s="4">
        <v>0</v>
      </c>
      <c r="H2828" s="6">
        <v>0</v>
      </c>
      <c r="I2828" s="7">
        <v>6236310</v>
      </c>
      <c r="J2828" s="7">
        <v>6236295</v>
      </c>
      <c r="K2828" s="7">
        <v>2</v>
      </c>
      <c r="L2828" s="7">
        <v>6</v>
      </c>
      <c r="M2828" s="7">
        <f t="shared" si="331"/>
        <v>0</v>
      </c>
      <c r="N2828" s="8">
        <f t="shared" si="332"/>
        <v>0</v>
      </c>
      <c r="R2828" s="12">
        <v>1</v>
      </c>
    </row>
    <row r="2829" spans="1:18" ht="63.75" x14ac:dyDescent="0.2">
      <c r="A2829" s="1" t="s">
        <v>5097</v>
      </c>
      <c r="B2829" s="1" t="s">
        <v>987</v>
      </c>
      <c r="C2829" s="2" t="s">
        <v>3600</v>
      </c>
      <c r="D2829" s="3" t="s">
        <v>36</v>
      </c>
      <c r="E2829" s="4">
        <v>0</v>
      </c>
      <c r="F2829" s="4">
        <v>0</v>
      </c>
      <c r="H2829" s="6">
        <v>0</v>
      </c>
      <c r="I2829" s="7">
        <v>6236311</v>
      </c>
      <c r="J2829" s="7">
        <v>6236295</v>
      </c>
      <c r="K2829" s="7">
        <v>2</v>
      </c>
      <c r="L2829" s="7">
        <v>6</v>
      </c>
      <c r="M2829" s="7">
        <f t="shared" si="331"/>
        <v>0</v>
      </c>
      <c r="N2829" s="8">
        <f t="shared" si="332"/>
        <v>0</v>
      </c>
      <c r="R2829" s="12">
        <v>1</v>
      </c>
    </row>
    <row r="2830" spans="1:18" ht="38.25" x14ac:dyDescent="0.2">
      <c r="A2830" s="1" t="s">
        <v>5098</v>
      </c>
      <c r="C2830" s="2" t="s">
        <v>1239</v>
      </c>
      <c r="D2830" s="3" t="s">
        <v>36</v>
      </c>
      <c r="E2830" s="4">
        <v>0</v>
      </c>
      <c r="F2830" s="4">
        <v>0</v>
      </c>
      <c r="H2830" s="6">
        <v>0</v>
      </c>
      <c r="I2830" s="7">
        <v>6236312</v>
      </c>
      <c r="J2830" s="7">
        <v>6236295</v>
      </c>
      <c r="K2830" s="7">
        <v>2</v>
      </c>
      <c r="L2830" s="7">
        <v>6</v>
      </c>
      <c r="M2830" s="7">
        <f t="shared" si="331"/>
        <v>0</v>
      </c>
      <c r="N2830" s="8">
        <f t="shared" si="332"/>
        <v>0</v>
      </c>
      <c r="R2830" s="12">
        <v>1</v>
      </c>
    </row>
    <row r="2831" spans="1:18" ht="25.5" x14ac:dyDescent="0.2">
      <c r="A2831" s="1" t="s">
        <v>5099</v>
      </c>
      <c r="C2831" s="2" t="s">
        <v>5100</v>
      </c>
      <c r="D2831" s="3" t="s">
        <v>36</v>
      </c>
      <c r="E2831" s="4">
        <v>0</v>
      </c>
      <c r="F2831" s="4">
        <v>0</v>
      </c>
      <c r="H2831" s="6">
        <v>0</v>
      </c>
      <c r="I2831" s="7">
        <v>6236313</v>
      </c>
      <c r="J2831" s="7">
        <v>6236295</v>
      </c>
      <c r="K2831" s="7">
        <v>2</v>
      </c>
      <c r="L2831" s="7">
        <v>6</v>
      </c>
      <c r="M2831" s="7">
        <f t="shared" si="331"/>
        <v>0</v>
      </c>
      <c r="N2831" s="8">
        <f t="shared" si="332"/>
        <v>0</v>
      </c>
      <c r="R2831" s="12">
        <v>1</v>
      </c>
    </row>
    <row r="2832" spans="1:18" x14ac:dyDescent="0.2">
      <c r="A2832" s="1" t="s">
        <v>5101</v>
      </c>
      <c r="C2832" s="2" t="s">
        <v>1243</v>
      </c>
      <c r="D2832" s="3" t="s">
        <v>36</v>
      </c>
      <c r="E2832" s="4">
        <v>0</v>
      </c>
      <c r="F2832" s="4">
        <v>0</v>
      </c>
      <c r="H2832" s="6">
        <v>0</v>
      </c>
      <c r="I2832" s="7">
        <v>6236314</v>
      </c>
      <c r="J2832" s="7">
        <v>6236295</v>
      </c>
      <c r="K2832" s="7">
        <v>2</v>
      </c>
      <c r="L2832" s="7">
        <v>6</v>
      </c>
      <c r="M2832" s="7">
        <f t="shared" si="331"/>
        <v>0</v>
      </c>
      <c r="N2832" s="8">
        <f t="shared" si="332"/>
        <v>0</v>
      </c>
      <c r="R2832" s="12">
        <v>1</v>
      </c>
    </row>
    <row r="2833" spans="1:18" ht="76.5" x14ac:dyDescent="0.2">
      <c r="A2833" s="1" t="s">
        <v>5102</v>
      </c>
      <c r="B2833" s="1" t="s">
        <v>48</v>
      </c>
      <c r="C2833" s="2" t="s">
        <v>5103</v>
      </c>
      <c r="D2833" s="3" t="s">
        <v>237</v>
      </c>
      <c r="E2833" s="4">
        <v>6</v>
      </c>
      <c r="F2833" s="4">
        <v>0</v>
      </c>
      <c r="H2833" s="6">
        <v>0</v>
      </c>
      <c r="I2833" s="7">
        <v>6236315</v>
      </c>
      <c r="J2833" s="7">
        <v>6236295</v>
      </c>
      <c r="K2833" s="7">
        <v>2</v>
      </c>
      <c r="L2833" s="7">
        <v>6</v>
      </c>
      <c r="M2833" s="7">
        <f t="shared" si="331"/>
        <v>0</v>
      </c>
      <c r="N2833" s="8">
        <f t="shared" si="332"/>
        <v>0</v>
      </c>
      <c r="R2833" s="12">
        <v>1</v>
      </c>
    </row>
    <row r="2834" spans="1:18" ht="76.5" x14ac:dyDescent="0.2">
      <c r="A2834" s="1" t="s">
        <v>5104</v>
      </c>
      <c r="B2834" s="1" t="s">
        <v>51</v>
      </c>
      <c r="C2834" s="2" t="s">
        <v>5105</v>
      </c>
      <c r="D2834" s="3" t="s">
        <v>237</v>
      </c>
      <c r="E2834" s="4">
        <v>4</v>
      </c>
      <c r="F2834" s="4">
        <v>0</v>
      </c>
      <c r="H2834" s="6">
        <v>0</v>
      </c>
      <c r="I2834" s="7">
        <v>6236316</v>
      </c>
      <c r="J2834" s="7">
        <v>6236295</v>
      </c>
      <c r="K2834" s="7">
        <v>2</v>
      </c>
      <c r="L2834" s="7">
        <v>6</v>
      </c>
      <c r="M2834" s="7">
        <f t="shared" si="331"/>
        <v>0</v>
      </c>
      <c r="N2834" s="8">
        <f t="shared" si="332"/>
        <v>0</v>
      </c>
      <c r="R2834" s="12">
        <v>1</v>
      </c>
    </row>
    <row r="2835" spans="1:18" x14ac:dyDescent="0.2">
      <c r="A2835" s="1" t="s">
        <v>5106</v>
      </c>
      <c r="B2835" s="1" t="s">
        <v>3458</v>
      </c>
      <c r="C2835" s="2" t="s">
        <v>733</v>
      </c>
      <c r="E2835" s="4">
        <v>0</v>
      </c>
      <c r="F2835" s="4">
        <v>0</v>
      </c>
      <c r="H2835" s="6">
        <v>0</v>
      </c>
      <c r="I2835" s="7">
        <v>6236317</v>
      </c>
      <c r="J2835" s="7">
        <v>6236143</v>
      </c>
      <c r="K2835" s="7">
        <v>1</v>
      </c>
      <c r="L2835" s="7">
        <v>5</v>
      </c>
      <c r="M2835" s="7">
        <f>M2836+M2837+M2838+M2839+M2840+M2841+M2842+M2843+M2844+M2845+M2846+M2847+M2848+M2849+M2850</f>
        <v>0</v>
      </c>
      <c r="N2835" s="8">
        <f>N2836+N2837+N2838+N2839+N2840+N2841+N2842+N2843+N2844+N2845+N2846+N2847+N2848+N2849+N2850</f>
        <v>0</v>
      </c>
      <c r="R2835" s="12">
        <v>1</v>
      </c>
    </row>
    <row r="2836" spans="1:18" x14ac:dyDescent="0.2">
      <c r="A2836" s="1" t="s">
        <v>5107</v>
      </c>
      <c r="C2836" s="2" t="s">
        <v>285</v>
      </c>
      <c r="D2836" s="3" t="s">
        <v>36</v>
      </c>
      <c r="E2836" s="4">
        <v>0</v>
      </c>
      <c r="F2836" s="4">
        <v>0</v>
      </c>
      <c r="H2836" s="6">
        <v>0</v>
      </c>
      <c r="I2836" s="7">
        <v>6236318</v>
      </c>
      <c r="J2836" s="7">
        <v>6236317</v>
      </c>
      <c r="K2836" s="7">
        <v>2</v>
      </c>
      <c r="L2836" s="7">
        <v>6</v>
      </c>
      <c r="M2836" s="7">
        <f t="shared" ref="M2836:M2850" si="333">ROUND(ROUND(H2836,2)*ROUND(E2836,2), 2)</f>
        <v>0</v>
      </c>
      <c r="N2836" s="8">
        <f t="shared" ref="N2836:N2850" si="334">H2836*E2836*(1+F2836/100)</f>
        <v>0</v>
      </c>
      <c r="R2836" s="12">
        <v>1</v>
      </c>
    </row>
    <row r="2837" spans="1:18" ht="25.5" x14ac:dyDescent="0.2">
      <c r="A2837" s="1" t="s">
        <v>5108</v>
      </c>
      <c r="C2837" s="2" t="s">
        <v>5109</v>
      </c>
      <c r="D2837" s="3" t="s">
        <v>36</v>
      </c>
      <c r="E2837" s="4">
        <v>0</v>
      </c>
      <c r="F2837" s="4">
        <v>0</v>
      </c>
      <c r="H2837" s="6">
        <v>0</v>
      </c>
      <c r="I2837" s="7">
        <v>6236319</v>
      </c>
      <c r="J2837" s="7">
        <v>6236317</v>
      </c>
      <c r="K2837" s="7">
        <v>2</v>
      </c>
      <c r="L2837" s="7">
        <v>6</v>
      </c>
      <c r="M2837" s="7">
        <f t="shared" si="333"/>
        <v>0</v>
      </c>
      <c r="N2837" s="8">
        <f t="shared" si="334"/>
        <v>0</v>
      </c>
      <c r="R2837" s="12">
        <v>1</v>
      </c>
    </row>
    <row r="2838" spans="1:18" x14ac:dyDescent="0.2">
      <c r="A2838" s="1" t="s">
        <v>5110</v>
      </c>
      <c r="C2838" s="2" t="s">
        <v>3825</v>
      </c>
      <c r="D2838" s="3" t="s">
        <v>36</v>
      </c>
      <c r="E2838" s="4">
        <v>0</v>
      </c>
      <c r="F2838" s="4">
        <v>0</v>
      </c>
      <c r="H2838" s="6">
        <v>0</v>
      </c>
      <c r="I2838" s="7">
        <v>6236320</v>
      </c>
      <c r="J2838" s="7">
        <v>6236317</v>
      </c>
      <c r="K2838" s="7">
        <v>2</v>
      </c>
      <c r="L2838" s="7">
        <v>6</v>
      </c>
      <c r="M2838" s="7">
        <f t="shared" si="333"/>
        <v>0</v>
      </c>
      <c r="N2838" s="8">
        <f t="shared" si="334"/>
        <v>0</v>
      </c>
      <c r="R2838" s="12">
        <v>1</v>
      </c>
    </row>
    <row r="2839" spans="1:18" ht="25.5" x14ac:dyDescent="0.2">
      <c r="A2839" s="1" t="s">
        <v>5111</v>
      </c>
      <c r="C2839" s="2" t="s">
        <v>1297</v>
      </c>
      <c r="D2839" s="3" t="s">
        <v>36</v>
      </c>
      <c r="E2839" s="4">
        <v>0</v>
      </c>
      <c r="F2839" s="4">
        <v>0</v>
      </c>
      <c r="H2839" s="6">
        <v>0</v>
      </c>
      <c r="I2839" s="7">
        <v>6236321</v>
      </c>
      <c r="J2839" s="7">
        <v>6236317</v>
      </c>
      <c r="K2839" s="7">
        <v>2</v>
      </c>
      <c r="L2839" s="7">
        <v>6</v>
      </c>
      <c r="M2839" s="7">
        <f t="shared" si="333"/>
        <v>0</v>
      </c>
      <c r="N2839" s="8">
        <f t="shared" si="334"/>
        <v>0</v>
      </c>
      <c r="R2839" s="12">
        <v>1</v>
      </c>
    </row>
    <row r="2840" spans="1:18" ht="25.5" x14ac:dyDescent="0.2">
      <c r="A2840" s="1" t="s">
        <v>5112</v>
      </c>
      <c r="C2840" s="2" t="s">
        <v>3828</v>
      </c>
      <c r="D2840" s="3" t="s">
        <v>36</v>
      </c>
      <c r="E2840" s="4">
        <v>0</v>
      </c>
      <c r="F2840" s="4">
        <v>0</v>
      </c>
      <c r="H2840" s="6">
        <v>0</v>
      </c>
      <c r="I2840" s="7">
        <v>6236322</v>
      </c>
      <c r="J2840" s="7">
        <v>6236317</v>
      </c>
      <c r="K2840" s="7">
        <v>2</v>
      </c>
      <c r="L2840" s="7">
        <v>6</v>
      </c>
      <c r="M2840" s="7">
        <f t="shared" si="333"/>
        <v>0</v>
      </c>
      <c r="N2840" s="8">
        <f t="shared" si="334"/>
        <v>0</v>
      </c>
      <c r="R2840" s="12">
        <v>1</v>
      </c>
    </row>
    <row r="2841" spans="1:18" ht="25.5" x14ac:dyDescent="0.2">
      <c r="A2841" s="1" t="s">
        <v>5113</v>
      </c>
      <c r="C2841" s="2" t="s">
        <v>1301</v>
      </c>
      <c r="D2841" s="3" t="s">
        <v>36</v>
      </c>
      <c r="E2841" s="4">
        <v>0</v>
      </c>
      <c r="F2841" s="4">
        <v>0</v>
      </c>
      <c r="H2841" s="6">
        <v>0</v>
      </c>
      <c r="I2841" s="7">
        <v>6236323</v>
      </c>
      <c r="J2841" s="7">
        <v>6236317</v>
      </c>
      <c r="K2841" s="7">
        <v>2</v>
      </c>
      <c r="L2841" s="7">
        <v>6</v>
      </c>
      <c r="M2841" s="7">
        <f t="shared" si="333"/>
        <v>0</v>
      </c>
      <c r="N2841" s="8">
        <f t="shared" si="334"/>
        <v>0</v>
      </c>
      <c r="R2841" s="12">
        <v>1</v>
      </c>
    </row>
    <row r="2842" spans="1:18" ht="25.5" x14ac:dyDescent="0.2">
      <c r="A2842" s="1" t="s">
        <v>5114</v>
      </c>
      <c r="B2842" s="1" t="s">
        <v>31</v>
      </c>
      <c r="C2842" s="2" t="s">
        <v>747</v>
      </c>
      <c r="D2842" s="3" t="s">
        <v>244</v>
      </c>
      <c r="E2842" s="4">
        <v>311</v>
      </c>
      <c r="F2842" s="4">
        <v>0</v>
      </c>
      <c r="H2842" s="6">
        <v>0</v>
      </c>
      <c r="I2842" s="7">
        <v>6236324</v>
      </c>
      <c r="J2842" s="7">
        <v>6236317</v>
      </c>
      <c r="K2842" s="7">
        <v>2</v>
      </c>
      <c r="L2842" s="7">
        <v>6</v>
      </c>
      <c r="M2842" s="7">
        <f t="shared" si="333"/>
        <v>0</v>
      </c>
      <c r="N2842" s="8">
        <f t="shared" si="334"/>
        <v>0</v>
      </c>
      <c r="R2842" s="12">
        <v>1</v>
      </c>
    </row>
    <row r="2843" spans="1:18" ht="25.5" x14ac:dyDescent="0.2">
      <c r="A2843" s="1" t="s">
        <v>5115</v>
      </c>
      <c r="B2843" s="1" t="s">
        <v>42</v>
      </c>
      <c r="C2843" s="2" t="s">
        <v>5116</v>
      </c>
      <c r="D2843" s="3" t="s">
        <v>244</v>
      </c>
      <c r="E2843" s="4">
        <v>30</v>
      </c>
      <c r="F2843" s="4">
        <v>0</v>
      </c>
      <c r="H2843" s="6">
        <v>0</v>
      </c>
      <c r="I2843" s="7">
        <v>6236325</v>
      </c>
      <c r="J2843" s="7">
        <v>6236317</v>
      </c>
      <c r="K2843" s="7">
        <v>2</v>
      </c>
      <c r="L2843" s="7">
        <v>6</v>
      </c>
      <c r="M2843" s="7">
        <f t="shared" si="333"/>
        <v>0</v>
      </c>
      <c r="N2843" s="8">
        <f t="shared" si="334"/>
        <v>0</v>
      </c>
      <c r="R2843" s="12">
        <v>1</v>
      </c>
    </row>
    <row r="2844" spans="1:18" ht="25.5" x14ac:dyDescent="0.2">
      <c r="A2844" s="1" t="s">
        <v>5117</v>
      </c>
      <c r="B2844" s="1" t="s">
        <v>45</v>
      </c>
      <c r="C2844" s="2" t="s">
        <v>5118</v>
      </c>
      <c r="D2844" s="3" t="s">
        <v>244</v>
      </c>
      <c r="E2844" s="4">
        <v>108</v>
      </c>
      <c r="F2844" s="4">
        <v>0</v>
      </c>
      <c r="H2844" s="6">
        <v>0</v>
      </c>
      <c r="I2844" s="7">
        <v>6236326</v>
      </c>
      <c r="J2844" s="7">
        <v>6236317</v>
      </c>
      <c r="K2844" s="7">
        <v>2</v>
      </c>
      <c r="L2844" s="7">
        <v>6</v>
      </c>
      <c r="M2844" s="7">
        <f t="shared" si="333"/>
        <v>0</v>
      </c>
      <c r="N2844" s="8">
        <f t="shared" si="334"/>
        <v>0</v>
      </c>
      <c r="R2844" s="12">
        <v>1</v>
      </c>
    </row>
    <row r="2845" spans="1:18" x14ac:dyDescent="0.2">
      <c r="A2845" s="1" t="s">
        <v>5119</v>
      </c>
      <c r="B2845" s="1" t="s">
        <v>48</v>
      </c>
      <c r="C2845" s="2" t="s">
        <v>753</v>
      </c>
      <c r="D2845" s="3" t="s">
        <v>244</v>
      </c>
      <c r="E2845" s="4">
        <v>178</v>
      </c>
      <c r="F2845" s="4">
        <v>0</v>
      </c>
      <c r="H2845" s="6">
        <v>0</v>
      </c>
      <c r="I2845" s="7">
        <v>6236327</v>
      </c>
      <c r="J2845" s="7">
        <v>6236317</v>
      </c>
      <c r="K2845" s="7">
        <v>2</v>
      </c>
      <c r="L2845" s="7">
        <v>6</v>
      </c>
      <c r="M2845" s="7">
        <f t="shared" si="333"/>
        <v>0</v>
      </c>
      <c r="N2845" s="8">
        <f t="shared" si="334"/>
        <v>0</v>
      </c>
      <c r="R2845" s="12">
        <v>1</v>
      </c>
    </row>
    <row r="2846" spans="1:18" x14ac:dyDescent="0.2">
      <c r="A2846" s="1" t="s">
        <v>5120</v>
      </c>
      <c r="B2846" s="1" t="s">
        <v>51</v>
      </c>
      <c r="C2846" s="2" t="s">
        <v>755</v>
      </c>
      <c r="D2846" s="3" t="s">
        <v>247</v>
      </c>
      <c r="E2846" s="4">
        <v>136</v>
      </c>
      <c r="F2846" s="4">
        <v>0</v>
      </c>
      <c r="H2846" s="6">
        <v>0</v>
      </c>
      <c r="I2846" s="7">
        <v>6236328</v>
      </c>
      <c r="J2846" s="7">
        <v>6236317</v>
      </c>
      <c r="K2846" s="7">
        <v>2</v>
      </c>
      <c r="L2846" s="7">
        <v>6</v>
      </c>
      <c r="M2846" s="7">
        <f t="shared" si="333"/>
        <v>0</v>
      </c>
      <c r="N2846" s="8">
        <f t="shared" si="334"/>
        <v>0</v>
      </c>
      <c r="R2846" s="12">
        <v>1</v>
      </c>
    </row>
    <row r="2847" spans="1:18" x14ac:dyDescent="0.2">
      <c r="A2847" s="1" t="s">
        <v>5121</v>
      </c>
      <c r="B2847" s="1" t="s">
        <v>54</v>
      </c>
      <c r="C2847" s="2" t="s">
        <v>757</v>
      </c>
      <c r="D2847" s="3" t="s">
        <v>247</v>
      </c>
      <c r="E2847" s="4">
        <v>95</v>
      </c>
      <c r="F2847" s="4">
        <v>0</v>
      </c>
      <c r="H2847" s="6">
        <v>0</v>
      </c>
      <c r="I2847" s="7">
        <v>6236329</v>
      </c>
      <c r="J2847" s="7">
        <v>6236317</v>
      </c>
      <c r="K2847" s="7">
        <v>2</v>
      </c>
      <c r="L2847" s="7">
        <v>6</v>
      </c>
      <c r="M2847" s="7">
        <f t="shared" si="333"/>
        <v>0</v>
      </c>
      <c r="N2847" s="8">
        <f t="shared" si="334"/>
        <v>0</v>
      </c>
      <c r="R2847" s="12">
        <v>1</v>
      </c>
    </row>
    <row r="2848" spans="1:18" x14ac:dyDescent="0.2">
      <c r="A2848" s="1" t="s">
        <v>5122</v>
      </c>
      <c r="B2848" s="1" t="s">
        <v>57</v>
      </c>
      <c r="C2848" s="2" t="s">
        <v>5123</v>
      </c>
      <c r="D2848" s="3" t="s">
        <v>247</v>
      </c>
      <c r="E2848" s="4">
        <v>27</v>
      </c>
      <c r="F2848" s="4">
        <v>0</v>
      </c>
      <c r="H2848" s="6">
        <v>0</v>
      </c>
      <c r="I2848" s="7">
        <v>6236330</v>
      </c>
      <c r="J2848" s="7">
        <v>6236317</v>
      </c>
      <c r="K2848" s="7">
        <v>2</v>
      </c>
      <c r="L2848" s="7">
        <v>6</v>
      </c>
      <c r="M2848" s="7">
        <f t="shared" si="333"/>
        <v>0</v>
      </c>
      <c r="N2848" s="8">
        <f t="shared" si="334"/>
        <v>0</v>
      </c>
      <c r="R2848" s="12">
        <v>1</v>
      </c>
    </row>
    <row r="2849" spans="1:18" x14ac:dyDescent="0.2">
      <c r="A2849" s="1" t="s">
        <v>5124</v>
      </c>
      <c r="B2849" s="1" t="s">
        <v>60</v>
      </c>
      <c r="C2849" s="2" t="s">
        <v>5125</v>
      </c>
      <c r="D2849" s="3" t="s">
        <v>36</v>
      </c>
      <c r="E2849" s="4">
        <v>0</v>
      </c>
      <c r="F2849" s="4">
        <v>0</v>
      </c>
      <c r="H2849" s="6">
        <v>0</v>
      </c>
      <c r="I2849" s="7">
        <v>6236331</v>
      </c>
      <c r="J2849" s="7">
        <v>6236317</v>
      </c>
      <c r="K2849" s="7">
        <v>2</v>
      </c>
      <c r="L2849" s="7">
        <v>6</v>
      </c>
      <c r="M2849" s="7">
        <f t="shared" si="333"/>
        <v>0</v>
      </c>
      <c r="N2849" s="8">
        <f t="shared" si="334"/>
        <v>0</v>
      </c>
      <c r="R2849" s="12">
        <v>1</v>
      </c>
    </row>
    <row r="2850" spans="1:18" ht="25.5" x14ac:dyDescent="0.2">
      <c r="A2850" s="1" t="s">
        <v>5126</v>
      </c>
      <c r="C2850" s="2" t="s">
        <v>5127</v>
      </c>
      <c r="D2850" s="3" t="s">
        <v>396</v>
      </c>
      <c r="E2850" s="4">
        <v>10</v>
      </c>
      <c r="F2850" s="4">
        <v>0</v>
      </c>
      <c r="H2850" s="6">
        <v>0</v>
      </c>
      <c r="I2850" s="7">
        <v>6236332</v>
      </c>
      <c r="J2850" s="7">
        <v>6236317</v>
      </c>
      <c r="K2850" s="7">
        <v>2</v>
      </c>
      <c r="L2850" s="7">
        <v>6</v>
      </c>
      <c r="M2850" s="7">
        <f t="shared" si="333"/>
        <v>0</v>
      </c>
      <c r="N2850" s="8">
        <f t="shared" si="334"/>
        <v>0</v>
      </c>
      <c r="R2850" s="12">
        <v>1</v>
      </c>
    </row>
    <row r="2851" spans="1:18" x14ac:dyDescent="0.2">
      <c r="A2851" s="1" t="s">
        <v>5128</v>
      </c>
      <c r="B2851" s="1" t="s">
        <v>3580</v>
      </c>
      <c r="C2851" s="2" t="s">
        <v>764</v>
      </c>
      <c r="E2851" s="4">
        <v>0</v>
      </c>
      <c r="F2851" s="4">
        <v>0</v>
      </c>
      <c r="H2851" s="6">
        <v>0</v>
      </c>
      <c r="I2851" s="7">
        <v>6236333</v>
      </c>
      <c r="J2851" s="7">
        <v>6236143</v>
      </c>
      <c r="K2851" s="7">
        <v>1</v>
      </c>
      <c r="L2851" s="7">
        <v>5</v>
      </c>
      <c r="M2851" s="7">
        <f>M2852+M2853+M2854+M2855+M2856</f>
        <v>0</v>
      </c>
      <c r="N2851" s="8">
        <f>N2852+N2853+N2854+N2855+N2856</f>
        <v>0</v>
      </c>
      <c r="R2851" s="12">
        <v>1</v>
      </c>
    </row>
    <row r="2852" spans="1:18" x14ac:dyDescent="0.2">
      <c r="A2852" s="1" t="s">
        <v>5129</v>
      </c>
      <c r="C2852" s="2" t="s">
        <v>285</v>
      </c>
      <c r="D2852" s="3" t="s">
        <v>36</v>
      </c>
      <c r="E2852" s="4">
        <v>0</v>
      </c>
      <c r="F2852" s="4">
        <v>0</v>
      </c>
      <c r="H2852" s="6">
        <v>0</v>
      </c>
      <c r="I2852" s="7">
        <v>6236334</v>
      </c>
      <c r="J2852" s="7">
        <v>6236333</v>
      </c>
      <c r="K2852" s="7">
        <v>2</v>
      </c>
      <c r="L2852" s="7">
        <v>6</v>
      </c>
      <c r="M2852" s="7">
        <f t="shared" ref="M2852:M2856" si="335">ROUND(ROUND(H2852,2)*ROUND(E2852,2), 2)</f>
        <v>0</v>
      </c>
      <c r="N2852" s="8">
        <f>H2852*E2852*(1+F2852/100)</f>
        <v>0</v>
      </c>
      <c r="R2852" s="12">
        <v>1</v>
      </c>
    </row>
    <row r="2853" spans="1:18" ht="25.5" x14ac:dyDescent="0.2">
      <c r="A2853" s="1" t="s">
        <v>5130</v>
      </c>
      <c r="C2853" s="2" t="s">
        <v>966</v>
      </c>
      <c r="D2853" s="3" t="s">
        <v>36</v>
      </c>
      <c r="E2853" s="4">
        <v>0</v>
      </c>
      <c r="F2853" s="4">
        <v>0</v>
      </c>
      <c r="H2853" s="6">
        <v>0</v>
      </c>
      <c r="I2853" s="7">
        <v>6236335</v>
      </c>
      <c r="J2853" s="7">
        <v>6236333</v>
      </c>
      <c r="K2853" s="7">
        <v>2</v>
      </c>
      <c r="L2853" s="7">
        <v>6</v>
      </c>
      <c r="M2853" s="7">
        <f t="shared" si="335"/>
        <v>0</v>
      </c>
      <c r="N2853" s="8">
        <f>H2853*E2853*(1+F2853/100)</f>
        <v>0</v>
      </c>
      <c r="R2853" s="12">
        <v>1</v>
      </c>
    </row>
    <row r="2854" spans="1:18" x14ac:dyDescent="0.2">
      <c r="A2854" s="1" t="s">
        <v>5131</v>
      </c>
      <c r="B2854" s="1" t="s">
        <v>31</v>
      </c>
      <c r="C2854" s="2" t="s">
        <v>769</v>
      </c>
      <c r="D2854" s="3" t="s">
        <v>36</v>
      </c>
      <c r="E2854" s="4">
        <v>0</v>
      </c>
      <c r="F2854" s="4">
        <v>0</v>
      </c>
      <c r="H2854" s="6">
        <v>0</v>
      </c>
      <c r="I2854" s="7">
        <v>6236336</v>
      </c>
      <c r="J2854" s="7">
        <v>6236333</v>
      </c>
      <c r="K2854" s="7">
        <v>2</v>
      </c>
      <c r="L2854" s="7">
        <v>6</v>
      </c>
      <c r="M2854" s="7">
        <f t="shared" si="335"/>
        <v>0</v>
      </c>
      <c r="N2854" s="8">
        <f>H2854*E2854*(1+F2854/100)</f>
        <v>0</v>
      </c>
      <c r="R2854" s="12">
        <v>1</v>
      </c>
    </row>
    <row r="2855" spans="1:18" ht="25.5" x14ac:dyDescent="0.2">
      <c r="A2855" s="1" t="s">
        <v>5132</v>
      </c>
      <c r="C2855" s="2" t="s">
        <v>3877</v>
      </c>
      <c r="D2855" s="3" t="s">
        <v>237</v>
      </c>
      <c r="E2855" s="4">
        <v>2</v>
      </c>
      <c r="F2855" s="4">
        <v>0</v>
      </c>
      <c r="H2855" s="6">
        <v>0</v>
      </c>
      <c r="I2855" s="7">
        <v>6236337</v>
      </c>
      <c r="J2855" s="7">
        <v>6236333</v>
      </c>
      <c r="K2855" s="7">
        <v>2</v>
      </c>
      <c r="L2855" s="7">
        <v>6</v>
      </c>
      <c r="M2855" s="7">
        <f t="shared" si="335"/>
        <v>0</v>
      </c>
      <c r="N2855" s="8">
        <f>H2855*E2855*(1+F2855/100)</f>
        <v>0</v>
      </c>
      <c r="R2855" s="12">
        <v>1</v>
      </c>
    </row>
    <row r="2856" spans="1:18" ht="25.5" x14ac:dyDescent="0.2">
      <c r="A2856" s="1" t="s">
        <v>5133</v>
      </c>
      <c r="B2856" s="1" t="s">
        <v>42</v>
      </c>
      <c r="C2856" s="2" t="s">
        <v>775</v>
      </c>
      <c r="D2856" s="3" t="s">
        <v>244</v>
      </c>
      <c r="E2856" s="4">
        <v>108</v>
      </c>
      <c r="F2856" s="4">
        <v>0</v>
      </c>
      <c r="H2856" s="6">
        <v>0</v>
      </c>
      <c r="I2856" s="7">
        <v>6236338</v>
      </c>
      <c r="J2856" s="7">
        <v>6236333</v>
      </c>
      <c r="K2856" s="7">
        <v>2</v>
      </c>
      <c r="L2856" s="7">
        <v>6</v>
      </c>
      <c r="M2856" s="7">
        <f t="shared" si="335"/>
        <v>0</v>
      </c>
      <c r="N2856" s="8">
        <f>H2856*E2856*(1+F2856/100)</f>
        <v>0</v>
      </c>
      <c r="R2856" s="12">
        <v>1</v>
      </c>
    </row>
    <row r="2857" spans="1:18" x14ac:dyDescent="0.2">
      <c r="A2857" s="1" t="s">
        <v>5134</v>
      </c>
      <c r="B2857" s="1" t="s">
        <v>1550</v>
      </c>
      <c r="C2857" s="2" t="s">
        <v>1551</v>
      </c>
      <c r="E2857" s="4">
        <v>0</v>
      </c>
      <c r="F2857" s="4">
        <v>0</v>
      </c>
      <c r="H2857" s="6">
        <v>0</v>
      </c>
      <c r="I2857" s="7">
        <v>6238449</v>
      </c>
      <c r="J2857" s="7">
        <v>6238444</v>
      </c>
      <c r="K2857" s="7">
        <v>1</v>
      </c>
      <c r="L2857" s="7">
        <v>3</v>
      </c>
      <c r="M2857" s="7">
        <f>M2858+M3425</f>
        <v>0</v>
      </c>
      <c r="N2857" s="8">
        <f>N2858+N3425</f>
        <v>0</v>
      </c>
      <c r="R2857" s="12">
        <v>1</v>
      </c>
    </row>
    <row r="2858" spans="1:18" x14ac:dyDescent="0.2">
      <c r="A2858" s="1" t="s">
        <v>5135</v>
      </c>
      <c r="B2858" s="1" t="s">
        <v>1553</v>
      </c>
      <c r="C2858" s="2" t="s">
        <v>1554</v>
      </c>
      <c r="E2858" s="4">
        <v>0</v>
      </c>
      <c r="F2858" s="4">
        <v>0</v>
      </c>
      <c r="H2858" s="6">
        <v>0</v>
      </c>
      <c r="I2858" s="7">
        <v>6237374</v>
      </c>
      <c r="J2858" s="7">
        <v>6238449</v>
      </c>
      <c r="K2858" s="7">
        <v>1</v>
      </c>
      <c r="L2858" s="7">
        <v>4</v>
      </c>
      <c r="M2858" s="7">
        <f>M2859+M2891+M2993+M3004+M3212+M3216+M3219+M3247+M3288+M3305+M3317+M3320+M3328+M3333+M3362+M3373+M3376+M3394+M3409+M3415</f>
        <v>0</v>
      </c>
      <c r="N2858" s="8">
        <f>N2859+N2891+N2993+N3004+N3212+N3216+N3219+N3247+N3288+N3305+N3317+N3320+N3328+N3333+N3362+N3373+N3376+N3394+N3409+N3415</f>
        <v>0</v>
      </c>
      <c r="R2858" s="12">
        <v>1</v>
      </c>
    </row>
    <row r="2859" spans="1:18" x14ac:dyDescent="0.2">
      <c r="A2859" s="1" t="s">
        <v>5136</v>
      </c>
      <c r="B2859" s="1" t="s">
        <v>208</v>
      </c>
      <c r="C2859" s="2" t="s">
        <v>5137</v>
      </c>
      <c r="E2859" s="4">
        <v>0</v>
      </c>
      <c r="F2859" s="4">
        <v>0</v>
      </c>
      <c r="H2859" s="6">
        <v>0</v>
      </c>
      <c r="I2859" s="7">
        <v>6237375</v>
      </c>
      <c r="J2859" s="7">
        <v>6237374</v>
      </c>
      <c r="K2859" s="7">
        <v>1</v>
      </c>
      <c r="L2859" s="7">
        <v>5</v>
      </c>
      <c r="M2859" s="7">
        <f>M2860+M2861+M2862+M2863+M2864+M2865+M2866+M2867+M2868+M2869+M2870+M2871+M2872+M2873+M2874+M2875+M2876+M2877+M2878+M2879+M2880+M2881+M2882+M2883+M2884+M2885+M2886+M2887+M2888+M2889+M2890</f>
        <v>0</v>
      </c>
      <c r="N2859" s="8">
        <f>N2860+N2861+N2862+N2863+N2864+N2865+N2866+N2867+N2868+N2869+N2870+N2871+N2872+N2873+N2874+N2875+N2876+N2877+N2878+N2879+N2880+N2881+N2882+N2883+N2884+N2885+N2886+N2887+N2888+N2889+N2890</f>
        <v>0</v>
      </c>
      <c r="R2859" s="12">
        <v>1</v>
      </c>
    </row>
    <row r="2860" spans="1:18" ht="25.5" x14ac:dyDescent="0.2">
      <c r="A2860" s="1" t="s">
        <v>5138</v>
      </c>
      <c r="C2860" s="2" t="s">
        <v>5139</v>
      </c>
      <c r="D2860" s="3" t="s">
        <v>36</v>
      </c>
      <c r="E2860" s="4">
        <v>0</v>
      </c>
      <c r="F2860" s="4">
        <v>0</v>
      </c>
      <c r="H2860" s="6">
        <v>0</v>
      </c>
      <c r="I2860" s="7">
        <v>6237376</v>
      </c>
      <c r="J2860" s="7">
        <v>6237375</v>
      </c>
      <c r="K2860" s="7">
        <v>2</v>
      </c>
      <c r="L2860" s="7">
        <v>6</v>
      </c>
      <c r="M2860" s="7">
        <f t="shared" ref="M2860:M2890" si="336">ROUND(ROUND(H2860,2)*ROUND(E2860,2), 2)</f>
        <v>0</v>
      </c>
      <c r="N2860" s="8">
        <f t="shared" ref="N2860:N2890" si="337">H2860*E2860*(1+F2860/100)</f>
        <v>0</v>
      </c>
      <c r="R2860" s="12">
        <v>1</v>
      </c>
    </row>
    <row r="2861" spans="1:18" ht="38.25" x14ac:dyDescent="0.2">
      <c r="A2861" s="1" t="s">
        <v>5140</v>
      </c>
      <c r="B2861" s="1" t="s">
        <v>31</v>
      </c>
      <c r="C2861" s="2" t="s">
        <v>5141</v>
      </c>
      <c r="D2861" s="3" t="s">
        <v>237</v>
      </c>
      <c r="E2861" s="4">
        <v>58</v>
      </c>
      <c r="F2861" s="4">
        <v>0</v>
      </c>
      <c r="H2861" s="6">
        <v>0</v>
      </c>
      <c r="I2861" s="7">
        <v>6237377</v>
      </c>
      <c r="J2861" s="7">
        <v>6237375</v>
      </c>
      <c r="K2861" s="7">
        <v>2</v>
      </c>
      <c r="L2861" s="7">
        <v>6</v>
      </c>
      <c r="M2861" s="7">
        <f t="shared" si="336"/>
        <v>0</v>
      </c>
      <c r="N2861" s="8">
        <f t="shared" si="337"/>
        <v>0</v>
      </c>
      <c r="R2861" s="12">
        <v>1</v>
      </c>
    </row>
    <row r="2862" spans="1:18" ht="38.25" x14ac:dyDescent="0.2">
      <c r="A2862" s="1" t="s">
        <v>5142</v>
      </c>
      <c r="B2862" s="1" t="s">
        <v>42</v>
      </c>
      <c r="C2862" s="2" t="s">
        <v>1575</v>
      </c>
      <c r="D2862" s="3" t="s">
        <v>237</v>
      </c>
      <c r="E2862" s="4">
        <v>10</v>
      </c>
      <c r="F2862" s="4">
        <v>0</v>
      </c>
      <c r="H2862" s="6">
        <v>0</v>
      </c>
      <c r="I2862" s="7">
        <v>6237378</v>
      </c>
      <c r="J2862" s="7">
        <v>6237375</v>
      </c>
      <c r="K2862" s="7">
        <v>2</v>
      </c>
      <c r="L2862" s="7">
        <v>6</v>
      </c>
      <c r="M2862" s="7">
        <f t="shared" si="336"/>
        <v>0</v>
      </c>
      <c r="N2862" s="8">
        <f t="shared" si="337"/>
        <v>0</v>
      </c>
      <c r="R2862" s="12">
        <v>1</v>
      </c>
    </row>
    <row r="2863" spans="1:18" ht="38.25" x14ac:dyDescent="0.2">
      <c r="A2863" s="1" t="s">
        <v>5143</v>
      </c>
      <c r="B2863" s="1" t="s">
        <v>45</v>
      </c>
      <c r="C2863" s="2" t="s">
        <v>5144</v>
      </c>
      <c r="D2863" s="3" t="s">
        <v>237</v>
      </c>
      <c r="E2863" s="4">
        <v>3</v>
      </c>
      <c r="F2863" s="4">
        <v>0</v>
      </c>
      <c r="H2863" s="6">
        <v>0</v>
      </c>
      <c r="I2863" s="7">
        <v>6237379</v>
      </c>
      <c r="J2863" s="7">
        <v>6237375</v>
      </c>
      <c r="K2863" s="7">
        <v>2</v>
      </c>
      <c r="L2863" s="7">
        <v>6</v>
      </c>
      <c r="M2863" s="7">
        <f t="shared" si="336"/>
        <v>0</v>
      </c>
      <c r="N2863" s="8">
        <f t="shared" si="337"/>
        <v>0</v>
      </c>
      <c r="R2863" s="12">
        <v>1</v>
      </c>
    </row>
    <row r="2864" spans="1:18" ht="38.25" x14ac:dyDescent="0.2">
      <c r="A2864" s="1" t="s">
        <v>5145</v>
      </c>
      <c r="B2864" s="1" t="s">
        <v>48</v>
      </c>
      <c r="C2864" s="2" t="s">
        <v>5146</v>
      </c>
      <c r="D2864" s="3" t="s">
        <v>237</v>
      </c>
      <c r="E2864" s="4">
        <v>10</v>
      </c>
      <c r="F2864" s="4">
        <v>0</v>
      </c>
      <c r="H2864" s="6">
        <v>0</v>
      </c>
      <c r="I2864" s="7">
        <v>6237380</v>
      </c>
      <c r="J2864" s="7">
        <v>6237375</v>
      </c>
      <c r="K2864" s="7">
        <v>2</v>
      </c>
      <c r="L2864" s="7">
        <v>6</v>
      </c>
      <c r="M2864" s="7">
        <f t="shared" si="336"/>
        <v>0</v>
      </c>
      <c r="N2864" s="8">
        <f t="shared" si="337"/>
        <v>0</v>
      </c>
      <c r="R2864" s="12">
        <v>1</v>
      </c>
    </row>
    <row r="2865" spans="1:18" ht="38.25" x14ac:dyDescent="0.2">
      <c r="A2865" s="1" t="s">
        <v>5147</v>
      </c>
      <c r="B2865" s="1" t="s">
        <v>51</v>
      </c>
      <c r="C2865" s="2" t="s">
        <v>5148</v>
      </c>
      <c r="D2865" s="3" t="s">
        <v>237</v>
      </c>
      <c r="E2865" s="4">
        <v>152</v>
      </c>
      <c r="F2865" s="4">
        <v>0</v>
      </c>
      <c r="H2865" s="6">
        <v>0</v>
      </c>
      <c r="I2865" s="7">
        <v>6237381</v>
      </c>
      <c r="J2865" s="7">
        <v>6237375</v>
      </c>
      <c r="K2865" s="7">
        <v>2</v>
      </c>
      <c r="L2865" s="7">
        <v>6</v>
      </c>
      <c r="M2865" s="7">
        <f t="shared" si="336"/>
        <v>0</v>
      </c>
      <c r="N2865" s="8">
        <f t="shared" si="337"/>
        <v>0</v>
      </c>
      <c r="R2865" s="12">
        <v>1</v>
      </c>
    </row>
    <row r="2866" spans="1:18" ht="38.25" x14ac:dyDescent="0.2">
      <c r="A2866" s="1" t="s">
        <v>5149</v>
      </c>
      <c r="B2866" s="1" t="s">
        <v>54</v>
      </c>
      <c r="C2866" s="2" t="s">
        <v>5150</v>
      </c>
      <c r="D2866" s="3" t="s">
        <v>237</v>
      </c>
      <c r="E2866" s="4">
        <v>16</v>
      </c>
      <c r="F2866" s="4">
        <v>0</v>
      </c>
      <c r="H2866" s="6">
        <v>0</v>
      </c>
      <c r="I2866" s="7">
        <v>6237382</v>
      </c>
      <c r="J2866" s="7">
        <v>6237375</v>
      </c>
      <c r="K2866" s="7">
        <v>2</v>
      </c>
      <c r="L2866" s="7">
        <v>6</v>
      </c>
      <c r="M2866" s="7">
        <f t="shared" si="336"/>
        <v>0</v>
      </c>
      <c r="N2866" s="8">
        <f t="shared" si="337"/>
        <v>0</v>
      </c>
      <c r="R2866" s="12">
        <v>1</v>
      </c>
    </row>
    <row r="2867" spans="1:18" ht="38.25" x14ac:dyDescent="0.2">
      <c r="A2867" s="1" t="s">
        <v>5151</v>
      </c>
      <c r="B2867" s="1" t="s">
        <v>57</v>
      </c>
      <c r="C2867" s="2" t="s">
        <v>5152</v>
      </c>
      <c r="D2867" s="3" t="s">
        <v>237</v>
      </c>
      <c r="E2867" s="4">
        <v>69</v>
      </c>
      <c r="F2867" s="4">
        <v>0</v>
      </c>
      <c r="H2867" s="6">
        <v>0</v>
      </c>
      <c r="I2867" s="7">
        <v>6237383</v>
      </c>
      <c r="J2867" s="7">
        <v>6237375</v>
      </c>
      <c r="K2867" s="7">
        <v>2</v>
      </c>
      <c r="L2867" s="7">
        <v>6</v>
      </c>
      <c r="M2867" s="7">
        <f t="shared" si="336"/>
        <v>0</v>
      </c>
      <c r="N2867" s="8">
        <f t="shared" si="337"/>
        <v>0</v>
      </c>
      <c r="R2867" s="12">
        <v>1</v>
      </c>
    </row>
    <row r="2868" spans="1:18" ht="38.25" x14ac:dyDescent="0.2">
      <c r="A2868" s="1" t="s">
        <v>5153</v>
      </c>
      <c r="B2868" s="1" t="s">
        <v>60</v>
      </c>
      <c r="C2868" s="2" t="s">
        <v>5154</v>
      </c>
      <c r="D2868" s="3" t="s">
        <v>237</v>
      </c>
      <c r="E2868" s="4">
        <v>21</v>
      </c>
      <c r="F2868" s="4">
        <v>0</v>
      </c>
      <c r="H2868" s="6">
        <v>0</v>
      </c>
      <c r="I2868" s="7">
        <v>6237384</v>
      </c>
      <c r="J2868" s="7">
        <v>6237375</v>
      </c>
      <c r="K2868" s="7">
        <v>2</v>
      </c>
      <c r="L2868" s="7">
        <v>6</v>
      </c>
      <c r="M2868" s="7">
        <f t="shared" si="336"/>
        <v>0</v>
      </c>
      <c r="N2868" s="8">
        <f t="shared" si="337"/>
        <v>0</v>
      </c>
      <c r="R2868" s="12">
        <v>1</v>
      </c>
    </row>
    <row r="2869" spans="1:18" ht="38.25" x14ac:dyDescent="0.2">
      <c r="A2869" s="1" t="s">
        <v>5155</v>
      </c>
      <c r="B2869" s="1" t="s">
        <v>63</v>
      </c>
      <c r="C2869" s="2" t="s">
        <v>5156</v>
      </c>
      <c r="D2869" s="3" t="s">
        <v>237</v>
      </c>
      <c r="E2869" s="4">
        <v>10</v>
      </c>
      <c r="F2869" s="4">
        <v>0</v>
      </c>
      <c r="H2869" s="6">
        <v>0</v>
      </c>
      <c r="I2869" s="7">
        <v>6237385</v>
      </c>
      <c r="J2869" s="7">
        <v>6237375</v>
      </c>
      <c r="K2869" s="7">
        <v>2</v>
      </c>
      <c r="L2869" s="7">
        <v>6</v>
      </c>
      <c r="M2869" s="7">
        <f t="shared" si="336"/>
        <v>0</v>
      </c>
      <c r="N2869" s="8">
        <f t="shared" si="337"/>
        <v>0</v>
      </c>
      <c r="R2869" s="12">
        <v>1</v>
      </c>
    </row>
    <row r="2870" spans="1:18" ht="38.25" x14ac:dyDescent="0.2">
      <c r="A2870" s="1" t="s">
        <v>5157</v>
      </c>
      <c r="B2870" s="1" t="s">
        <v>66</v>
      </c>
      <c r="C2870" s="2" t="s">
        <v>5158</v>
      </c>
      <c r="D2870" s="3" t="s">
        <v>237</v>
      </c>
      <c r="E2870" s="4">
        <v>3</v>
      </c>
      <c r="F2870" s="4">
        <v>0</v>
      </c>
      <c r="H2870" s="6">
        <v>0</v>
      </c>
      <c r="I2870" s="7">
        <v>6237386</v>
      </c>
      <c r="J2870" s="7">
        <v>6237375</v>
      </c>
      <c r="K2870" s="7">
        <v>2</v>
      </c>
      <c r="L2870" s="7">
        <v>6</v>
      </c>
      <c r="M2870" s="7">
        <f t="shared" si="336"/>
        <v>0</v>
      </c>
      <c r="N2870" s="8">
        <f t="shared" si="337"/>
        <v>0</v>
      </c>
      <c r="R2870" s="12">
        <v>1</v>
      </c>
    </row>
    <row r="2871" spans="1:18" ht="38.25" x14ac:dyDescent="0.2">
      <c r="A2871" s="1" t="s">
        <v>5159</v>
      </c>
      <c r="B2871" s="1" t="s">
        <v>69</v>
      </c>
      <c r="C2871" s="2" t="s">
        <v>5160</v>
      </c>
      <c r="D2871" s="3" t="s">
        <v>237</v>
      </c>
      <c r="E2871" s="4">
        <v>14</v>
      </c>
      <c r="F2871" s="4">
        <v>0</v>
      </c>
      <c r="H2871" s="6">
        <v>0</v>
      </c>
      <c r="I2871" s="7">
        <v>6237387</v>
      </c>
      <c r="J2871" s="7">
        <v>6237375</v>
      </c>
      <c r="K2871" s="7">
        <v>2</v>
      </c>
      <c r="L2871" s="7">
        <v>6</v>
      </c>
      <c r="M2871" s="7">
        <f t="shared" si="336"/>
        <v>0</v>
      </c>
      <c r="N2871" s="8">
        <f t="shared" si="337"/>
        <v>0</v>
      </c>
      <c r="R2871" s="12">
        <v>1</v>
      </c>
    </row>
    <row r="2872" spans="1:18" ht="38.25" x14ac:dyDescent="0.2">
      <c r="A2872" s="1" t="s">
        <v>5161</v>
      </c>
      <c r="B2872" s="1" t="s">
        <v>72</v>
      </c>
      <c r="C2872" s="2" t="s">
        <v>5162</v>
      </c>
      <c r="D2872" s="3" t="s">
        <v>237</v>
      </c>
      <c r="E2872" s="4">
        <v>8</v>
      </c>
      <c r="F2872" s="4">
        <v>0</v>
      </c>
      <c r="H2872" s="6">
        <v>0</v>
      </c>
      <c r="I2872" s="7">
        <v>6237388</v>
      </c>
      <c r="J2872" s="7">
        <v>6237375</v>
      </c>
      <c r="K2872" s="7">
        <v>2</v>
      </c>
      <c r="L2872" s="7">
        <v>6</v>
      </c>
      <c r="M2872" s="7">
        <f t="shared" si="336"/>
        <v>0</v>
      </c>
      <c r="N2872" s="8">
        <f t="shared" si="337"/>
        <v>0</v>
      </c>
      <c r="R2872" s="12">
        <v>1</v>
      </c>
    </row>
    <row r="2873" spans="1:18" ht="25.5" x14ac:dyDescent="0.2">
      <c r="A2873" s="1" t="s">
        <v>5163</v>
      </c>
      <c r="B2873" s="1" t="s">
        <v>75</v>
      </c>
      <c r="C2873" s="2" t="s">
        <v>5164</v>
      </c>
      <c r="D2873" s="3" t="s">
        <v>237</v>
      </c>
      <c r="E2873" s="4">
        <v>9</v>
      </c>
      <c r="F2873" s="4">
        <v>0</v>
      </c>
      <c r="H2873" s="6">
        <v>0</v>
      </c>
      <c r="I2873" s="7">
        <v>6237389</v>
      </c>
      <c r="J2873" s="7">
        <v>6237375</v>
      </c>
      <c r="K2873" s="7">
        <v>2</v>
      </c>
      <c r="L2873" s="7">
        <v>6</v>
      </c>
      <c r="M2873" s="7">
        <f t="shared" si="336"/>
        <v>0</v>
      </c>
      <c r="N2873" s="8">
        <f t="shared" si="337"/>
        <v>0</v>
      </c>
      <c r="R2873" s="12">
        <v>1</v>
      </c>
    </row>
    <row r="2874" spans="1:18" ht="25.5" x14ac:dyDescent="0.2">
      <c r="A2874" s="1" t="s">
        <v>5165</v>
      </c>
      <c r="B2874" s="1" t="s">
        <v>78</v>
      </c>
      <c r="C2874" s="2" t="s">
        <v>5166</v>
      </c>
      <c r="D2874" s="3" t="s">
        <v>237</v>
      </c>
      <c r="E2874" s="4">
        <v>20</v>
      </c>
      <c r="F2874" s="4">
        <v>0</v>
      </c>
      <c r="H2874" s="6">
        <v>0</v>
      </c>
      <c r="I2874" s="7">
        <v>6237390</v>
      </c>
      <c r="J2874" s="7">
        <v>6237375</v>
      </c>
      <c r="K2874" s="7">
        <v>2</v>
      </c>
      <c r="L2874" s="7">
        <v>6</v>
      </c>
      <c r="M2874" s="7">
        <f t="shared" si="336"/>
        <v>0</v>
      </c>
      <c r="N2874" s="8">
        <f t="shared" si="337"/>
        <v>0</v>
      </c>
      <c r="R2874" s="12">
        <v>1</v>
      </c>
    </row>
    <row r="2875" spans="1:18" ht="25.5" x14ac:dyDescent="0.2">
      <c r="A2875" s="1" t="s">
        <v>5167</v>
      </c>
      <c r="B2875" s="1" t="s">
        <v>81</v>
      </c>
      <c r="C2875" s="2" t="s">
        <v>5168</v>
      </c>
      <c r="D2875" s="3" t="s">
        <v>237</v>
      </c>
      <c r="E2875" s="4">
        <v>41</v>
      </c>
      <c r="F2875" s="4">
        <v>0</v>
      </c>
      <c r="H2875" s="6">
        <v>0</v>
      </c>
      <c r="I2875" s="7">
        <v>6237391</v>
      </c>
      <c r="J2875" s="7">
        <v>6237375</v>
      </c>
      <c r="K2875" s="7">
        <v>2</v>
      </c>
      <c r="L2875" s="7">
        <v>6</v>
      </c>
      <c r="M2875" s="7">
        <f t="shared" si="336"/>
        <v>0</v>
      </c>
      <c r="N2875" s="8">
        <f t="shared" si="337"/>
        <v>0</v>
      </c>
      <c r="R2875" s="12">
        <v>1</v>
      </c>
    </row>
    <row r="2876" spans="1:18" ht="25.5" x14ac:dyDescent="0.2">
      <c r="A2876" s="1" t="s">
        <v>5169</v>
      </c>
      <c r="B2876" s="1" t="s">
        <v>84</v>
      </c>
      <c r="C2876" s="2" t="s">
        <v>5170</v>
      </c>
      <c r="D2876" s="3" t="s">
        <v>237</v>
      </c>
      <c r="E2876" s="4">
        <v>70</v>
      </c>
      <c r="F2876" s="4">
        <v>0</v>
      </c>
      <c r="H2876" s="6">
        <v>0</v>
      </c>
      <c r="I2876" s="7">
        <v>6237392</v>
      </c>
      <c r="J2876" s="7">
        <v>6237375</v>
      </c>
      <c r="K2876" s="7">
        <v>2</v>
      </c>
      <c r="L2876" s="7">
        <v>6</v>
      </c>
      <c r="M2876" s="7">
        <f t="shared" si="336"/>
        <v>0</v>
      </c>
      <c r="N2876" s="8">
        <f t="shared" si="337"/>
        <v>0</v>
      </c>
      <c r="R2876" s="12">
        <v>1</v>
      </c>
    </row>
    <row r="2877" spans="1:18" ht="38.25" x14ac:dyDescent="0.2">
      <c r="A2877" s="1" t="s">
        <v>5171</v>
      </c>
      <c r="B2877" s="1" t="s">
        <v>87</v>
      </c>
      <c r="C2877" s="2" t="s">
        <v>5172</v>
      </c>
      <c r="D2877" s="3" t="s">
        <v>237</v>
      </c>
      <c r="E2877" s="4">
        <v>19</v>
      </c>
      <c r="F2877" s="4">
        <v>0</v>
      </c>
      <c r="H2877" s="6">
        <v>0</v>
      </c>
      <c r="I2877" s="7">
        <v>6237393</v>
      </c>
      <c r="J2877" s="7">
        <v>6237375</v>
      </c>
      <c r="K2877" s="7">
        <v>2</v>
      </c>
      <c r="L2877" s="7">
        <v>6</v>
      </c>
      <c r="M2877" s="7">
        <f t="shared" si="336"/>
        <v>0</v>
      </c>
      <c r="N2877" s="8">
        <f t="shared" si="337"/>
        <v>0</v>
      </c>
      <c r="R2877" s="12">
        <v>1</v>
      </c>
    </row>
    <row r="2878" spans="1:18" ht="38.25" x14ac:dyDescent="0.2">
      <c r="A2878" s="1" t="s">
        <v>5173</v>
      </c>
      <c r="B2878" s="1" t="s">
        <v>90</v>
      </c>
      <c r="C2878" s="2" t="s">
        <v>5174</v>
      </c>
      <c r="D2878" s="3" t="s">
        <v>237</v>
      </c>
      <c r="E2878" s="4">
        <v>6</v>
      </c>
      <c r="F2878" s="4">
        <v>0</v>
      </c>
      <c r="H2878" s="6">
        <v>0</v>
      </c>
      <c r="I2878" s="7">
        <v>6237394</v>
      </c>
      <c r="J2878" s="7">
        <v>6237375</v>
      </c>
      <c r="K2878" s="7">
        <v>2</v>
      </c>
      <c r="L2878" s="7">
        <v>6</v>
      </c>
      <c r="M2878" s="7">
        <f t="shared" si="336"/>
        <v>0</v>
      </c>
      <c r="N2878" s="8">
        <f t="shared" si="337"/>
        <v>0</v>
      </c>
      <c r="R2878" s="12">
        <v>1</v>
      </c>
    </row>
    <row r="2879" spans="1:18" ht="25.5" x14ac:dyDescent="0.2">
      <c r="A2879" s="1" t="s">
        <v>5175</v>
      </c>
      <c r="B2879" s="1" t="s">
        <v>93</v>
      </c>
      <c r="C2879" s="2" t="s">
        <v>5176</v>
      </c>
      <c r="D2879" s="3" t="s">
        <v>237</v>
      </c>
      <c r="E2879" s="4">
        <v>18</v>
      </c>
      <c r="F2879" s="4">
        <v>0</v>
      </c>
      <c r="H2879" s="6">
        <v>0</v>
      </c>
      <c r="I2879" s="7">
        <v>6237395</v>
      </c>
      <c r="J2879" s="7">
        <v>6237375</v>
      </c>
      <c r="K2879" s="7">
        <v>2</v>
      </c>
      <c r="L2879" s="7">
        <v>6</v>
      </c>
      <c r="M2879" s="7">
        <f t="shared" si="336"/>
        <v>0</v>
      </c>
      <c r="N2879" s="8">
        <f t="shared" si="337"/>
        <v>0</v>
      </c>
      <c r="R2879" s="12">
        <v>1</v>
      </c>
    </row>
    <row r="2880" spans="1:18" ht="38.25" x14ac:dyDescent="0.2">
      <c r="A2880" s="1" t="s">
        <v>5177</v>
      </c>
      <c r="B2880" s="1" t="s">
        <v>96</v>
      </c>
      <c r="C2880" s="2" t="s">
        <v>5178</v>
      </c>
      <c r="D2880" s="3" t="s">
        <v>237</v>
      </c>
      <c r="E2880" s="4">
        <v>2</v>
      </c>
      <c r="F2880" s="4">
        <v>0</v>
      </c>
      <c r="H2880" s="6">
        <v>0</v>
      </c>
      <c r="I2880" s="7">
        <v>6237396</v>
      </c>
      <c r="J2880" s="7">
        <v>6237375</v>
      </c>
      <c r="K2880" s="7">
        <v>2</v>
      </c>
      <c r="L2880" s="7">
        <v>6</v>
      </c>
      <c r="M2880" s="7">
        <f t="shared" si="336"/>
        <v>0</v>
      </c>
      <c r="N2880" s="8">
        <f t="shared" si="337"/>
        <v>0</v>
      </c>
      <c r="R2880" s="12">
        <v>1</v>
      </c>
    </row>
    <row r="2881" spans="1:18" ht="38.25" x14ac:dyDescent="0.2">
      <c r="A2881" s="1" t="s">
        <v>5179</v>
      </c>
      <c r="B2881" s="1" t="s">
        <v>99</v>
      </c>
      <c r="C2881" s="2" t="s">
        <v>5180</v>
      </c>
      <c r="D2881" s="3" t="s">
        <v>237</v>
      </c>
      <c r="E2881" s="4">
        <v>8</v>
      </c>
      <c r="F2881" s="4">
        <v>0</v>
      </c>
      <c r="H2881" s="6">
        <v>0</v>
      </c>
      <c r="I2881" s="7">
        <v>6237397</v>
      </c>
      <c r="J2881" s="7">
        <v>6237375</v>
      </c>
      <c r="K2881" s="7">
        <v>2</v>
      </c>
      <c r="L2881" s="7">
        <v>6</v>
      </c>
      <c r="M2881" s="7">
        <f t="shared" si="336"/>
        <v>0</v>
      </c>
      <c r="N2881" s="8">
        <f t="shared" si="337"/>
        <v>0</v>
      </c>
      <c r="R2881" s="12">
        <v>1</v>
      </c>
    </row>
    <row r="2882" spans="1:18" ht="51" x14ac:dyDescent="0.2">
      <c r="A2882" s="1" t="s">
        <v>5181</v>
      </c>
      <c r="B2882" s="1" t="s">
        <v>102</v>
      </c>
      <c r="C2882" s="2" t="s">
        <v>5182</v>
      </c>
      <c r="D2882" s="3" t="s">
        <v>237</v>
      </c>
      <c r="E2882" s="4">
        <v>9</v>
      </c>
      <c r="F2882" s="4">
        <v>0</v>
      </c>
      <c r="H2882" s="6">
        <v>0</v>
      </c>
      <c r="I2882" s="7">
        <v>6237398</v>
      </c>
      <c r="J2882" s="7">
        <v>6237375</v>
      </c>
      <c r="K2882" s="7">
        <v>2</v>
      </c>
      <c r="L2882" s="7">
        <v>6</v>
      </c>
      <c r="M2882" s="7">
        <f t="shared" si="336"/>
        <v>0</v>
      </c>
      <c r="N2882" s="8">
        <f t="shared" si="337"/>
        <v>0</v>
      </c>
      <c r="R2882" s="12">
        <v>1</v>
      </c>
    </row>
    <row r="2883" spans="1:18" ht="25.5" x14ac:dyDescent="0.2">
      <c r="A2883" s="1" t="s">
        <v>5183</v>
      </c>
      <c r="B2883" s="1" t="s">
        <v>105</v>
      </c>
      <c r="C2883" s="2" t="s">
        <v>1577</v>
      </c>
      <c r="D2883" s="3" t="s">
        <v>237</v>
      </c>
      <c r="E2883" s="4">
        <v>63</v>
      </c>
      <c r="F2883" s="4">
        <v>0</v>
      </c>
      <c r="H2883" s="6">
        <v>0</v>
      </c>
      <c r="I2883" s="7">
        <v>6237399</v>
      </c>
      <c r="J2883" s="7">
        <v>6237375</v>
      </c>
      <c r="K2883" s="7">
        <v>2</v>
      </c>
      <c r="L2883" s="7">
        <v>6</v>
      </c>
      <c r="M2883" s="7">
        <f t="shared" si="336"/>
        <v>0</v>
      </c>
      <c r="N2883" s="8">
        <f t="shared" si="337"/>
        <v>0</v>
      </c>
      <c r="R2883" s="12">
        <v>1</v>
      </c>
    </row>
    <row r="2884" spans="1:18" ht="25.5" x14ac:dyDescent="0.2">
      <c r="A2884" s="1" t="s">
        <v>5184</v>
      </c>
      <c r="B2884" s="1" t="s">
        <v>108</v>
      </c>
      <c r="C2884" s="2" t="s">
        <v>1579</v>
      </c>
      <c r="D2884" s="3" t="s">
        <v>237</v>
      </c>
      <c r="E2884" s="4">
        <v>18</v>
      </c>
      <c r="F2884" s="4">
        <v>0</v>
      </c>
      <c r="H2884" s="6">
        <v>0</v>
      </c>
      <c r="I2884" s="7">
        <v>6237400</v>
      </c>
      <c r="J2884" s="7">
        <v>6237375</v>
      </c>
      <c r="K2884" s="7">
        <v>2</v>
      </c>
      <c r="L2884" s="7">
        <v>6</v>
      </c>
      <c r="M2884" s="7">
        <f t="shared" si="336"/>
        <v>0</v>
      </c>
      <c r="N2884" s="8">
        <f t="shared" si="337"/>
        <v>0</v>
      </c>
      <c r="R2884" s="12">
        <v>1</v>
      </c>
    </row>
    <row r="2885" spans="1:18" ht="25.5" x14ac:dyDescent="0.2">
      <c r="A2885" s="1" t="s">
        <v>5185</v>
      </c>
      <c r="B2885" s="1" t="s">
        <v>111</v>
      </c>
      <c r="C2885" s="2" t="s">
        <v>5186</v>
      </c>
      <c r="D2885" s="3" t="s">
        <v>237</v>
      </c>
      <c r="E2885" s="4">
        <v>8</v>
      </c>
      <c r="F2885" s="4">
        <v>0</v>
      </c>
      <c r="H2885" s="6">
        <v>0</v>
      </c>
      <c r="I2885" s="7">
        <v>6237401</v>
      </c>
      <c r="J2885" s="7">
        <v>6237375</v>
      </c>
      <c r="K2885" s="7">
        <v>2</v>
      </c>
      <c r="L2885" s="7">
        <v>6</v>
      </c>
      <c r="M2885" s="7">
        <f t="shared" si="336"/>
        <v>0</v>
      </c>
      <c r="N2885" s="8">
        <f t="shared" si="337"/>
        <v>0</v>
      </c>
      <c r="R2885" s="12">
        <v>1</v>
      </c>
    </row>
    <row r="2886" spans="1:18" ht="25.5" x14ac:dyDescent="0.2">
      <c r="A2886" s="1" t="s">
        <v>5187</v>
      </c>
      <c r="B2886" s="1" t="s">
        <v>114</v>
      </c>
      <c r="C2886" s="2" t="s">
        <v>1581</v>
      </c>
      <c r="D2886" s="3" t="s">
        <v>237</v>
      </c>
      <c r="E2886" s="4">
        <v>32</v>
      </c>
      <c r="F2886" s="4">
        <v>0</v>
      </c>
      <c r="H2886" s="6">
        <v>0</v>
      </c>
      <c r="I2886" s="7">
        <v>6237402</v>
      </c>
      <c r="J2886" s="7">
        <v>6237375</v>
      </c>
      <c r="K2886" s="7">
        <v>2</v>
      </c>
      <c r="L2886" s="7">
        <v>6</v>
      </c>
      <c r="M2886" s="7">
        <f t="shared" si="336"/>
        <v>0</v>
      </c>
      <c r="N2886" s="8">
        <f t="shared" si="337"/>
        <v>0</v>
      </c>
      <c r="R2886" s="12">
        <v>1</v>
      </c>
    </row>
    <row r="2887" spans="1:18" x14ac:dyDescent="0.2">
      <c r="A2887" s="1" t="s">
        <v>5188</v>
      </c>
      <c r="B2887" s="1" t="s">
        <v>117</v>
      </c>
      <c r="C2887" s="2" t="s">
        <v>5189</v>
      </c>
      <c r="D2887" s="3" t="s">
        <v>36</v>
      </c>
      <c r="E2887" s="4">
        <v>0</v>
      </c>
      <c r="F2887" s="4">
        <v>0</v>
      </c>
      <c r="H2887" s="6">
        <v>0</v>
      </c>
      <c r="I2887" s="7">
        <v>6237403</v>
      </c>
      <c r="J2887" s="7">
        <v>6237375</v>
      </c>
      <c r="K2887" s="7">
        <v>2</v>
      </c>
      <c r="L2887" s="7">
        <v>6</v>
      </c>
      <c r="M2887" s="7">
        <f t="shared" si="336"/>
        <v>0</v>
      </c>
      <c r="N2887" s="8">
        <f t="shared" si="337"/>
        <v>0</v>
      </c>
      <c r="R2887" s="12">
        <v>1</v>
      </c>
    </row>
    <row r="2888" spans="1:18" ht="25.5" x14ac:dyDescent="0.2">
      <c r="A2888" s="1" t="s">
        <v>5190</v>
      </c>
      <c r="C2888" s="2" t="s">
        <v>5191</v>
      </c>
      <c r="D2888" s="3" t="s">
        <v>237</v>
      </c>
      <c r="E2888" s="4">
        <v>1</v>
      </c>
      <c r="F2888" s="4">
        <v>0</v>
      </c>
      <c r="H2888" s="6">
        <v>0</v>
      </c>
      <c r="I2888" s="7">
        <v>6237404</v>
      </c>
      <c r="J2888" s="7">
        <v>6237375</v>
      </c>
      <c r="K2888" s="7">
        <v>2</v>
      </c>
      <c r="L2888" s="7">
        <v>6</v>
      </c>
      <c r="M2888" s="7">
        <f t="shared" si="336"/>
        <v>0</v>
      </c>
      <c r="N2888" s="8">
        <f t="shared" si="337"/>
        <v>0</v>
      </c>
      <c r="R2888" s="12">
        <v>1</v>
      </c>
    </row>
    <row r="2889" spans="1:18" ht="25.5" x14ac:dyDescent="0.2">
      <c r="A2889" s="1" t="s">
        <v>5192</v>
      </c>
      <c r="C2889" s="2" t="s">
        <v>5193</v>
      </c>
      <c r="D2889" s="3" t="s">
        <v>237</v>
      </c>
      <c r="E2889" s="4">
        <v>1</v>
      </c>
      <c r="F2889" s="4">
        <v>0</v>
      </c>
      <c r="H2889" s="6">
        <v>0</v>
      </c>
      <c r="I2889" s="7">
        <v>6237405</v>
      </c>
      <c r="J2889" s="7">
        <v>6237375</v>
      </c>
      <c r="K2889" s="7">
        <v>2</v>
      </c>
      <c r="L2889" s="7">
        <v>6</v>
      </c>
      <c r="M2889" s="7">
        <f t="shared" si="336"/>
        <v>0</v>
      </c>
      <c r="N2889" s="8">
        <f t="shared" si="337"/>
        <v>0</v>
      </c>
      <c r="R2889" s="12">
        <v>1</v>
      </c>
    </row>
    <row r="2890" spans="1:18" ht="25.5" x14ac:dyDescent="0.2">
      <c r="A2890" s="1" t="s">
        <v>5194</v>
      </c>
      <c r="C2890" s="2" t="s">
        <v>5195</v>
      </c>
      <c r="D2890" s="3" t="s">
        <v>237</v>
      </c>
      <c r="E2890" s="4">
        <v>45</v>
      </c>
      <c r="F2890" s="4">
        <v>0</v>
      </c>
      <c r="H2890" s="6">
        <v>0</v>
      </c>
      <c r="I2890" s="7">
        <v>6237406</v>
      </c>
      <c r="J2890" s="7">
        <v>6237375</v>
      </c>
      <c r="K2890" s="7">
        <v>2</v>
      </c>
      <c r="L2890" s="7">
        <v>6</v>
      </c>
      <c r="M2890" s="7">
        <f t="shared" si="336"/>
        <v>0</v>
      </c>
      <c r="N2890" s="8">
        <f t="shared" si="337"/>
        <v>0</v>
      </c>
      <c r="R2890" s="12">
        <v>1</v>
      </c>
    </row>
    <row r="2891" spans="1:18" x14ac:dyDescent="0.2">
      <c r="A2891" s="1" t="s">
        <v>5196</v>
      </c>
      <c r="B2891" s="1" t="s">
        <v>282</v>
      </c>
      <c r="C2891" s="2" t="s">
        <v>5197</v>
      </c>
      <c r="E2891" s="4">
        <v>0</v>
      </c>
      <c r="F2891" s="4">
        <v>0</v>
      </c>
      <c r="H2891" s="6">
        <v>0</v>
      </c>
      <c r="I2891" s="7">
        <v>6237407</v>
      </c>
      <c r="J2891" s="7">
        <v>6237374</v>
      </c>
      <c r="K2891" s="7">
        <v>1</v>
      </c>
      <c r="L2891" s="7">
        <v>5</v>
      </c>
      <c r="M2891" s="7">
        <f>M2892+M2893+M2894+M2895+M2896+M2897+M2898+M2899+M2900+M2901+M2902+M2903+M2904+M2905+M2906+M2907+M2908+M2909+M2910+M2911+M2912+M2913+M2914+M2915+M2916+M2917+M2918+M2919+M2920+M2921+M2922+M2923+M2924+M2925+M2926+M2927+M2928+M2929+M2930+M2931+M2932+M2933+M2934+M2935+M2936+M2937+M2938+M2939+M2940+M2941+M2942+M2943+M2944+M2945+M2946+M2947+M2948+M2949+M2950+M2951+M2952+M2953+M2954+M2955+M2956+M2957+M2958+M2959+M2960+M2961+M2962+M2963+M2964+M2965+M2966+M2967+M2968+M2969+M2970+M2971+M2972+M2973+M2974+M2975+M2976+M2977+M2978+M2979+M2980+M2981+M2982+M2983+M2984+M2985+M2986+M2987+M2988+M2989+M2990+M2991+M2992</f>
        <v>0</v>
      </c>
      <c r="N2891" s="8">
        <f>N2892+N2893+N2894+N2895+N2896+N2897+N2898+N2899+N2900+N2901+N2902+N2903+N2904+N2905+N2906+N2907+N2908+N2909+N2910+N2911+N2912+N2913+N2914+N2915+N2916+N2917+N2918+N2919+N2920+N2921+N2922+N2923+N2924+N2925+N2926+N2927+N2928+N2929+N2930+N2931+N2932+N2933+N2934+N2935+N2936+N2937+N2938+N2939+N2940+N2941+N2942+N2943+N2944+N2945+N2946+N2947+N2948+N2949+N2950+N2951+N2952+N2953+N2954+N2955+N2956+N2957+N2958+N2959+N2960+N2961+N2962+N2963+N2964+N2965+N2966+N2967+N2968+N2969+N2970+N2971+N2972+N2973+N2974+N2975+N2976+N2977+N2978+N2979+N2980+N2981+N2982+N2983+N2984+N2985+N2986+N2987+N2988+N2989+N2990+N2991+N2992</f>
        <v>0</v>
      </c>
      <c r="R2891" s="12">
        <v>1</v>
      </c>
    </row>
    <row r="2892" spans="1:18" x14ac:dyDescent="0.2">
      <c r="A2892" s="1" t="s">
        <v>5198</v>
      </c>
      <c r="C2892" s="2" t="s">
        <v>1561</v>
      </c>
      <c r="D2892" s="3" t="s">
        <v>36</v>
      </c>
      <c r="E2892" s="4">
        <v>0</v>
      </c>
      <c r="F2892" s="4">
        <v>0</v>
      </c>
      <c r="H2892" s="6">
        <v>0</v>
      </c>
      <c r="I2892" s="7">
        <v>6237408</v>
      </c>
      <c r="J2892" s="7">
        <v>6237407</v>
      </c>
      <c r="K2892" s="7">
        <v>2</v>
      </c>
      <c r="L2892" s="7">
        <v>6</v>
      </c>
      <c r="M2892" s="7">
        <f t="shared" ref="M2892:M2955" si="338">ROUND(ROUND(H2892,2)*ROUND(E2892,2), 2)</f>
        <v>0</v>
      </c>
      <c r="N2892" s="8">
        <f t="shared" ref="N2892:N2923" si="339">H2892*E2892*(1+F2892/100)</f>
        <v>0</v>
      </c>
      <c r="R2892" s="12">
        <v>1</v>
      </c>
    </row>
    <row r="2893" spans="1:18" ht="38.25" x14ac:dyDescent="0.2">
      <c r="A2893" s="1" t="s">
        <v>5199</v>
      </c>
      <c r="B2893" s="1" t="s">
        <v>31</v>
      </c>
      <c r="C2893" s="2" t="s">
        <v>1588</v>
      </c>
      <c r="D2893" s="3" t="s">
        <v>36</v>
      </c>
      <c r="E2893" s="4">
        <v>0</v>
      </c>
      <c r="F2893" s="4">
        <v>0</v>
      </c>
      <c r="H2893" s="6">
        <v>0</v>
      </c>
      <c r="I2893" s="7">
        <v>6237409</v>
      </c>
      <c r="J2893" s="7">
        <v>6237407</v>
      </c>
      <c r="K2893" s="7">
        <v>2</v>
      </c>
      <c r="L2893" s="7">
        <v>6</v>
      </c>
      <c r="M2893" s="7">
        <f t="shared" si="338"/>
        <v>0</v>
      </c>
      <c r="N2893" s="8">
        <f t="shared" si="339"/>
        <v>0</v>
      </c>
      <c r="R2893" s="12">
        <v>1</v>
      </c>
    </row>
    <row r="2894" spans="1:18" ht="51" x14ac:dyDescent="0.2">
      <c r="A2894" s="1" t="s">
        <v>5200</v>
      </c>
      <c r="C2894" s="2" t="s">
        <v>1590</v>
      </c>
      <c r="D2894" s="3" t="s">
        <v>237</v>
      </c>
      <c r="E2894" s="4">
        <v>42</v>
      </c>
      <c r="F2894" s="4">
        <v>0</v>
      </c>
      <c r="H2894" s="6">
        <v>0</v>
      </c>
      <c r="I2894" s="7">
        <v>6237410</v>
      </c>
      <c r="J2894" s="7">
        <v>6237407</v>
      </c>
      <c r="K2894" s="7">
        <v>2</v>
      </c>
      <c r="L2894" s="7">
        <v>6</v>
      </c>
      <c r="M2894" s="7">
        <f t="shared" si="338"/>
        <v>0</v>
      </c>
      <c r="N2894" s="8">
        <f t="shared" si="339"/>
        <v>0</v>
      </c>
      <c r="R2894" s="12">
        <v>1</v>
      </c>
    </row>
    <row r="2895" spans="1:18" ht="51" x14ac:dyDescent="0.2">
      <c r="A2895" s="1" t="s">
        <v>5201</v>
      </c>
      <c r="C2895" s="2" t="s">
        <v>5202</v>
      </c>
      <c r="D2895" s="3" t="s">
        <v>237</v>
      </c>
      <c r="E2895" s="4">
        <v>4</v>
      </c>
      <c r="F2895" s="4">
        <v>0</v>
      </c>
      <c r="H2895" s="6">
        <v>0</v>
      </c>
      <c r="I2895" s="7">
        <v>6237411</v>
      </c>
      <c r="J2895" s="7">
        <v>6237407</v>
      </c>
      <c r="K2895" s="7">
        <v>2</v>
      </c>
      <c r="L2895" s="7">
        <v>6</v>
      </c>
      <c r="M2895" s="7">
        <f t="shared" si="338"/>
        <v>0</v>
      </c>
      <c r="N2895" s="8">
        <f t="shared" si="339"/>
        <v>0</v>
      </c>
      <c r="R2895" s="12">
        <v>1</v>
      </c>
    </row>
    <row r="2896" spans="1:18" ht="51" x14ac:dyDescent="0.2">
      <c r="A2896" s="1" t="s">
        <v>5203</v>
      </c>
      <c r="C2896" s="2" t="s">
        <v>5204</v>
      </c>
      <c r="D2896" s="3" t="s">
        <v>237</v>
      </c>
      <c r="E2896" s="4">
        <v>32</v>
      </c>
      <c r="F2896" s="4">
        <v>0</v>
      </c>
      <c r="H2896" s="6">
        <v>0</v>
      </c>
      <c r="I2896" s="7">
        <v>6237412</v>
      </c>
      <c r="J2896" s="7">
        <v>6237407</v>
      </c>
      <c r="K2896" s="7">
        <v>2</v>
      </c>
      <c r="L2896" s="7">
        <v>6</v>
      </c>
      <c r="M2896" s="7">
        <f t="shared" si="338"/>
        <v>0</v>
      </c>
      <c r="N2896" s="8">
        <f t="shared" si="339"/>
        <v>0</v>
      </c>
      <c r="R2896" s="12">
        <v>1</v>
      </c>
    </row>
    <row r="2897" spans="1:18" ht="51" x14ac:dyDescent="0.2">
      <c r="A2897" s="1" t="s">
        <v>5205</v>
      </c>
      <c r="C2897" s="2" t="s">
        <v>1592</v>
      </c>
      <c r="D2897" s="3" t="s">
        <v>237</v>
      </c>
      <c r="E2897" s="4">
        <v>45</v>
      </c>
      <c r="F2897" s="4">
        <v>0</v>
      </c>
      <c r="H2897" s="6">
        <v>0</v>
      </c>
      <c r="I2897" s="7">
        <v>6237413</v>
      </c>
      <c r="J2897" s="7">
        <v>6237407</v>
      </c>
      <c r="K2897" s="7">
        <v>2</v>
      </c>
      <c r="L2897" s="7">
        <v>6</v>
      </c>
      <c r="M2897" s="7">
        <f t="shared" si="338"/>
        <v>0</v>
      </c>
      <c r="N2897" s="8">
        <f t="shared" si="339"/>
        <v>0</v>
      </c>
      <c r="R2897" s="12">
        <v>1</v>
      </c>
    </row>
    <row r="2898" spans="1:18" ht="51" x14ac:dyDescent="0.2">
      <c r="A2898" s="1" t="s">
        <v>5206</v>
      </c>
      <c r="C2898" s="2" t="s">
        <v>5207</v>
      </c>
      <c r="D2898" s="3" t="s">
        <v>237</v>
      </c>
      <c r="E2898" s="4">
        <v>1</v>
      </c>
      <c r="F2898" s="4">
        <v>0</v>
      </c>
      <c r="H2898" s="6">
        <v>0</v>
      </c>
      <c r="I2898" s="7">
        <v>6237414</v>
      </c>
      <c r="J2898" s="7">
        <v>6237407</v>
      </c>
      <c r="K2898" s="7">
        <v>2</v>
      </c>
      <c r="L2898" s="7">
        <v>6</v>
      </c>
      <c r="M2898" s="7">
        <f t="shared" si="338"/>
        <v>0</v>
      </c>
      <c r="N2898" s="8">
        <f t="shared" si="339"/>
        <v>0</v>
      </c>
      <c r="R2898" s="12">
        <v>1</v>
      </c>
    </row>
    <row r="2899" spans="1:18" ht="51" x14ac:dyDescent="0.2">
      <c r="A2899" s="1" t="s">
        <v>5208</v>
      </c>
      <c r="C2899" s="2" t="s">
        <v>5209</v>
      </c>
      <c r="D2899" s="3" t="s">
        <v>237</v>
      </c>
      <c r="E2899" s="4">
        <v>12</v>
      </c>
      <c r="F2899" s="4">
        <v>0</v>
      </c>
      <c r="H2899" s="6">
        <v>0</v>
      </c>
      <c r="I2899" s="7">
        <v>6237415</v>
      </c>
      <c r="J2899" s="7">
        <v>6237407</v>
      </c>
      <c r="K2899" s="7">
        <v>2</v>
      </c>
      <c r="L2899" s="7">
        <v>6</v>
      </c>
      <c r="M2899" s="7">
        <f t="shared" si="338"/>
        <v>0</v>
      </c>
      <c r="N2899" s="8">
        <f t="shared" si="339"/>
        <v>0</v>
      </c>
      <c r="R2899" s="12">
        <v>1</v>
      </c>
    </row>
    <row r="2900" spans="1:18" ht="51" x14ac:dyDescent="0.2">
      <c r="A2900" s="1" t="s">
        <v>5210</v>
      </c>
      <c r="C2900" s="2" t="s">
        <v>5211</v>
      </c>
      <c r="D2900" s="3" t="s">
        <v>237</v>
      </c>
      <c r="E2900" s="4">
        <v>1</v>
      </c>
      <c r="F2900" s="4">
        <v>0</v>
      </c>
      <c r="H2900" s="6">
        <v>0</v>
      </c>
      <c r="I2900" s="7">
        <v>6237416</v>
      </c>
      <c r="J2900" s="7">
        <v>6237407</v>
      </c>
      <c r="K2900" s="7">
        <v>2</v>
      </c>
      <c r="L2900" s="7">
        <v>6</v>
      </c>
      <c r="M2900" s="7">
        <f t="shared" si="338"/>
        <v>0</v>
      </c>
      <c r="N2900" s="8">
        <f t="shared" si="339"/>
        <v>0</v>
      </c>
      <c r="R2900" s="12">
        <v>1</v>
      </c>
    </row>
    <row r="2901" spans="1:18" ht="25.5" x14ac:dyDescent="0.2">
      <c r="A2901" s="1" t="s">
        <v>5212</v>
      </c>
      <c r="B2901" s="1" t="s">
        <v>42</v>
      </c>
      <c r="C2901" s="2" t="s">
        <v>5213</v>
      </c>
      <c r="D2901" s="3" t="s">
        <v>36</v>
      </c>
      <c r="E2901" s="4">
        <v>0</v>
      </c>
      <c r="F2901" s="4">
        <v>0</v>
      </c>
      <c r="H2901" s="6">
        <v>0</v>
      </c>
      <c r="I2901" s="7">
        <v>6237417</v>
      </c>
      <c r="J2901" s="7">
        <v>6237407</v>
      </c>
      <c r="K2901" s="7">
        <v>2</v>
      </c>
      <c r="L2901" s="7">
        <v>6</v>
      </c>
      <c r="M2901" s="7">
        <f t="shared" si="338"/>
        <v>0</v>
      </c>
      <c r="N2901" s="8">
        <f t="shared" si="339"/>
        <v>0</v>
      </c>
      <c r="R2901" s="12">
        <v>1</v>
      </c>
    </row>
    <row r="2902" spans="1:18" ht="38.25" x14ac:dyDescent="0.2">
      <c r="A2902" s="1" t="s">
        <v>5214</v>
      </c>
      <c r="C2902" s="2" t="s">
        <v>5215</v>
      </c>
      <c r="D2902" s="3" t="s">
        <v>237</v>
      </c>
      <c r="E2902" s="4">
        <v>8</v>
      </c>
      <c r="F2902" s="4">
        <v>0</v>
      </c>
      <c r="H2902" s="6">
        <v>0</v>
      </c>
      <c r="I2902" s="7">
        <v>6237418</v>
      </c>
      <c r="J2902" s="7">
        <v>6237407</v>
      </c>
      <c r="K2902" s="7">
        <v>2</v>
      </c>
      <c r="L2902" s="7">
        <v>6</v>
      </c>
      <c r="M2902" s="7">
        <f t="shared" si="338"/>
        <v>0</v>
      </c>
      <c r="N2902" s="8">
        <f t="shared" si="339"/>
        <v>0</v>
      </c>
      <c r="R2902" s="12">
        <v>1</v>
      </c>
    </row>
    <row r="2903" spans="1:18" x14ac:dyDescent="0.2">
      <c r="A2903" s="1" t="s">
        <v>5216</v>
      </c>
      <c r="B2903" s="1" t="s">
        <v>45</v>
      </c>
      <c r="C2903" s="2" t="s">
        <v>5217</v>
      </c>
      <c r="D2903" s="3" t="s">
        <v>237</v>
      </c>
      <c r="E2903" s="4">
        <v>2</v>
      </c>
      <c r="F2903" s="4">
        <v>0</v>
      </c>
      <c r="H2903" s="6">
        <v>0</v>
      </c>
      <c r="I2903" s="7">
        <v>6237419</v>
      </c>
      <c r="J2903" s="7">
        <v>6237407</v>
      </c>
      <c r="K2903" s="7">
        <v>2</v>
      </c>
      <c r="L2903" s="7">
        <v>6</v>
      </c>
      <c r="M2903" s="7">
        <f t="shared" si="338"/>
        <v>0</v>
      </c>
      <c r="N2903" s="8">
        <f t="shared" si="339"/>
        <v>0</v>
      </c>
      <c r="R2903" s="12">
        <v>1</v>
      </c>
    </row>
    <row r="2904" spans="1:18" ht="25.5" x14ac:dyDescent="0.2">
      <c r="A2904" s="1" t="s">
        <v>5218</v>
      </c>
      <c r="B2904" s="1" t="s">
        <v>48</v>
      </c>
      <c r="C2904" s="2" t="s">
        <v>1596</v>
      </c>
      <c r="D2904" s="3" t="s">
        <v>237</v>
      </c>
      <c r="E2904" s="4">
        <v>218</v>
      </c>
      <c r="F2904" s="4">
        <v>0</v>
      </c>
      <c r="H2904" s="6">
        <v>0</v>
      </c>
      <c r="I2904" s="7">
        <v>6237420</v>
      </c>
      <c r="J2904" s="7">
        <v>6237407</v>
      </c>
      <c r="K2904" s="7">
        <v>2</v>
      </c>
      <c r="L2904" s="7">
        <v>6</v>
      </c>
      <c r="M2904" s="7">
        <f t="shared" si="338"/>
        <v>0</v>
      </c>
      <c r="N2904" s="8">
        <f t="shared" si="339"/>
        <v>0</v>
      </c>
      <c r="R2904" s="12">
        <v>1</v>
      </c>
    </row>
    <row r="2905" spans="1:18" ht="25.5" x14ac:dyDescent="0.2">
      <c r="A2905" s="1" t="s">
        <v>5219</v>
      </c>
      <c r="B2905" s="1" t="s">
        <v>51</v>
      </c>
      <c r="C2905" s="2" t="s">
        <v>5220</v>
      </c>
      <c r="D2905" s="3" t="s">
        <v>237</v>
      </c>
      <c r="E2905" s="4">
        <v>43</v>
      </c>
      <c r="F2905" s="4">
        <v>0</v>
      </c>
      <c r="H2905" s="6">
        <v>0</v>
      </c>
      <c r="I2905" s="7">
        <v>6237421</v>
      </c>
      <c r="J2905" s="7">
        <v>6237407</v>
      </c>
      <c r="K2905" s="7">
        <v>2</v>
      </c>
      <c r="L2905" s="7">
        <v>6</v>
      </c>
      <c r="M2905" s="7">
        <f t="shared" si="338"/>
        <v>0</v>
      </c>
      <c r="N2905" s="8">
        <f t="shared" si="339"/>
        <v>0</v>
      </c>
      <c r="R2905" s="12">
        <v>1</v>
      </c>
    </row>
    <row r="2906" spans="1:18" ht="25.5" x14ac:dyDescent="0.2">
      <c r="A2906" s="1" t="s">
        <v>5221</v>
      </c>
      <c r="B2906" s="1" t="s">
        <v>54</v>
      </c>
      <c r="C2906" s="2" t="s">
        <v>5222</v>
      </c>
      <c r="D2906" s="3" t="s">
        <v>237</v>
      </c>
      <c r="E2906" s="4">
        <v>21</v>
      </c>
      <c r="F2906" s="4">
        <v>0</v>
      </c>
      <c r="H2906" s="6">
        <v>0</v>
      </c>
      <c r="I2906" s="7">
        <v>6237422</v>
      </c>
      <c r="J2906" s="7">
        <v>6237407</v>
      </c>
      <c r="K2906" s="7">
        <v>2</v>
      </c>
      <c r="L2906" s="7">
        <v>6</v>
      </c>
      <c r="M2906" s="7">
        <f t="shared" si="338"/>
        <v>0</v>
      </c>
      <c r="N2906" s="8">
        <f t="shared" si="339"/>
        <v>0</v>
      </c>
      <c r="R2906" s="12">
        <v>1</v>
      </c>
    </row>
    <row r="2907" spans="1:18" x14ac:dyDescent="0.2">
      <c r="A2907" s="1" t="s">
        <v>5223</v>
      </c>
      <c r="B2907" s="1" t="s">
        <v>57</v>
      </c>
      <c r="C2907" s="2" t="s">
        <v>5224</v>
      </c>
      <c r="D2907" s="3" t="s">
        <v>237</v>
      </c>
      <c r="E2907" s="4">
        <v>37</v>
      </c>
      <c r="F2907" s="4">
        <v>0</v>
      </c>
      <c r="H2907" s="6">
        <v>0</v>
      </c>
      <c r="I2907" s="7">
        <v>6237423</v>
      </c>
      <c r="J2907" s="7">
        <v>6237407</v>
      </c>
      <c r="K2907" s="7">
        <v>2</v>
      </c>
      <c r="L2907" s="7">
        <v>6</v>
      </c>
      <c r="M2907" s="7">
        <f t="shared" si="338"/>
        <v>0</v>
      </c>
      <c r="N2907" s="8">
        <f t="shared" si="339"/>
        <v>0</v>
      </c>
      <c r="R2907" s="12">
        <v>1</v>
      </c>
    </row>
    <row r="2908" spans="1:18" x14ac:dyDescent="0.2">
      <c r="A2908" s="1" t="s">
        <v>5225</v>
      </c>
      <c r="B2908" s="1" t="s">
        <v>60</v>
      </c>
      <c r="C2908" s="2" t="s">
        <v>5226</v>
      </c>
      <c r="D2908" s="3" t="s">
        <v>237</v>
      </c>
      <c r="E2908" s="4">
        <v>1</v>
      </c>
      <c r="F2908" s="4">
        <v>0</v>
      </c>
      <c r="H2908" s="6">
        <v>0</v>
      </c>
      <c r="I2908" s="7">
        <v>6237424</v>
      </c>
      <c r="J2908" s="7">
        <v>6237407</v>
      </c>
      <c r="K2908" s="7">
        <v>2</v>
      </c>
      <c r="L2908" s="7">
        <v>6</v>
      </c>
      <c r="M2908" s="7">
        <f t="shared" si="338"/>
        <v>0</v>
      </c>
      <c r="N2908" s="8">
        <f t="shared" si="339"/>
        <v>0</v>
      </c>
      <c r="R2908" s="12">
        <v>1</v>
      </c>
    </row>
    <row r="2909" spans="1:18" x14ac:dyDescent="0.2">
      <c r="A2909" s="1" t="s">
        <v>5227</v>
      </c>
      <c r="B2909" s="1" t="s">
        <v>63</v>
      </c>
      <c r="C2909" s="2" t="s">
        <v>5228</v>
      </c>
      <c r="D2909" s="3" t="s">
        <v>237</v>
      </c>
      <c r="E2909" s="4">
        <v>7</v>
      </c>
      <c r="F2909" s="4">
        <v>0</v>
      </c>
      <c r="H2909" s="6">
        <v>0</v>
      </c>
      <c r="I2909" s="7">
        <v>6237425</v>
      </c>
      <c r="J2909" s="7">
        <v>6237407</v>
      </c>
      <c r="K2909" s="7">
        <v>2</v>
      </c>
      <c r="L2909" s="7">
        <v>6</v>
      </c>
      <c r="M2909" s="7">
        <f t="shared" si="338"/>
        <v>0</v>
      </c>
      <c r="N2909" s="8">
        <f t="shared" si="339"/>
        <v>0</v>
      </c>
      <c r="R2909" s="12">
        <v>1</v>
      </c>
    </row>
    <row r="2910" spans="1:18" x14ac:dyDescent="0.2">
      <c r="A2910" s="1" t="s">
        <v>5229</v>
      </c>
      <c r="B2910" s="1" t="s">
        <v>66</v>
      </c>
      <c r="C2910" s="2" t="s">
        <v>5230</v>
      </c>
      <c r="D2910" s="3" t="s">
        <v>237</v>
      </c>
      <c r="E2910" s="4">
        <v>10</v>
      </c>
      <c r="F2910" s="4">
        <v>0</v>
      </c>
      <c r="H2910" s="6">
        <v>0</v>
      </c>
      <c r="I2910" s="7">
        <v>6237426</v>
      </c>
      <c r="J2910" s="7">
        <v>6237407</v>
      </c>
      <c r="K2910" s="7">
        <v>2</v>
      </c>
      <c r="L2910" s="7">
        <v>6</v>
      </c>
      <c r="M2910" s="7">
        <f t="shared" si="338"/>
        <v>0</v>
      </c>
      <c r="N2910" s="8">
        <f t="shared" si="339"/>
        <v>0</v>
      </c>
      <c r="R2910" s="12">
        <v>1</v>
      </c>
    </row>
    <row r="2911" spans="1:18" x14ac:dyDescent="0.2">
      <c r="A2911" s="1" t="s">
        <v>5231</v>
      </c>
      <c r="B2911" s="1" t="s">
        <v>69</v>
      </c>
      <c r="C2911" s="2" t="s">
        <v>5232</v>
      </c>
      <c r="D2911" s="3" t="s">
        <v>237</v>
      </c>
      <c r="E2911" s="4">
        <v>18</v>
      </c>
      <c r="F2911" s="4">
        <v>0</v>
      </c>
      <c r="H2911" s="6">
        <v>0</v>
      </c>
      <c r="I2911" s="7">
        <v>6237427</v>
      </c>
      <c r="J2911" s="7">
        <v>6237407</v>
      </c>
      <c r="K2911" s="7">
        <v>2</v>
      </c>
      <c r="L2911" s="7">
        <v>6</v>
      </c>
      <c r="M2911" s="7">
        <f t="shared" si="338"/>
        <v>0</v>
      </c>
      <c r="N2911" s="8">
        <f t="shared" si="339"/>
        <v>0</v>
      </c>
      <c r="R2911" s="12">
        <v>1</v>
      </c>
    </row>
    <row r="2912" spans="1:18" ht="51" x14ac:dyDescent="0.2">
      <c r="A2912" s="1" t="s">
        <v>5233</v>
      </c>
      <c r="B2912" s="1" t="s">
        <v>72</v>
      </c>
      <c r="C2912" s="2" t="s">
        <v>5234</v>
      </c>
      <c r="D2912" s="3" t="s">
        <v>237</v>
      </c>
      <c r="E2912" s="4">
        <v>54</v>
      </c>
      <c r="F2912" s="4">
        <v>0</v>
      </c>
      <c r="H2912" s="6">
        <v>0</v>
      </c>
      <c r="I2912" s="7">
        <v>6237428</v>
      </c>
      <c r="J2912" s="7">
        <v>6237407</v>
      </c>
      <c r="K2912" s="7">
        <v>2</v>
      </c>
      <c r="L2912" s="7">
        <v>6</v>
      </c>
      <c r="M2912" s="7">
        <f t="shared" si="338"/>
        <v>0</v>
      </c>
      <c r="N2912" s="8">
        <f t="shared" si="339"/>
        <v>0</v>
      </c>
      <c r="R2912" s="12">
        <v>1</v>
      </c>
    </row>
    <row r="2913" spans="1:18" ht="38.25" x14ac:dyDescent="0.2">
      <c r="A2913" s="1" t="s">
        <v>5235</v>
      </c>
      <c r="B2913" s="1" t="s">
        <v>75</v>
      </c>
      <c r="C2913" s="2" t="s">
        <v>5236</v>
      </c>
      <c r="D2913" s="3" t="s">
        <v>237</v>
      </c>
      <c r="E2913" s="4">
        <v>16</v>
      </c>
      <c r="F2913" s="4">
        <v>0</v>
      </c>
      <c r="H2913" s="6">
        <v>0</v>
      </c>
      <c r="I2913" s="7">
        <v>6237429</v>
      </c>
      <c r="J2913" s="7">
        <v>6237407</v>
      </c>
      <c r="K2913" s="7">
        <v>2</v>
      </c>
      <c r="L2913" s="7">
        <v>6</v>
      </c>
      <c r="M2913" s="7">
        <f t="shared" si="338"/>
        <v>0</v>
      </c>
      <c r="N2913" s="8">
        <f t="shared" si="339"/>
        <v>0</v>
      </c>
      <c r="R2913" s="12">
        <v>1</v>
      </c>
    </row>
    <row r="2914" spans="1:18" x14ac:dyDescent="0.2">
      <c r="A2914" s="1" t="s">
        <v>5237</v>
      </c>
      <c r="B2914" s="1" t="s">
        <v>78</v>
      </c>
      <c r="C2914" s="2" t="s">
        <v>5238</v>
      </c>
      <c r="D2914" s="3" t="s">
        <v>237</v>
      </c>
      <c r="E2914" s="4">
        <v>5</v>
      </c>
      <c r="F2914" s="4">
        <v>0</v>
      </c>
      <c r="H2914" s="6">
        <v>0</v>
      </c>
      <c r="I2914" s="7">
        <v>6237430</v>
      </c>
      <c r="J2914" s="7">
        <v>6237407</v>
      </c>
      <c r="K2914" s="7">
        <v>2</v>
      </c>
      <c r="L2914" s="7">
        <v>6</v>
      </c>
      <c r="M2914" s="7">
        <f t="shared" si="338"/>
        <v>0</v>
      </c>
      <c r="N2914" s="8">
        <f t="shared" si="339"/>
        <v>0</v>
      </c>
      <c r="R2914" s="12">
        <v>1</v>
      </c>
    </row>
    <row r="2915" spans="1:18" x14ac:dyDescent="0.2">
      <c r="A2915" s="1" t="s">
        <v>5239</v>
      </c>
      <c r="B2915" s="1" t="s">
        <v>81</v>
      </c>
      <c r="C2915" s="2" t="s">
        <v>5240</v>
      </c>
      <c r="D2915" s="3" t="s">
        <v>237</v>
      </c>
      <c r="E2915" s="4">
        <v>550</v>
      </c>
      <c r="F2915" s="4">
        <v>0</v>
      </c>
      <c r="H2915" s="6">
        <v>0</v>
      </c>
      <c r="I2915" s="7">
        <v>6237431</v>
      </c>
      <c r="J2915" s="7">
        <v>6237407</v>
      </c>
      <c r="K2915" s="7">
        <v>2</v>
      </c>
      <c r="L2915" s="7">
        <v>6</v>
      </c>
      <c r="M2915" s="7">
        <f t="shared" si="338"/>
        <v>0</v>
      </c>
      <c r="N2915" s="8">
        <f t="shared" si="339"/>
        <v>0</v>
      </c>
      <c r="R2915" s="12">
        <v>1</v>
      </c>
    </row>
    <row r="2916" spans="1:18" x14ac:dyDescent="0.2">
      <c r="A2916" s="1" t="s">
        <v>5241</v>
      </c>
      <c r="B2916" s="1" t="s">
        <v>84</v>
      </c>
      <c r="C2916" s="2" t="s">
        <v>5242</v>
      </c>
      <c r="D2916" s="3" t="s">
        <v>237</v>
      </c>
      <c r="E2916" s="4">
        <v>21</v>
      </c>
      <c r="F2916" s="4">
        <v>0</v>
      </c>
      <c r="H2916" s="6">
        <v>0</v>
      </c>
      <c r="I2916" s="7">
        <v>6237432</v>
      </c>
      <c r="J2916" s="7">
        <v>6237407</v>
      </c>
      <c r="K2916" s="7">
        <v>2</v>
      </c>
      <c r="L2916" s="7">
        <v>6</v>
      </c>
      <c r="M2916" s="7">
        <f t="shared" si="338"/>
        <v>0</v>
      </c>
      <c r="N2916" s="8">
        <f t="shared" si="339"/>
        <v>0</v>
      </c>
      <c r="R2916" s="12">
        <v>1</v>
      </c>
    </row>
    <row r="2917" spans="1:18" ht="25.5" x14ac:dyDescent="0.2">
      <c r="A2917" s="1" t="s">
        <v>5243</v>
      </c>
      <c r="B2917" s="1" t="s">
        <v>87</v>
      </c>
      <c r="C2917" s="2" t="s">
        <v>1608</v>
      </c>
      <c r="D2917" s="3" t="s">
        <v>36</v>
      </c>
      <c r="E2917" s="4">
        <v>0</v>
      </c>
      <c r="F2917" s="4">
        <v>0</v>
      </c>
      <c r="H2917" s="6">
        <v>0</v>
      </c>
      <c r="I2917" s="7">
        <v>6237433</v>
      </c>
      <c r="J2917" s="7">
        <v>6237407</v>
      </c>
      <c r="K2917" s="7">
        <v>2</v>
      </c>
      <c r="L2917" s="7">
        <v>6</v>
      </c>
      <c r="M2917" s="7">
        <f t="shared" si="338"/>
        <v>0</v>
      </c>
      <c r="N2917" s="8">
        <f t="shared" si="339"/>
        <v>0</v>
      </c>
      <c r="R2917" s="12">
        <v>1</v>
      </c>
    </row>
    <row r="2918" spans="1:18" ht="38.25" x14ac:dyDescent="0.2">
      <c r="A2918" s="1" t="s">
        <v>5244</v>
      </c>
      <c r="C2918" s="2" t="s">
        <v>5245</v>
      </c>
      <c r="D2918" s="3" t="s">
        <v>247</v>
      </c>
      <c r="E2918" s="4">
        <v>25</v>
      </c>
      <c r="F2918" s="4">
        <v>0</v>
      </c>
      <c r="H2918" s="6">
        <v>0</v>
      </c>
      <c r="I2918" s="7">
        <v>6237434</v>
      </c>
      <c r="J2918" s="7">
        <v>6237407</v>
      </c>
      <c r="K2918" s="7">
        <v>2</v>
      </c>
      <c r="L2918" s="7">
        <v>6</v>
      </c>
      <c r="M2918" s="7">
        <f t="shared" si="338"/>
        <v>0</v>
      </c>
      <c r="N2918" s="8">
        <f t="shared" si="339"/>
        <v>0</v>
      </c>
      <c r="R2918" s="12">
        <v>1</v>
      </c>
    </row>
    <row r="2919" spans="1:18" ht="38.25" x14ac:dyDescent="0.2">
      <c r="A2919" s="1" t="s">
        <v>5246</v>
      </c>
      <c r="C2919" s="2" t="s">
        <v>5247</v>
      </c>
      <c r="D2919" s="3" t="s">
        <v>247</v>
      </c>
      <c r="E2919" s="4">
        <v>100</v>
      </c>
      <c r="F2919" s="4">
        <v>0</v>
      </c>
      <c r="H2919" s="6">
        <v>0</v>
      </c>
      <c r="I2919" s="7">
        <v>6237435</v>
      </c>
      <c r="J2919" s="7">
        <v>6237407</v>
      </c>
      <c r="K2919" s="7">
        <v>2</v>
      </c>
      <c r="L2919" s="7">
        <v>6</v>
      </c>
      <c r="M2919" s="7">
        <f t="shared" si="338"/>
        <v>0</v>
      </c>
      <c r="N2919" s="8">
        <f t="shared" si="339"/>
        <v>0</v>
      </c>
      <c r="R2919" s="12">
        <v>1</v>
      </c>
    </row>
    <row r="2920" spans="1:18" ht="38.25" x14ac:dyDescent="0.2">
      <c r="A2920" s="1" t="s">
        <v>5248</v>
      </c>
      <c r="C2920" s="2" t="s">
        <v>5249</v>
      </c>
      <c r="D2920" s="3" t="s">
        <v>247</v>
      </c>
      <c r="E2920" s="4">
        <v>180</v>
      </c>
      <c r="F2920" s="4">
        <v>0</v>
      </c>
      <c r="H2920" s="6">
        <v>0</v>
      </c>
      <c r="I2920" s="7">
        <v>6237436</v>
      </c>
      <c r="J2920" s="7">
        <v>6237407</v>
      </c>
      <c r="K2920" s="7">
        <v>2</v>
      </c>
      <c r="L2920" s="7">
        <v>6</v>
      </c>
      <c r="M2920" s="7">
        <f t="shared" si="338"/>
        <v>0</v>
      </c>
      <c r="N2920" s="8">
        <f t="shared" si="339"/>
        <v>0</v>
      </c>
      <c r="R2920" s="12">
        <v>1</v>
      </c>
    </row>
    <row r="2921" spans="1:18" ht="38.25" x14ac:dyDescent="0.2">
      <c r="A2921" s="1" t="s">
        <v>5250</v>
      </c>
      <c r="C2921" s="2" t="s">
        <v>5251</v>
      </c>
      <c r="D2921" s="3" t="s">
        <v>247</v>
      </c>
      <c r="E2921" s="4">
        <v>120</v>
      </c>
      <c r="F2921" s="4">
        <v>0</v>
      </c>
      <c r="H2921" s="6">
        <v>0</v>
      </c>
      <c r="I2921" s="7">
        <v>6237437</v>
      </c>
      <c r="J2921" s="7">
        <v>6237407</v>
      </c>
      <c r="K2921" s="7">
        <v>2</v>
      </c>
      <c r="L2921" s="7">
        <v>6</v>
      </c>
      <c r="M2921" s="7">
        <f t="shared" si="338"/>
        <v>0</v>
      </c>
      <c r="N2921" s="8">
        <f t="shared" si="339"/>
        <v>0</v>
      </c>
      <c r="R2921" s="12">
        <v>1</v>
      </c>
    </row>
    <row r="2922" spans="1:18" ht="38.25" x14ac:dyDescent="0.2">
      <c r="A2922" s="1" t="s">
        <v>5252</v>
      </c>
      <c r="C2922" s="2" t="s">
        <v>5253</v>
      </c>
      <c r="D2922" s="3" t="s">
        <v>247</v>
      </c>
      <c r="E2922" s="4">
        <v>230</v>
      </c>
      <c r="F2922" s="4">
        <v>0</v>
      </c>
      <c r="H2922" s="6">
        <v>0</v>
      </c>
      <c r="I2922" s="7">
        <v>6237438</v>
      </c>
      <c r="J2922" s="7">
        <v>6237407</v>
      </c>
      <c r="K2922" s="7">
        <v>2</v>
      </c>
      <c r="L2922" s="7">
        <v>6</v>
      </c>
      <c r="M2922" s="7">
        <f t="shared" si="338"/>
        <v>0</v>
      </c>
      <c r="N2922" s="8">
        <f t="shared" si="339"/>
        <v>0</v>
      </c>
      <c r="R2922" s="12">
        <v>1</v>
      </c>
    </row>
    <row r="2923" spans="1:18" ht="38.25" x14ac:dyDescent="0.2">
      <c r="A2923" s="1" t="s">
        <v>5254</v>
      </c>
      <c r="C2923" s="2" t="s">
        <v>5255</v>
      </c>
      <c r="D2923" s="3" t="s">
        <v>247</v>
      </c>
      <c r="E2923" s="4">
        <v>75</v>
      </c>
      <c r="F2923" s="4">
        <v>0</v>
      </c>
      <c r="H2923" s="6">
        <v>0</v>
      </c>
      <c r="I2923" s="7">
        <v>6237439</v>
      </c>
      <c r="J2923" s="7">
        <v>6237407</v>
      </c>
      <c r="K2923" s="7">
        <v>2</v>
      </c>
      <c r="L2923" s="7">
        <v>6</v>
      </c>
      <c r="M2923" s="7">
        <f t="shared" si="338"/>
        <v>0</v>
      </c>
      <c r="N2923" s="8">
        <f t="shared" si="339"/>
        <v>0</v>
      </c>
      <c r="R2923" s="12">
        <v>1</v>
      </c>
    </row>
    <row r="2924" spans="1:18" ht="38.25" x14ac:dyDescent="0.2">
      <c r="A2924" s="1" t="s">
        <v>5256</v>
      </c>
      <c r="C2924" s="2" t="s">
        <v>5257</v>
      </c>
      <c r="D2924" s="3" t="s">
        <v>247</v>
      </c>
      <c r="E2924" s="4">
        <v>145</v>
      </c>
      <c r="F2924" s="4">
        <v>0</v>
      </c>
      <c r="H2924" s="6">
        <v>0</v>
      </c>
      <c r="I2924" s="7">
        <v>6237440</v>
      </c>
      <c r="J2924" s="7">
        <v>6237407</v>
      </c>
      <c r="K2924" s="7">
        <v>2</v>
      </c>
      <c r="L2924" s="7">
        <v>6</v>
      </c>
      <c r="M2924" s="7">
        <f t="shared" si="338"/>
        <v>0</v>
      </c>
      <c r="N2924" s="8">
        <f t="shared" ref="N2924:N2955" si="340">H2924*E2924*(1+F2924/100)</f>
        <v>0</v>
      </c>
      <c r="R2924" s="12">
        <v>1</v>
      </c>
    </row>
    <row r="2925" spans="1:18" ht="38.25" x14ac:dyDescent="0.2">
      <c r="A2925" s="1" t="s">
        <v>5258</v>
      </c>
      <c r="C2925" s="2" t="s">
        <v>5259</v>
      </c>
      <c r="D2925" s="3" t="s">
        <v>247</v>
      </c>
      <c r="E2925" s="4">
        <v>70.8</v>
      </c>
      <c r="F2925" s="4">
        <v>0</v>
      </c>
      <c r="H2925" s="6">
        <v>0</v>
      </c>
      <c r="I2925" s="7">
        <v>6237441</v>
      </c>
      <c r="J2925" s="7">
        <v>6237407</v>
      </c>
      <c r="K2925" s="7">
        <v>2</v>
      </c>
      <c r="L2925" s="7">
        <v>6</v>
      </c>
      <c r="M2925" s="7">
        <f t="shared" si="338"/>
        <v>0</v>
      </c>
      <c r="N2925" s="8">
        <f t="shared" si="340"/>
        <v>0</v>
      </c>
      <c r="R2925" s="12">
        <v>1</v>
      </c>
    </row>
    <row r="2926" spans="1:18" ht="38.25" x14ac:dyDescent="0.2">
      <c r="A2926" s="1" t="s">
        <v>5260</v>
      </c>
      <c r="C2926" s="2" t="s">
        <v>1614</v>
      </c>
      <c r="D2926" s="3" t="s">
        <v>247</v>
      </c>
      <c r="E2926" s="4">
        <v>1038</v>
      </c>
      <c r="F2926" s="4">
        <v>0</v>
      </c>
      <c r="H2926" s="6">
        <v>0</v>
      </c>
      <c r="I2926" s="7">
        <v>6237442</v>
      </c>
      <c r="J2926" s="7">
        <v>6237407</v>
      </c>
      <c r="K2926" s="7">
        <v>2</v>
      </c>
      <c r="L2926" s="7">
        <v>6</v>
      </c>
      <c r="M2926" s="7">
        <f t="shared" si="338"/>
        <v>0</v>
      </c>
      <c r="N2926" s="8">
        <f t="shared" si="340"/>
        <v>0</v>
      </c>
      <c r="R2926" s="12">
        <v>1</v>
      </c>
    </row>
    <row r="2927" spans="1:18" ht="38.25" x14ac:dyDescent="0.2">
      <c r="A2927" s="1" t="s">
        <v>5261</v>
      </c>
      <c r="C2927" s="2" t="s">
        <v>5262</v>
      </c>
      <c r="D2927" s="3" t="s">
        <v>247</v>
      </c>
      <c r="E2927" s="4">
        <v>20</v>
      </c>
      <c r="F2927" s="4">
        <v>0</v>
      </c>
      <c r="H2927" s="6">
        <v>0</v>
      </c>
      <c r="I2927" s="7">
        <v>6237443</v>
      </c>
      <c r="J2927" s="7">
        <v>6237407</v>
      </c>
      <c r="K2927" s="7">
        <v>2</v>
      </c>
      <c r="L2927" s="7">
        <v>6</v>
      </c>
      <c r="M2927" s="7">
        <f t="shared" si="338"/>
        <v>0</v>
      </c>
      <c r="N2927" s="8">
        <f t="shared" si="340"/>
        <v>0</v>
      </c>
      <c r="R2927" s="12">
        <v>1</v>
      </c>
    </row>
    <row r="2928" spans="1:18" ht="38.25" x14ac:dyDescent="0.2">
      <c r="A2928" s="1" t="s">
        <v>5263</v>
      </c>
      <c r="C2928" s="2" t="s">
        <v>1616</v>
      </c>
      <c r="D2928" s="3" t="s">
        <v>247</v>
      </c>
      <c r="E2928" s="4">
        <v>5700</v>
      </c>
      <c r="F2928" s="4">
        <v>0</v>
      </c>
      <c r="H2928" s="6">
        <v>0</v>
      </c>
      <c r="I2928" s="7">
        <v>6237444</v>
      </c>
      <c r="J2928" s="7">
        <v>6237407</v>
      </c>
      <c r="K2928" s="7">
        <v>2</v>
      </c>
      <c r="L2928" s="7">
        <v>6</v>
      </c>
      <c r="M2928" s="7">
        <f t="shared" si="338"/>
        <v>0</v>
      </c>
      <c r="N2928" s="8">
        <f t="shared" si="340"/>
        <v>0</v>
      </c>
      <c r="R2928" s="12">
        <v>1</v>
      </c>
    </row>
    <row r="2929" spans="1:18" ht="38.25" x14ac:dyDescent="0.2">
      <c r="A2929" s="1" t="s">
        <v>5264</v>
      </c>
      <c r="C2929" s="2" t="s">
        <v>1618</v>
      </c>
      <c r="D2929" s="3" t="s">
        <v>247</v>
      </c>
      <c r="E2929" s="4">
        <v>450</v>
      </c>
      <c r="F2929" s="4">
        <v>0</v>
      </c>
      <c r="H2929" s="6">
        <v>0</v>
      </c>
      <c r="I2929" s="7">
        <v>6237445</v>
      </c>
      <c r="J2929" s="7">
        <v>6237407</v>
      </c>
      <c r="K2929" s="7">
        <v>2</v>
      </c>
      <c r="L2929" s="7">
        <v>6</v>
      </c>
      <c r="M2929" s="7">
        <f t="shared" si="338"/>
        <v>0</v>
      </c>
      <c r="N2929" s="8">
        <f t="shared" si="340"/>
        <v>0</v>
      </c>
      <c r="R2929" s="12">
        <v>1</v>
      </c>
    </row>
    <row r="2930" spans="1:18" ht="38.25" x14ac:dyDescent="0.2">
      <c r="A2930" s="1" t="s">
        <v>5265</v>
      </c>
      <c r="C2930" s="2" t="s">
        <v>1620</v>
      </c>
      <c r="D2930" s="3" t="s">
        <v>247</v>
      </c>
      <c r="E2930" s="4">
        <v>550</v>
      </c>
      <c r="F2930" s="4">
        <v>0</v>
      </c>
      <c r="H2930" s="6">
        <v>0</v>
      </c>
      <c r="I2930" s="7">
        <v>6237446</v>
      </c>
      <c r="J2930" s="7">
        <v>6237407</v>
      </c>
      <c r="K2930" s="7">
        <v>2</v>
      </c>
      <c r="L2930" s="7">
        <v>6</v>
      </c>
      <c r="M2930" s="7">
        <f t="shared" si="338"/>
        <v>0</v>
      </c>
      <c r="N2930" s="8">
        <f t="shared" si="340"/>
        <v>0</v>
      </c>
      <c r="R2930" s="12">
        <v>1</v>
      </c>
    </row>
    <row r="2931" spans="1:18" ht="38.25" x14ac:dyDescent="0.2">
      <c r="A2931" s="1" t="s">
        <v>5266</v>
      </c>
      <c r="C2931" s="2" t="s">
        <v>1622</v>
      </c>
      <c r="D2931" s="3" t="s">
        <v>247</v>
      </c>
      <c r="E2931" s="4">
        <v>2300</v>
      </c>
      <c r="F2931" s="4">
        <v>0</v>
      </c>
      <c r="H2931" s="6">
        <v>0</v>
      </c>
      <c r="I2931" s="7">
        <v>6237447</v>
      </c>
      <c r="J2931" s="7">
        <v>6237407</v>
      </c>
      <c r="K2931" s="7">
        <v>2</v>
      </c>
      <c r="L2931" s="7">
        <v>6</v>
      </c>
      <c r="M2931" s="7">
        <f t="shared" si="338"/>
        <v>0</v>
      </c>
      <c r="N2931" s="8">
        <f t="shared" si="340"/>
        <v>0</v>
      </c>
      <c r="R2931" s="12">
        <v>1</v>
      </c>
    </row>
    <row r="2932" spans="1:18" ht="38.25" x14ac:dyDescent="0.2">
      <c r="A2932" s="1" t="s">
        <v>5267</v>
      </c>
      <c r="C2932" s="2" t="s">
        <v>1624</v>
      </c>
      <c r="D2932" s="3" t="s">
        <v>247</v>
      </c>
      <c r="E2932" s="4">
        <v>4900</v>
      </c>
      <c r="F2932" s="4">
        <v>0</v>
      </c>
      <c r="H2932" s="6">
        <v>0</v>
      </c>
      <c r="I2932" s="7">
        <v>6237448</v>
      </c>
      <c r="J2932" s="7">
        <v>6237407</v>
      </c>
      <c r="K2932" s="7">
        <v>2</v>
      </c>
      <c r="L2932" s="7">
        <v>6</v>
      </c>
      <c r="M2932" s="7">
        <f t="shared" si="338"/>
        <v>0</v>
      </c>
      <c r="N2932" s="8">
        <f t="shared" si="340"/>
        <v>0</v>
      </c>
      <c r="R2932" s="12">
        <v>1</v>
      </c>
    </row>
    <row r="2933" spans="1:18" ht="38.25" x14ac:dyDescent="0.2">
      <c r="A2933" s="1" t="s">
        <v>5268</v>
      </c>
      <c r="C2933" s="2" t="s">
        <v>1626</v>
      </c>
      <c r="D2933" s="3" t="s">
        <v>247</v>
      </c>
      <c r="E2933" s="4">
        <v>500</v>
      </c>
      <c r="F2933" s="4">
        <v>0</v>
      </c>
      <c r="H2933" s="6">
        <v>0</v>
      </c>
      <c r="I2933" s="7">
        <v>6237449</v>
      </c>
      <c r="J2933" s="7">
        <v>6237407</v>
      </c>
      <c r="K2933" s="7">
        <v>2</v>
      </c>
      <c r="L2933" s="7">
        <v>6</v>
      </c>
      <c r="M2933" s="7">
        <f t="shared" si="338"/>
        <v>0</v>
      </c>
      <c r="N2933" s="8">
        <f t="shared" si="340"/>
        <v>0</v>
      </c>
      <c r="R2933" s="12">
        <v>1</v>
      </c>
    </row>
    <row r="2934" spans="1:18" ht="38.25" x14ac:dyDescent="0.2">
      <c r="A2934" s="1" t="s">
        <v>5269</v>
      </c>
      <c r="C2934" s="2" t="s">
        <v>5270</v>
      </c>
      <c r="D2934" s="3" t="s">
        <v>247</v>
      </c>
      <c r="E2934" s="4">
        <v>40</v>
      </c>
      <c r="F2934" s="4">
        <v>0</v>
      </c>
      <c r="H2934" s="6">
        <v>0</v>
      </c>
      <c r="I2934" s="7">
        <v>6237450</v>
      </c>
      <c r="J2934" s="7">
        <v>6237407</v>
      </c>
      <c r="K2934" s="7">
        <v>2</v>
      </c>
      <c r="L2934" s="7">
        <v>6</v>
      </c>
      <c r="M2934" s="7">
        <f t="shared" si="338"/>
        <v>0</v>
      </c>
      <c r="N2934" s="8">
        <f t="shared" si="340"/>
        <v>0</v>
      </c>
      <c r="R2934" s="12">
        <v>1</v>
      </c>
    </row>
    <row r="2935" spans="1:18" ht="38.25" x14ac:dyDescent="0.2">
      <c r="A2935" s="1" t="s">
        <v>5271</v>
      </c>
      <c r="C2935" s="2" t="s">
        <v>5272</v>
      </c>
      <c r="D2935" s="3" t="s">
        <v>247</v>
      </c>
      <c r="E2935" s="4">
        <v>50</v>
      </c>
      <c r="F2935" s="4">
        <v>0</v>
      </c>
      <c r="H2935" s="6">
        <v>0</v>
      </c>
      <c r="I2935" s="7">
        <v>6237451</v>
      </c>
      <c r="J2935" s="7">
        <v>6237407</v>
      </c>
      <c r="K2935" s="7">
        <v>2</v>
      </c>
      <c r="L2935" s="7">
        <v>6</v>
      </c>
      <c r="M2935" s="7">
        <f t="shared" si="338"/>
        <v>0</v>
      </c>
      <c r="N2935" s="8">
        <f t="shared" si="340"/>
        <v>0</v>
      </c>
      <c r="R2935" s="12">
        <v>1</v>
      </c>
    </row>
    <row r="2936" spans="1:18" ht="38.25" x14ac:dyDescent="0.2">
      <c r="A2936" s="1" t="s">
        <v>5273</v>
      </c>
      <c r="C2936" s="2" t="s">
        <v>5274</v>
      </c>
      <c r="D2936" s="3" t="s">
        <v>247</v>
      </c>
      <c r="E2936" s="4">
        <v>140</v>
      </c>
      <c r="F2936" s="4">
        <v>0</v>
      </c>
      <c r="H2936" s="6">
        <v>0</v>
      </c>
      <c r="I2936" s="7">
        <v>6237452</v>
      </c>
      <c r="J2936" s="7">
        <v>6237407</v>
      </c>
      <c r="K2936" s="7">
        <v>2</v>
      </c>
      <c r="L2936" s="7">
        <v>6</v>
      </c>
      <c r="M2936" s="7">
        <f t="shared" si="338"/>
        <v>0</v>
      </c>
      <c r="N2936" s="8">
        <f t="shared" si="340"/>
        <v>0</v>
      </c>
      <c r="R2936" s="12">
        <v>1</v>
      </c>
    </row>
    <row r="2937" spans="1:18" ht="38.25" x14ac:dyDescent="0.2">
      <c r="A2937" s="1" t="s">
        <v>5275</v>
      </c>
      <c r="C2937" s="2" t="s">
        <v>5276</v>
      </c>
      <c r="D2937" s="3" t="s">
        <v>247</v>
      </c>
      <c r="E2937" s="4">
        <v>325</v>
      </c>
      <c r="F2937" s="4">
        <v>0</v>
      </c>
      <c r="H2937" s="6">
        <v>0</v>
      </c>
      <c r="I2937" s="7">
        <v>6237453</v>
      </c>
      <c r="J2937" s="7">
        <v>6237407</v>
      </c>
      <c r="K2937" s="7">
        <v>2</v>
      </c>
      <c r="L2937" s="7">
        <v>6</v>
      </c>
      <c r="M2937" s="7">
        <f t="shared" si="338"/>
        <v>0</v>
      </c>
      <c r="N2937" s="8">
        <f t="shared" si="340"/>
        <v>0</v>
      </c>
      <c r="R2937" s="12">
        <v>1</v>
      </c>
    </row>
    <row r="2938" spans="1:18" ht="38.25" x14ac:dyDescent="0.2">
      <c r="A2938" s="1" t="s">
        <v>5277</v>
      </c>
      <c r="C2938" s="2" t="s">
        <v>1630</v>
      </c>
      <c r="D2938" s="3" t="s">
        <v>247</v>
      </c>
      <c r="E2938" s="4">
        <v>400</v>
      </c>
      <c r="F2938" s="4">
        <v>0</v>
      </c>
      <c r="H2938" s="6">
        <v>0</v>
      </c>
      <c r="I2938" s="7">
        <v>6237454</v>
      </c>
      <c r="J2938" s="7">
        <v>6237407</v>
      </c>
      <c r="K2938" s="7">
        <v>2</v>
      </c>
      <c r="L2938" s="7">
        <v>6</v>
      </c>
      <c r="M2938" s="7">
        <f t="shared" si="338"/>
        <v>0</v>
      </c>
      <c r="N2938" s="8">
        <f t="shared" si="340"/>
        <v>0</v>
      </c>
      <c r="R2938" s="12">
        <v>1</v>
      </c>
    </row>
    <row r="2939" spans="1:18" ht="38.25" x14ac:dyDescent="0.2">
      <c r="A2939" s="1" t="s">
        <v>5278</v>
      </c>
      <c r="C2939" s="2" t="s">
        <v>5279</v>
      </c>
      <c r="D2939" s="3" t="s">
        <v>247</v>
      </c>
      <c r="E2939" s="4">
        <v>225</v>
      </c>
      <c r="F2939" s="4">
        <v>0</v>
      </c>
      <c r="H2939" s="6">
        <v>0</v>
      </c>
      <c r="I2939" s="7">
        <v>6237455</v>
      </c>
      <c r="J2939" s="7">
        <v>6237407</v>
      </c>
      <c r="K2939" s="7">
        <v>2</v>
      </c>
      <c r="L2939" s="7">
        <v>6</v>
      </c>
      <c r="M2939" s="7">
        <f t="shared" si="338"/>
        <v>0</v>
      </c>
      <c r="N2939" s="8">
        <f t="shared" si="340"/>
        <v>0</v>
      </c>
      <c r="R2939" s="12">
        <v>1</v>
      </c>
    </row>
    <row r="2940" spans="1:18" ht="38.25" x14ac:dyDescent="0.2">
      <c r="A2940" s="1" t="s">
        <v>5280</v>
      </c>
      <c r="C2940" s="2" t="s">
        <v>5281</v>
      </c>
      <c r="D2940" s="3" t="s">
        <v>247</v>
      </c>
      <c r="E2940" s="4">
        <v>300</v>
      </c>
      <c r="F2940" s="4">
        <v>0</v>
      </c>
      <c r="H2940" s="6">
        <v>0</v>
      </c>
      <c r="I2940" s="7">
        <v>6237456</v>
      </c>
      <c r="J2940" s="7">
        <v>6237407</v>
      </c>
      <c r="K2940" s="7">
        <v>2</v>
      </c>
      <c r="L2940" s="7">
        <v>6</v>
      </c>
      <c r="M2940" s="7">
        <f t="shared" si="338"/>
        <v>0</v>
      </c>
      <c r="N2940" s="8">
        <f t="shared" si="340"/>
        <v>0</v>
      </c>
      <c r="R2940" s="12">
        <v>1</v>
      </c>
    </row>
    <row r="2941" spans="1:18" ht="38.25" x14ac:dyDescent="0.2">
      <c r="A2941" s="1" t="s">
        <v>5282</v>
      </c>
      <c r="C2941" s="2" t="s">
        <v>5283</v>
      </c>
      <c r="D2941" s="3" t="s">
        <v>247</v>
      </c>
      <c r="E2941" s="4">
        <v>190</v>
      </c>
      <c r="F2941" s="4">
        <v>0</v>
      </c>
      <c r="H2941" s="6">
        <v>0</v>
      </c>
      <c r="I2941" s="7">
        <v>6237457</v>
      </c>
      <c r="J2941" s="7">
        <v>6237407</v>
      </c>
      <c r="K2941" s="7">
        <v>2</v>
      </c>
      <c r="L2941" s="7">
        <v>6</v>
      </c>
      <c r="M2941" s="7">
        <f t="shared" si="338"/>
        <v>0</v>
      </c>
      <c r="N2941" s="8">
        <f t="shared" si="340"/>
        <v>0</v>
      </c>
      <c r="R2941" s="12">
        <v>1</v>
      </c>
    </row>
    <row r="2942" spans="1:18" x14ac:dyDescent="0.2">
      <c r="A2942" s="1" t="s">
        <v>5284</v>
      </c>
      <c r="B2942" s="1" t="s">
        <v>90</v>
      </c>
      <c r="C2942" s="2" t="s">
        <v>5285</v>
      </c>
      <c r="D2942" s="3" t="s">
        <v>36</v>
      </c>
      <c r="E2942" s="4">
        <v>0</v>
      </c>
      <c r="F2942" s="4">
        <v>0</v>
      </c>
      <c r="H2942" s="6">
        <v>0</v>
      </c>
      <c r="I2942" s="7">
        <v>6237458</v>
      </c>
      <c r="J2942" s="7">
        <v>6237407</v>
      </c>
      <c r="K2942" s="7">
        <v>2</v>
      </c>
      <c r="L2942" s="7">
        <v>6</v>
      </c>
      <c r="M2942" s="7">
        <f t="shared" si="338"/>
        <v>0</v>
      </c>
      <c r="N2942" s="8">
        <f t="shared" si="340"/>
        <v>0</v>
      </c>
      <c r="R2942" s="12">
        <v>1</v>
      </c>
    </row>
    <row r="2943" spans="1:18" ht="51" x14ac:dyDescent="0.2">
      <c r="A2943" s="1" t="s">
        <v>5286</v>
      </c>
      <c r="C2943" s="2" t="s">
        <v>5287</v>
      </c>
      <c r="D2943" s="3" t="s">
        <v>247</v>
      </c>
      <c r="E2943" s="4">
        <v>50</v>
      </c>
      <c r="F2943" s="4">
        <v>0</v>
      </c>
      <c r="H2943" s="6">
        <v>0</v>
      </c>
      <c r="I2943" s="7">
        <v>6237459</v>
      </c>
      <c r="J2943" s="7">
        <v>6237407</v>
      </c>
      <c r="K2943" s="7">
        <v>2</v>
      </c>
      <c r="L2943" s="7">
        <v>6</v>
      </c>
      <c r="M2943" s="7">
        <f t="shared" si="338"/>
        <v>0</v>
      </c>
      <c r="N2943" s="8">
        <f t="shared" si="340"/>
        <v>0</v>
      </c>
      <c r="R2943" s="12">
        <v>1</v>
      </c>
    </row>
    <row r="2944" spans="1:18" ht="25.5" x14ac:dyDescent="0.2">
      <c r="A2944" s="1" t="s">
        <v>5288</v>
      </c>
      <c r="B2944" s="1" t="s">
        <v>93</v>
      </c>
      <c r="C2944" s="2" t="s">
        <v>5289</v>
      </c>
      <c r="D2944" s="3" t="s">
        <v>36</v>
      </c>
      <c r="E2944" s="4">
        <v>0</v>
      </c>
      <c r="F2944" s="4">
        <v>0</v>
      </c>
      <c r="H2944" s="6">
        <v>0</v>
      </c>
      <c r="I2944" s="7">
        <v>6237460</v>
      </c>
      <c r="J2944" s="7">
        <v>6237407</v>
      </c>
      <c r="K2944" s="7">
        <v>2</v>
      </c>
      <c r="L2944" s="7">
        <v>6</v>
      </c>
      <c r="M2944" s="7">
        <f t="shared" si="338"/>
        <v>0</v>
      </c>
      <c r="N2944" s="8">
        <f t="shared" si="340"/>
        <v>0</v>
      </c>
      <c r="R2944" s="12">
        <v>1</v>
      </c>
    </row>
    <row r="2945" spans="1:18" ht="38.25" x14ac:dyDescent="0.2">
      <c r="A2945" s="1" t="s">
        <v>5290</v>
      </c>
      <c r="C2945" s="2" t="s">
        <v>5291</v>
      </c>
      <c r="D2945" s="3" t="s">
        <v>247</v>
      </c>
      <c r="E2945" s="4">
        <v>1820</v>
      </c>
      <c r="F2945" s="4">
        <v>0</v>
      </c>
      <c r="H2945" s="6">
        <v>0</v>
      </c>
      <c r="I2945" s="7">
        <v>6237461</v>
      </c>
      <c r="J2945" s="7">
        <v>6237407</v>
      </c>
      <c r="K2945" s="7">
        <v>2</v>
      </c>
      <c r="L2945" s="7">
        <v>6</v>
      </c>
      <c r="M2945" s="7">
        <f t="shared" si="338"/>
        <v>0</v>
      </c>
      <c r="N2945" s="8">
        <f t="shared" si="340"/>
        <v>0</v>
      </c>
      <c r="R2945" s="12">
        <v>1</v>
      </c>
    </row>
    <row r="2946" spans="1:18" ht="25.5" x14ac:dyDescent="0.2">
      <c r="A2946" s="1" t="s">
        <v>5292</v>
      </c>
      <c r="B2946" s="1" t="s">
        <v>96</v>
      </c>
      <c r="C2946" s="2" t="s">
        <v>5293</v>
      </c>
      <c r="D2946" s="3" t="s">
        <v>36</v>
      </c>
      <c r="E2946" s="4">
        <v>0</v>
      </c>
      <c r="F2946" s="4">
        <v>0</v>
      </c>
      <c r="H2946" s="6">
        <v>0</v>
      </c>
      <c r="I2946" s="7">
        <v>6237462</v>
      </c>
      <c r="J2946" s="7">
        <v>6237407</v>
      </c>
      <c r="K2946" s="7">
        <v>2</v>
      </c>
      <c r="L2946" s="7">
        <v>6</v>
      </c>
      <c r="M2946" s="7">
        <f t="shared" si="338"/>
        <v>0</v>
      </c>
      <c r="N2946" s="8">
        <f t="shared" si="340"/>
        <v>0</v>
      </c>
      <c r="R2946" s="12">
        <v>1</v>
      </c>
    </row>
    <row r="2947" spans="1:18" ht="38.25" x14ac:dyDescent="0.2">
      <c r="A2947" s="1" t="s">
        <v>5294</v>
      </c>
      <c r="C2947" s="2" t="s">
        <v>5295</v>
      </c>
      <c r="D2947" s="3" t="s">
        <v>247</v>
      </c>
      <c r="E2947" s="4">
        <v>950</v>
      </c>
      <c r="F2947" s="4">
        <v>0</v>
      </c>
      <c r="H2947" s="6">
        <v>0</v>
      </c>
      <c r="I2947" s="7">
        <v>6237463</v>
      </c>
      <c r="J2947" s="7">
        <v>6237407</v>
      </c>
      <c r="K2947" s="7">
        <v>2</v>
      </c>
      <c r="L2947" s="7">
        <v>6</v>
      </c>
      <c r="M2947" s="7">
        <f t="shared" si="338"/>
        <v>0</v>
      </c>
      <c r="N2947" s="8">
        <f t="shared" si="340"/>
        <v>0</v>
      </c>
      <c r="R2947" s="12">
        <v>1</v>
      </c>
    </row>
    <row r="2948" spans="1:18" ht="51" x14ac:dyDescent="0.2">
      <c r="A2948" s="1" t="s">
        <v>5296</v>
      </c>
      <c r="C2948" s="2" t="s">
        <v>5297</v>
      </c>
      <c r="D2948" s="3" t="s">
        <v>247</v>
      </c>
      <c r="E2948" s="4">
        <v>450</v>
      </c>
      <c r="F2948" s="4">
        <v>0</v>
      </c>
      <c r="H2948" s="6">
        <v>0</v>
      </c>
      <c r="I2948" s="7">
        <v>6237464</v>
      </c>
      <c r="J2948" s="7">
        <v>6237407</v>
      </c>
      <c r="K2948" s="7">
        <v>2</v>
      </c>
      <c r="L2948" s="7">
        <v>6</v>
      </c>
      <c r="M2948" s="7">
        <f t="shared" si="338"/>
        <v>0</v>
      </c>
      <c r="N2948" s="8">
        <f t="shared" si="340"/>
        <v>0</v>
      </c>
      <c r="R2948" s="12">
        <v>1</v>
      </c>
    </row>
    <row r="2949" spans="1:18" ht="38.25" x14ac:dyDescent="0.2">
      <c r="A2949" s="1" t="s">
        <v>5298</v>
      </c>
      <c r="C2949" s="2" t="s">
        <v>5299</v>
      </c>
      <c r="D2949" s="3" t="s">
        <v>247</v>
      </c>
      <c r="E2949" s="4">
        <v>2200</v>
      </c>
      <c r="F2949" s="4">
        <v>0</v>
      </c>
      <c r="H2949" s="6">
        <v>0</v>
      </c>
      <c r="I2949" s="7">
        <v>6237465</v>
      </c>
      <c r="J2949" s="7">
        <v>6237407</v>
      </c>
      <c r="K2949" s="7">
        <v>2</v>
      </c>
      <c r="L2949" s="7">
        <v>6</v>
      </c>
      <c r="M2949" s="7">
        <f t="shared" si="338"/>
        <v>0</v>
      </c>
      <c r="N2949" s="8">
        <f t="shared" si="340"/>
        <v>0</v>
      </c>
      <c r="R2949" s="12">
        <v>1</v>
      </c>
    </row>
    <row r="2950" spans="1:18" ht="38.25" x14ac:dyDescent="0.2">
      <c r="A2950" s="1" t="s">
        <v>5300</v>
      </c>
      <c r="C2950" s="2" t="s">
        <v>5301</v>
      </c>
      <c r="D2950" s="3" t="s">
        <v>247</v>
      </c>
      <c r="E2950" s="4">
        <v>920</v>
      </c>
      <c r="F2950" s="4">
        <v>0</v>
      </c>
      <c r="H2950" s="6">
        <v>0</v>
      </c>
      <c r="I2950" s="7">
        <v>6237466</v>
      </c>
      <c r="J2950" s="7">
        <v>6237407</v>
      </c>
      <c r="K2950" s="7">
        <v>2</v>
      </c>
      <c r="L2950" s="7">
        <v>6</v>
      </c>
      <c r="M2950" s="7">
        <f t="shared" si="338"/>
        <v>0</v>
      </c>
      <c r="N2950" s="8">
        <f t="shared" si="340"/>
        <v>0</v>
      </c>
      <c r="R2950" s="12">
        <v>1</v>
      </c>
    </row>
    <row r="2951" spans="1:18" ht="25.5" x14ac:dyDescent="0.2">
      <c r="A2951" s="1" t="s">
        <v>5302</v>
      </c>
      <c r="B2951" s="1" t="s">
        <v>99</v>
      </c>
      <c r="C2951" s="2" t="s">
        <v>5303</v>
      </c>
      <c r="D2951" s="3" t="s">
        <v>237</v>
      </c>
      <c r="E2951" s="4">
        <v>9</v>
      </c>
      <c r="F2951" s="4">
        <v>0</v>
      </c>
      <c r="H2951" s="6">
        <v>0</v>
      </c>
      <c r="I2951" s="7">
        <v>6237467</v>
      </c>
      <c r="J2951" s="7">
        <v>6237407</v>
      </c>
      <c r="K2951" s="7">
        <v>2</v>
      </c>
      <c r="L2951" s="7">
        <v>6</v>
      </c>
      <c r="M2951" s="7">
        <f t="shared" si="338"/>
        <v>0</v>
      </c>
      <c r="N2951" s="8">
        <f t="shared" si="340"/>
        <v>0</v>
      </c>
      <c r="R2951" s="12">
        <v>1</v>
      </c>
    </row>
    <row r="2952" spans="1:18" ht="25.5" x14ac:dyDescent="0.2">
      <c r="A2952" s="1" t="s">
        <v>5304</v>
      </c>
      <c r="B2952" s="1" t="s">
        <v>102</v>
      </c>
      <c r="C2952" s="2" t="s">
        <v>5305</v>
      </c>
      <c r="D2952" s="3" t="s">
        <v>36</v>
      </c>
      <c r="E2952" s="4">
        <v>0</v>
      </c>
      <c r="F2952" s="4">
        <v>0</v>
      </c>
      <c r="H2952" s="6">
        <v>0</v>
      </c>
      <c r="I2952" s="7">
        <v>6237468</v>
      </c>
      <c r="J2952" s="7">
        <v>6237407</v>
      </c>
      <c r="K2952" s="7">
        <v>2</v>
      </c>
      <c r="L2952" s="7">
        <v>6</v>
      </c>
      <c r="M2952" s="7">
        <f t="shared" si="338"/>
        <v>0</v>
      </c>
      <c r="N2952" s="8">
        <f t="shared" si="340"/>
        <v>0</v>
      </c>
      <c r="R2952" s="12">
        <v>1</v>
      </c>
    </row>
    <row r="2953" spans="1:18" ht="38.25" x14ac:dyDescent="0.2">
      <c r="A2953" s="1" t="s">
        <v>5306</v>
      </c>
      <c r="C2953" s="2" t="s">
        <v>5307</v>
      </c>
      <c r="D2953" s="3" t="s">
        <v>247</v>
      </c>
      <c r="E2953" s="4">
        <v>30</v>
      </c>
      <c r="F2953" s="4">
        <v>0</v>
      </c>
      <c r="H2953" s="6">
        <v>0</v>
      </c>
      <c r="I2953" s="7">
        <v>6237469</v>
      </c>
      <c r="J2953" s="7">
        <v>6237407</v>
      </c>
      <c r="K2953" s="7">
        <v>2</v>
      </c>
      <c r="L2953" s="7">
        <v>6</v>
      </c>
      <c r="M2953" s="7">
        <f t="shared" si="338"/>
        <v>0</v>
      </c>
      <c r="N2953" s="8">
        <f t="shared" si="340"/>
        <v>0</v>
      </c>
      <c r="R2953" s="12">
        <v>1</v>
      </c>
    </row>
    <row r="2954" spans="1:18" ht="38.25" x14ac:dyDescent="0.2">
      <c r="A2954" s="1" t="s">
        <v>5308</v>
      </c>
      <c r="C2954" s="2" t="s">
        <v>5309</v>
      </c>
      <c r="D2954" s="3" t="s">
        <v>247</v>
      </c>
      <c r="E2954" s="4">
        <v>24</v>
      </c>
      <c r="F2954" s="4">
        <v>0</v>
      </c>
      <c r="H2954" s="6">
        <v>0</v>
      </c>
      <c r="I2954" s="7">
        <v>6237470</v>
      </c>
      <c r="J2954" s="7">
        <v>6237407</v>
      </c>
      <c r="K2954" s="7">
        <v>2</v>
      </c>
      <c r="L2954" s="7">
        <v>6</v>
      </c>
      <c r="M2954" s="7">
        <f t="shared" si="338"/>
        <v>0</v>
      </c>
      <c r="N2954" s="8">
        <f t="shared" si="340"/>
        <v>0</v>
      </c>
      <c r="R2954" s="12">
        <v>1</v>
      </c>
    </row>
    <row r="2955" spans="1:18" ht="25.5" x14ac:dyDescent="0.2">
      <c r="A2955" s="1" t="s">
        <v>5310</v>
      </c>
      <c r="B2955" s="1" t="s">
        <v>105</v>
      </c>
      <c r="C2955" s="2" t="s">
        <v>5311</v>
      </c>
      <c r="D2955" s="3" t="s">
        <v>36</v>
      </c>
      <c r="E2955" s="4">
        <v>0</v>
      </c>
      <c r="F2955" s="4">
        <v>0</v>
      </c>
      <c r="H2955" s="6">
        <v>0</v>
      </c>
      <c r="I2955" s="7">
        <v>6237471</v>
      </c>
      <c r="J2955" s="7">
        <v>6237407</v>
      </c>
      <c r="K2955" s="7">
        <v>2</v>
      </c>
      <c r="L2955" s="7">
        <v>6</v>
      </c>
      <c r="M2955" s="7">
        <f t="shared" si="338"/>
        <v>0</v>
      </c>
      <c r="N2955" s="8">
        <f t="shared" si="340"/>
        <v>0</v>
      </c>
      <c r="R2955" s="12">
        <v>1</v>
      </c>
    </row>
    <row r="2956" spans="1:18" ht="38.25" x14ac:dyDescent="0.2">
      <c r="A2956" s="1" t="s">
        <v>5312</v>
      </c>
      <c r="C2956" s="2" t="s">
        <v>5313</v>
      </c>
      <c r="D2956" s="3" t="s">
        <v>247</v>
      </c>
      <c r="E2956" s="4">
        <v>470</v>
      </c>
      <c r="F2956" s="4">
        <v>0</v>
      </c>
      <c r="H2956" s="6">
        <v>0</v>
      </c>
      <c r="I2956" s="7">
        <v>6237472</v>
      </c>
      <c r="J2956" s="7">
        <v>6237407</v>
      </c>
      <c r="K2956" s="7">
        <v>2</v>
      </c>
      <c r="L2956" s="7">
        <v>6</v>
      </c>
      <c r="M2956" s="7">
        <f t="shared" ref="M2956:M2992" si="341">ROUND(ROUND(H2956,2)*ROUND(E2956,2), 2)</f>
        <v>0</v>
      </c>
      <c r="N2956" s="8">
        <f t="shared" ref="N2956:N2992" si="342">H2956*E2956*(1+F2956/100)</f>
        <v>0</v>
      </c>
      <c r="R2956" s="12">
        <v>1</v>
      </c>
    </row>
    <row r="2957" spans="1:18" ht="25.5" x14ac:dyDescent="0.2">
      <c r="A2957" s="1" t="s">
        <v>5314</v>
      </c>
      <c r="B2957" s="1" t="s">
        <v>108</v>
      </c>
      <c r="C2957" s="2" t="s">
        <v>5315</v>
      </c>
      <c r="D2957" s="3" t="s">
        <v>36</v>
      </c>
      <c r="E2957" s="4">
        <v>0</v>
      </c>
      <c r="F2957" s="4">
        <v>0</v>
      </c>
      <c r="H2957" s="6">
        <v>0</v>
      </c>
      <c r="I2957" s="7">
        <v>6237473</v>
      </c>
      <c r="J2957" s="7">
        <v>6237407</v>
      </c>
      <c r="K2957" s="7">
        <v>2</v>
      </c>
      <c r="L2957" s="7">
        <v>6</v>
      </c>
      <c r="M2957" s="7">
        <f t="shared" si="341"/>
        <v>0</v>
      </c>
      <c r="N2957" s="8">
        <f t="shared" si="342"/>
        <v>0</v>
      </c>
      <c r="R2957" s="12">
        <v>1</v>
      </c>
    </row>
    <row r="2958" spans="1:18" ht="38.25" x14ac:dyDescent="0.2">
      <c r="A2958" s="1" t="s">
        <v>5316</v>
      </c>
      <c r="C2958" s="2" t="s">
        <v>5317</v>
      </c>
      <c r="D2958" s="3" t="s">
        <v>247</v>
      </c>
      <c r="E2958" s="4">
        <v>585</v>
      </c>
      <c r="F2958" s="4">
        <v>0</v>
      </c>
      <c r="H2958" s="6">
        <v>0</v>
      </c>
      <c r="I2958" s="7">
        <v>6237474</v>
      </c>
      <c r="J2958" s="7">
        <v>6237407</v>
      </c>
      <c r="K2958" s="7">
        <v>2</v>
      </c>
      <c r="L2958" s="7">
        <v>6</v>
      </c>
      <c r="M2958" s="7">
        <f t="shared" si="341"/>
        <v>0</v>
      </c>
      <c r="N2958" s="8">
        <f t="shared" si="342"/>
        <v>0</v>
      </c>
      <c r="R2958" s="12">
        <v>1</v>
      </c>
    </row>
    <row r="2959" spans="1:18" ht="38.25" x14ac:dyDescent="0.2">
      <c r="A2959" s="1" t="s">
        <v>5318</v>
      </c>
      <c r="C2959" s="2" t="s">
        <v>5319</v>
      </c>
      <c r="D2959" s="3" t="s">
        <v>247</v>
      </c>
      <c r="E2959" s="4">
        <v>130</v>
      </c>
      <c r="F2959" s="4">
        <v>0</v>
      </c>
      <c r="H2959" s="6">
        <v>0</v>
      </c>
      <c r="I2959" s="7">
        <v>6237475</v>
      </c>
      <c r="J2959" s="7">
        <v>6237407</v>
      </c>
      <c r="K2959" s="7">
        <v>2</v>
      </c>
      <c r="L2959" s="7">
        <v>6</v>
      </c>
      <c r="M2959" s="7">
        <f t="shared" si="341"/>
        <v>0</v>
      </c>
      <c r="N2959" s="8">
        <f t="shared" si="342"/>
        <v>0</v>
      </c>
      <c r="R2959" s="12">
        <v>1</v>
      </c>
    </row>
    <row r="2960" spans="1:18" ht="25.5" x14ac:dyDescent="0.2">
      <c r="A2960" s="1" t="s">
        <v>5320</v>
      </c>
      <c r="B2960" s="1" t="s">
        <v>111</v>
      </c>
      <c r="C2960" s="2" t="s">
        <v>1638</v>
      </c>
      <c r="D2960" s="3" t="s">
        <v>36</v>
      </c>
      <c r="E2960" s="4">
        <v>0</v>
      </c>
      <c r="F2960" s="4">
        <v>0</v>
      </c>
      <c r="H2960" s="6">
        <v>0</v>
      </c>
      <c r="I2960" s="7">
        <v>6237476</v>
      </c>
      <c r="J2960" s="7">
        <v>6237407</v>
      </c>
      <c r="K2960" s="7">
        <v>2</v>
      </c>
      <c r="L2960" s="7">
        <v>6</v>
      </c>
      <c r="M2960" s="7">
        <f t="shared" si="341"/>
        <v>0</v>
      </c>
      <c r="N2960" s="8">
        <f t="shared" si="342"/>
        <v>0</v>
      </c>
      <c r="R2960" s="12">
        <v>1</v>
      </c>
    </row>
    <row r="2961" spans="1:18" ht="38.25" x14ac:dyDescent="0.2">
      <c r="A2961" s="1" t="s">
        <v>5321</v>
      </c>
      <c r="C2961" s="2" t="s">
        <v>1640</v>
      </c>
      <c r="D2961" s="3" t="s">
        <v>247</v>
      </c>
      <c r="E2961" s="4">
        <v>60</v>
      </c>
      <c r="F2961" s="4">
        <v>0</v>
      </c>
      <c r="H2961" s="6">
        <v>0</v>
      </c>
      <c r="I2961" s="7">
        <v>6237477</v>
      </c>
      <c r="J2961" s="7">
        <v>6237407</v>
      </c>
      <c r="K2961" s="7">
        <v>2</v>
      </c>
      <c r="L2961" s="7">
        <v>6</v>
      </c>
      <c r="M2961" s="7">
        <f t="shared" si="341"/>
        <v>0</v>
      </c>
      <c r="N2961" s="8">
        <f t="shared" si="342"/>
        <v>0</v>
      </c>
      <c r="R2961" s="12">
        <v>1</v>
      </c>
    </row>
    <row r="2962" spans="1:18" ht="38.25" x14ac:dyDescent="0.2">
      <c r="A2962" s="1" t="s">
        <v>5322</v>
      </c>
      <c r="C2962" s="2" t="s">
        <v>5323</v>
      </c>
      <c r="D2962" s="3" t="s">
        <v>247</v>
      </c>
      <c r="E2962" s="4">
        <v>50</v>
      </c>
      <c r="F2962" s="4">
        <v>0</v>
      </c>
      <c r="H2962" s="6">
        <v>0</v>
      </c>
      <c r="I2962" s="7">
        <v>6237478</v>
      </c>
      <c r="J2962" s="7">
        <v>6237407</v>
      </c>
      <c r="K2962" s="7">
        <v>2</v>
      </c>
      <c r="L2962" s="7">
        <v>6</v>
      </c>
      <c r="M2962" s="7">
        <f t="shared" si="341"/>
        <v>0</v>
      </c>
      <c r="N2962" s="8">
        <f t="shared" si="342"/>
        <v>0</v>
      </c>
      <c r="R2962" s="12">
        <v>1</v>
      </c>
    </row>
    <row r="2963" spans="1:18" ht="25.5" x14ac:dyDescent="0.2">
      <c r="A2963" s="1" t="s">
        <v>5324</v>
      </c>
      <c r="B2963" s="1" t="s">
        <v>114</v>
      </c>
      <c r="C2963" s="2" t="s">
        <v>1632</v>
      </c>
      <c r="D2963" s="3" t="s">
        <v>36</v>
      </c>
      <c r="E2963" s="4">
        <v>0</v>
      </c>
      <c r="F2963" s="4">
        <v>0</v>
      </c>
      <c r="H2963" s="6">
        <v>0</v>
      </c>
      <c r="I2963" s="7">
        <v>6237479</v>
      </c>
      <c r="J2963" s="7">
        <v>6237407</v>
      </c>
      <c r="K2963" s="7">
        <v>2</v>
      </c>
      <c r="L2963" s="7">
        <v>6</v>
      </c>
      <c r="M2963" s="7">
        <f t="shared" si="341"/>
        <v>0</v>
      </c>
      <c r="N2963" s="8">
        <f t="shared" si="342"/>
        <v>0</v>
      </c>
      <c r="R2963" s="12">
        <v>1</v>
      </c>
    </row>
    <row r="2964" spans="1:18" ht="38.25" x14ac:dyDescent="0.2">
      <c r="A2964" s="1" t="s">
        <v>5325</v>
      </c>
      <c r="C2964" s="2" t="s">
        <v>1634</v>
      </c>
      <c r="D2964" s="3" t="s">
        <v>247</v>
      </c>
      <c r="E2964" s="4">
        <v>950</v>
      </c>
      <c r="F2964" s="4">
        <v>0</v>
      </c>
      <c r="H2964" s="6">
        <v>0</v>
      </c>
      <c r="I2964" s="7">
        <v>6237480</v>
      </c>
      <c r="J2964" s="7">
        <v>6237407</v>
      </c>
      <c r="K2964" s="7">
        <v>2</v>
      </c>
      <c r="L2964" s="7">
        <v>6</v>
      </c>
      <c r="M2964" s="7">
        <f t="shared" si="341"/>
        <v>0</v>
      </c>
      <c r="N2964" s="8">
        <f t="shared" si="342"/>
        <v>0</v>
      </c>
      <c r="R2964" s="12">
        <v>1</v>
      </c>
    </row>
    <row r="2965" spans="1:18" ht="38.25" x14ac:dyDescent="0.2">
      <c r="A2965" s="1" t="s">
        <v>5326</v>
      </c>
      <c r="C2965" s="2" t="s">
        <v>1636</v>
      </c>
      <c r="D2965" s="3" t="s">
        <v>247</v>
      </c>
      <c r="E2965" s="4">
        <v>1250</v>
      </c>
      <c r="F2965" s="4">
        <v>0</v>
      </c>
      <c r="H2965" s="6">
        <v>0</v>
      </c>
      <c r="I2965" s="7">
        <v>6237481</v>
      </c>
      <c r="J2965" s="7">
        <v>6237407</v>
      </c>
      <c r="K2965" s="7">
        <v>2</v>
      </c>
      <c r="L2965" s="7">
        <v>6</v>
      </c>
      <c r="M2965" s="7">
        <f t="shared" si="341"/>
        <v>0</v>
      </c>
      <c r="N2965" s="8">
        <f t="shared" si="342"/>
        <v>0</v>
      </c>
      <c r="R2965" s="12">
        <v>1</v>
      </c>
    </row>
    <row r="2966" spans="1:18" ht="76.5" x14ac:dyDescent="0.2">
      <c r="A2966" s="1" t="s">
        <v>5327</v>
      </c>
      <c r="B2966" s="1" t="s">
        <v>117</v>
      </c>
      <c r="C2966" s="2" t="s">
        <v>5328</v>
      </c>
      <c r="D2966" s="3" t="s">
        <v>234</v>
      </c>
      <c r="E2966" s="4">
        <v>3</v>
      </c>
      <c r="F2966" s="4">
        <v>0</v>
      </c>
      <c r="H2966" s="6">
        <v>0</v>
      </c>
      <c r="I2966" s="7">
        <v>6237482</v>
      </c>
      <c r="J2966" s="7">
        <v>6237407</v>
      </c>
      <c r="K2966" s="7">
        <v>2</v>
      </c>
      <c r="L2966" s="7">
        <v>6</v>
      </c>
      <c r="M2966" s="7">
        <f t="shared" si="341"/>
        <v>0</v>
      </c>
      <c r="N2966" s="8">
        <f t="shared" si="342"/>
        <v>0</v>
      </c>
      <c r="R2966" s="12">
        <v>1</v>
      </c>
    </row>
    <row r="2967" spans="1:18" ht="89.25" x14ac:dyDescent="0.2">
      <c r="A2967" s="1" t="s">
        <v>5329</v>
      </c>
      <c r="B2967" s="1" t="s">
        <v>120</v>
      </c>
      <c r="C2967" s="2" t="s">
        <v>5330</v>
      </c>
      <c r="D2967" s="3" t="s">
        <v>234</v>
      </c>
      <c r="E2967" s="4">
        <v>1</v>
      </c>
      <c r="F2967" s="4">
        <v>0</v>
      </c>
      <c r="H2967" s="6">
        <v>0</v>
      </c>
      <c r="I2967" s="7">
        <v>6237483</v>
      </c>
      <c r="J2967" s="7">
        <v>6237407</v>
      </c>
      <c r="K2967" s="7">
        <v>2</v>
      </c>
      <c r="L2967" s="7">
        <v>6</v>
      </c>
      <c r="M2967" s="7">
        <f t="shared" si="341"/>
        <v>0</v>
      </c>
      <c r="N2967" s="8">
        <f t="shared" si="342"/>
        <v>0</v>
      </c>
      <c r="R2967" s="12">
        <v>1</v>
      </c>
    </row>
    <row r="2968" spans="1:18" ht="38.25" x14ac:dyDescent="0.2">
      <c r="A2968" s="1" t="s">
        <v>5331</v>
      </c>
      <c r="B2968" s="1" t="s">
        <v>123</v>
      </c>
      <c r="C2968" s="2" t="s">
        <v>5332</v>
      </c>
      <c r="D2968" s="3" t="s">
        <v>247</v>
      </c>
      <c r="E2968" s="4">
        <v>85</v>
      </c>
      <c r="F2968" s="4">
        <v>0</v>
      </c>
      <c r="H2968" s="6">
        <v>0</v>
      </c>
      <c r="I2968" s="7">
        <v>6237484</v>
      </c>
      <c r="J2968" s="7">
        <v>6237407</v>
      </c>
      <c r="K2968" s="7">
        <v>2</v>
      </c>
      <c r="L2968" s="7">
        <v>6</v>
      </c>
      <c r="M2968" s="7">
        <f t="shared" si="341"/>
        <v>0</v>
      </c>
      <c r="N2968" s="8">
        <f t="shared" si="342"/>
        <v>0</v>
      </c>
      <c r="R2968" s="12">
        <v>1</v>
      </c>
    </row>
    <row r="2969" spans="1:18" ht="25.5" x14ac:dyDescent="0.2">
      <c r="A2969" s="1" t="s">
        <v>5333</v>
      </c>
      <c r="B2969" s="1" t="s">
        <v>125</v>
      </c>
      <c r="C2969" s="2" t="s">
        <v>5334</v>
      </c>
      <c r="D2969" s="3" t="s">
        <v>36</v>
      </c>
      <c r="E2969" s="4">
        <v>0</v>
      </c>
      <c r="F2969" s="4">
        <v>0</v>
      </c>
      <c r="H2969" s="6">
        <v>0</v>
      </c>
      <c r="I2969" s="7">
        <v>6237485</v>
      </c>
      <c r="J2969" s="7">
        <v>6237407</v>
      </c>
      <c r="K2969" s="7">
        <v>2</v>
      </c>
      <c r="L2969" s="7">
        <v>6</v>
      </c>
      <c r="M2969" s="7">
        <f t="shared" si="341"/>
        <v>0</v>
      </c>
      <c r="N2969" s="8">
        <f t="shared" si="342"/>
        <v>0</v>
      </c>
      <c r="R2969" s="12">
        <v>1</v>
      </c>
    </row>
    <row r="2970" spans="1:18" ht="51" x14ac:dyDescent="0.2">
      <c r="A2970" s="1" t="s">
        <v>5335</v>
      </c>
      <c r="C2970" s="2" t="s">
        <v>5336</v>
      </c>
      <c r="D2970" s="3" t="s">
        <v>237</v>
      </c>
      <c r="E2970" s="4">
        <v>18</v>
      </c>
      <c r="F2970" s="4">
        <v>0</v>
      </c>
      <c r="H2970" s="6">
        <v>0</v>
      </c>
      <c r="I2970" s="7">
        <v>6237486</v>
      </c>
      <c r="J2970" s="7">
        <v>6237407</v>
      </c>
      <c r="K2970" s="7">
        <v>2</v>
      </c>
      <c r="L2970" s="7">
        <v>6</v>
      </c>
      <c r="M2970" s="7">
        <f t="shared" si="341"/>
        <v>0</v>
      </c>
      <c r="N2970" s="8">
        <f t="shared" si="342"/>
        <v>0</v>
      </c>
      <c r="R2970" s="12">
        <v>1</v>
      </c>
    </row>
    <row r="2971" spans="1:18" x14ac:dyDescent="0.2">
      <c r="A2971" s="1" t="s">
        <v>5337</v>
      </c>
      <c r="B2971" s="1" t="s">
        <v>128</v>
      </c>
      <c r="C2971" s="2" t="s">
        <v>5338</v>
      </c>
      <c r="D2971" s="3" t="s">
        <v>36</v>
      </c>
      <c r="E2971" s="4">
        <v>0</v>
      </c>
      <c r="F2971" s="4">
        <v>0</v>
      </c>
      <c r="H2971" s="6">
        <v>0</v>
      </c>
      <c r="I2971" s="7">
        <v>6237487</v>
      </c>
      <c r="J2971" s="7">
        <v>6237407</v>
      </c>
      <c r="K2971" s="7">
        <v>2</v>
      </c>
      <c r="L2971" s="7">
        <v>6</v>
      </c>
      <c r="M2971" s="7">
        <f t="shared" si="341"/>
        <v>0</v>
      </c>
      <c r="N2971" s="8">
        <f t="shared" si="342"/>
        <v>0</v>
      </c>
      <c r="R2971" s="12">
        <v>1</v>
      </c>
    </row>
    <row r="2972" spans="1:18" ht="25.5" x14ac:dyDescent="0.2">
      <c r="A2972" s="1" t="s">
        <v>5339</v>
      </c>
      <c r="C2972" s="2" t="s">
        <v>5340</v>
      </c>
      <c r="D2972" s="3" t="s">
        <v>247</v>
      </c>
      <c r="E2972" s="4">
        <v>2600</v>
      </c>
      <c r="F2972" s="4">
        <v>0</v>
      </c>
      <c r="H2972" s="6">
        <v>0</v>
      </c>
      <c r="I2972" s="7">
        <v>6237488</v>
      </c>
      <c r="J2972" s="7">
        <v>6237407</v>
      </c>
      <c r="K2972" s="7">
        <v>2</v>
      </c>
      <c r="L2972" s="7">
        <v>6</v>
      </c>
      <c r="M2972" s="7">
        <f t="shared" si="341"/>
        <v>0</v>
      </c>
      <c r="N2972" s="8">
        <f t="shared" si="342"/>
        <v>0</v>
      </c>
      <c r="R2972" s="12">
        <v>1</v>
      </c>
    </row>
    <row r="2973" spans="1:18" ht="25.5" x14ac:dyDescent="0.2">
      <c r="A2973" s="1" t="s">
        <v>5341</v>
      </c>
      <c r="C2973" s="2" t="s">
        <v>5342</v>
      </c>
      <c r="D2973" s="3" t="s">
        <v>247</v>
      </c>
      <c r="E2973" s="4">
        <v>1000</v>
      </c>
      <c r="F2973" s="4">
        <v>0</v>
      </c>
      <c r="H2973" s="6">
        <v>0</v>
      </c>
      <c r="I2973" s="7">
        <v>6237489</v>
      </c>
      <c r="J2973" s="7">
        <v>6237407</v>
      </c>
      <c r="K2973" s="7">
        <v>2</v>
      </c>
      <c r="L2973" s="7">
        <v>6</v>
      </c>
      <c r="M2973" s="7">
        <f t="shared" si="341"/>
        <v>0</v>
      </c>
      <c r="N2973" s="8">
        <f t="shared" si="342"/>
        <v>0</v>
      </c>
      <c r="R2973" s="12">
        <v>1</v>
      </c>
    </row>
    <row r="2974" spans="1:18" ht="25.5" x14ac:dyDescent="0.2">
      <c r="A2974" s="1" t="s">
        <v>5343</v>
      </c>
      <c r="C2974" s="2" t="s">
        <v>5344</v>
      </c>
      <c r="D2974" s="3" t="s">
        <v>247</v>
      </c>
      <c r="E2974" s="4">
        <v>150</v>
      </c>
      <c r="F2974" s="4">
        <v>0</v>
      </c>
      <c r="H2974" s="6">
        <v>0</v>
      </c>
      <c r="I2974" s="7">
        <v>6237490</v>
      </c>
      <c r="J2974" s="7">
        <v>6237407</v>
      </c>
      <c r="K2974" s="7">
        <v>2</v>
      </c>
      <c r="L2974" s="7">
        <v>6</v>
      </c>
      <c r="M2974" s="7">
        <f t="shared" si="341"/>
        <v>0</v>
      </c>
      <c r="N2974" s="8">
        <f t="shared" si="342"/>
        <v>0</v>
      </c>
      <c r="R2974" s="12">
        <v>1</v>
      </c>
    </row>
    <row r="2975" spans="1:18" ht="25.5" x14ac:dyDescent="0.2">
      <c r="A2975" s="1" t="s">
        <v>5345</v>
      </c>
      <c r="C2975" s="2" t="s">
        <v>5346</v>
      </c>
      <c r="D2975" s="3" t="s">
        <v>247</v>
      </c>
      <c r="E2975" s="4">
        <v>80</v>
      </c>
      <c r="F2975" s="4">
        <v>0</v>
      </c>
      <c r="H2975" s="6">
        <v>0</v>
      </c>
      <c r="I2975" s="7">
        <v>6237491</v>
      </c>
      <c r="J2975" s="7">
        <v>6237407</v>
      </c>
      <c r="K2975" s="7">
        <v>2</v>
      </c>
      <c r="L2975" s="7">
        <v>6</v>
      </c>
      <c r="M2975" s="7">
        <f t="shared" si="341"/>
        <v>0</v>
      </c>
      <c r="N2975" s="8">
        <f t="shared" si="342"/>
        <v>0</v>
      </c>
      <c r="R2975" s="12">
        <v>1</v>
      </c>
    </row>
    <row r="2976" spans="1:18" ht="25.5" x14ac:dyDescent="0.2">
      <c r="A2976" s="1" t="s">
        <v>5347</v>
      </c>
      <c r="C2976" s="2" t="s">
        <v>5348</v>
      </c>
      <c r="D2976" s="3" t="s">
        <v>247</v>
      </c>
      <c r="E2976" s="4">
        <v>30</v>
      </c>
      <c r="F2976" s="4">
        <v>0</v>
      </c>
      <c r="H2976" s="6">
        <v>0</v>
      </c>
      <c r="I2976" s="7">
        <v>6237492</v>
      </c>
      <c r="J2976" s="7">
        <v>6237407</v>
      </c>
      <c r="K2976" s="7">
        <v>2</v>
      </c>
      <c r="L2976" s="7">
        <v>6</v>
      </c>
      <c r="M2976" s="7">
        <f t="shared" si="341"/>
        <v>0</v>
      </c>
      <c r="N2976" s="8">
        <f t="shared" si="342"/>
        <v>0</v>
      </c>
      <c r="R2976" s="12">
        <v>1</v>
      </c>
    </row>
    <row r="2977" spans="1:18" x14ac:dyDescent="0.2">
      <c r="A2977" s="1" t="s">
        <v>5349</v>
      </c>
      <c r="B2977" s="1" t="s">
        <v>131</v>
      </c>
      <c r="C2977" s="2" t="s">
        <v>5350</v>
      </c>
      <c r="D2977" s="3" t="s">
        <v>36</v>
      </c>
      <c r="E2977" s="4">
        <v>0</v>
      </c>
      <c r="F2977" s="4">
        <v>0</v>
      </c>
      <c r="H2977" s="6">
        <v>0</v>
      </c>
      <c r="I2977" s="7">
        <v>6237493</v>
      </c>
      <c r="J2977" s="7">
        <v>6237407</v>
      </c>
      <c r="K2977" s="7">
        <v>2</v>
      </c>
      <c r="L2977" s="7">
        <v>6</v>
      </c>
      <c r="M2977" s="7">
        <f t="shared" si="341"/>
        <v>0</v>
      </c>
      <c r="N2977" s="8">
        <f t="shared" si="342"/>
        <v>0</v>
      </c>
      <c r="R2977" s="12">
        <v>1</v>
      </c>
    </row>
    <row r="2978" spans="1:18" ht="25.5" x14ac:dyDescent="0.2">
      <c r="A2978" s="1" t="s">
        <v>5351</v>
      </c>
      <c r="C2978" s="2" t="s">
        <v>5352</v>
      </c>
      <c r="D2978" s="3" t="s">
        <v>247</v>
      </c>
      <c r="E2978" s="4">
        <v>500</v>
      </c>
      <c r="F2978" s="4">
        <v>0</v>
      </c>
      <c r="H2978" s="6">
        <v>0</v>
      </c>
      <c r="I2978" s="7">
        <v>6237494</v>
      </c>
      <c r="J2978" s="7">
        <v>6237407</v>
      </c>
      <c r="K2978" s="7">
        <v>2</v>
      </c>
      <c r="L2978" s="7">
        <v>6</v>
      </c>
      <c r="M2978" s="7">
        <f t="shared" si="341"/>
        <v>0</v>
      </c>
      <c r="N2978" s="8">
        <f t="shared" si="342"/>
        <v>0</v>
      </c>
      <c r="R2978" s="12">
        <v>1</v>
      </c>
    </row>
    <row r="2979" spans="1:18" ht="25.5" x14ac:dyDescent="0.2">
      <c r="A2979" s="1" t="s">
        <v>5353</v>
      </c>
      <c r="C2979" s="2" t="s">
        <v>5354</v>
      </c>
      <c r="D2979" s="3" t="s">
        <v>247</v>
      </c>
      <c r="E2979" s="4">
        <v>3500</v>
      </c>
      <c r="F2979" s="4">
        <v>0</v>
      </c>
      <c r="H2979" s="6">
        <v>0</v>
      </c>
      <c r="I2979" s="7">
        <v>6237495</v>
      </c>
      <c r="J2979" s="7">
        <v>6237407</v>
      </c>
      <c r="K2979" s="7">
        <v>2</v>
      </c>
      <c r="L2979" s="7">
        <v>6</v>
      </c>
      <c r="M2979" s="7">
        <f t="shared" si="341"/>
        <v>0</v>
      </c>
      <c r="N2979" s="8">
        <f t="shared" si="342"/>
        <v>0</v>
      </c>
      <c r="R2979" s="12">
        <v>1</v>
      </c>
    </row>
    <row r="2980" spans="1:18" ht="25.5" x14ac:dyDescent="0.2">
      <c r="A2980" s="1" t="s">
        <v>5355</v>
      </c>
      <c r="B2980" s="1" t="s">
        <v>134</v>
      </c>
      <c r="C2980" s="2" t="s">
        <v>1650</v>
      </c>
      <c r="D2980" s="3" t="s">
        <v>36</v>
      </c>
      <c r="E2980" s="4">
        <v>0</v>
      </c>
      <c r="F2980" s="4">
        <v>0</v>
      </c>
      <c r="H2980" s="6">
        <v>0</v>
      </c>
      <c r="I2980" s="7">
        <v>6237496</v>
      </c>
      <c r="J2980" s="7">
        <v>6237407</v>
      </c>
      <c r="K2980" s="7">
        <v>2</v>
      </c>
      <c r="L2980" s="7">
        <v>6</v>
      </c>
      <c r="M2980" s="7">
        <f t="shared" si="341"/>
        <v>0</v>
      </c>
      <c r="N2980" s="8">
        <f t="shared" si="342"/>
        <v>0</v>
      </c>
      <c r="R2980" s="12">
        <v>1</v>
      </c>
    </row>
    <row r="2981" spans="1:18" ht="38.25" x14ac:dyDescent="0.2">
      <c r="A2981" s="1" t="s">
        <v>5356</v>
      </c>
      <c r="C2981" s="2" t="s">
        <v>5357</v>
      </c>
      <c r="D2981" s="3" t="s">
        <v>247</v>
      </c>
      <c r="E2981" s="4">
        <v>45</v>
      </c>
      <c r="F2981" s="4">
        <v>0</v>
      </c>
      <c r="H2981" s="6">
        <v>0</v>
      </c>
      <c r="I2981" s="7">
        <v>6237497</v>
      </c>
      <c r="J2981" s="7">
        <v>6237407</v>
      </c>
      <c r="K2981" s="7">
        <v>2</v>
      </c>
      <c r="L2981" s="7">
        <v>6</v>
      </c>
      <c r="M2981" s="7">
        <f t="shared" si="341"/>
        <v>0</v>
      </c>
      <c r="N2981" s="8">
        <f t="shared" si="342"/>
        <v>0</v>
      </c>
      <c r="R2981" s="12">
        <v>1</v>
      </c>
    </row>
    <row r="2982" spans="1:18" ht="38.25" x14ac:dyDescent="0.2">
      <c r="A2982" s="1" t="s">
        <v>5358</v>
      </c>
      <c r="C2982" s="2" t="s">
        <v>5359</v>
      </c>
      <c r="D2982" s="3" t="s">
        <v>247</v>
      </c>
      <c r="E2982" s="4">
        <v>160</v>
      </c>
      <c r="F2982" s="4">
        <v>0</v>
      </c>
      <c r="H2982" s="6">
        <v>0</v>
      </c>
      <c r="I2982" s="7">
        <v>6237498</v>
      </c>
      <c r="J2982" s="7">
        <v>6237407</v>
      </c>
      <c r="K2982" s="7">
        <v>2</v>
      </c>
      <c r="L2982" s="7">
        <v>6</v>
      </c>
      <c r="M2982" s="7">
        <f t="shared" si="341"/>
        <v>0</v>
      </c>
      <c r="N2982" s="8">
        <f t="shared" si="342"/>
        <v>0</v>
      </c>
      <c r="R2982" s="12">
        <v>1</v>
      </c>
    </row>
    <row r="2983" spans="1:18" ht="38.25" x14ac:dyDescent="0.2">
      <c r="A2983" s="1" t="s">
        <v>5360</v>
      </c>
      <c r="C2983" s="2" t="s">
        <v>5361</v>
      </c>
      <c r="D2983" s="3" t="s">
        <v>247</v>
      </c>
      <c r="E2983" s="4">
        <v>310</v>
      </c>
      <c r="F2983" s="4">
        <v>0</v>
      </c>
      <c r="H2983" s="6">
        <v>0</v>
      </c>
      <c r="I2983" s="7">
        <v>6237499</v>
      </c>
      <c r="J2983" s="7">
        <v>6237407</v>
      </c>
      <c r="K2983" s="7">
        <v>2</v>
      </c>
      <c r="L2983" s="7">
        <v>6</v>
      </c>
      <c r="M2983" s="7">
        <f t="shared" si="341"/>
        <v>0</v>
      </c>
      <c r="N2983" s="8">
        <f t="shared" si="342"/>
        <v>0</v>
      </c>
      <c r="R2983" s="12">
        <v>1</v>
      </c>
    </row>
    <row r="2984" spans="1:18" ht="38.25" x14ac:dyDescent="0.2">
      <c r="A2984" s="1" t="s">
        <v>5362</v>
      </c>
      <c r="C2984" s="2" t="s">
        <v>5363</v>
      </c>
      <c r="D2984" s="3" t="s">
        <v>247</v>
      </c>
      <c r="E2984" s="4">
        <v>220</v>
      </c>
      <c r="F2984" s="4">
        <v>0</v>
      </c>
      <c r="H2984" s="6">
        <v>0</v>
      </c>
      <c r="I2984" s="7">
        <v>6237500</v>
      </c>
      <c r="J2984" s="7">
        <v>6237407</v>
      </c>
      <c r="K2984" s="7">
        <v>2</v>
      </c>
      <c r="L2984" s="7">
        <v>6</v>
      </c>
      <c r="M2984" s="7">
        <f t="shared" si="341"/>
        <v>0</v>
      </c>
      <c r="N2984" s="8">
        <f t="shared" si="342"/>
        <v>0</v>
      </c>
      <c r="R2984" s="12">
        <v>1</v>
      </c>
    </row>
    <row r="2985" spans="1:18" ht="38.25" x14ac:dyDescent="0.2">
      <c r="A2985" s="1" t="s">
        <v>5364</v>
      </c>
      <c r="C2985" s="2" t="s">
        <v>1652</v>
      </c>
      <c r="D2985" s="3" t="s">
        <v>247</v>
      </c>
      <c r="E2985" s="4">
        <v>210</v>
      </c>
      <c r="F2985" s="4">
        <v>0</v>
      </c>
      <c r="H2985" s="6">
        <v>0</v>
      </c>
      <c r="I2985" s="7">
        <v>6237501</v>
      </c>
      <c r="J2985" s="7">
        <v>6237407</v>
      </c>
      <c r="K2985" s="7">
        <v>2</v>
      </c>
      <c r="L2985" s="7">
        <v>6</v>
      </c>
      <c r="M2985" s="7">
        <f t="shared" si="341"/>
        <v>0</v>
      </c>
      <c r="N2985" s="8">
        <f t="shared" si="342"/>
        <v>0</v>
      </c>
      <c r="R2985" s="12">
        <v>1</v>
      </c>
    </row>
    <row r="2986" spans="1:18" x14ac:dyDescent="0.2">
      <c r="A2986" s="1" t="s">
        <v>5365</v>
      </c>
      <c r="B2986" s="1" t="s">
        <v>128</v>
      </c>
      <c r="C2986" s="2" t="s">
        <v>5366</v>
      </c>
      <c r="D2986" s="3" t="s">
        <v>234</v>
      </c>
      <c r="E2986" s="4">
        <v>1</v>
      </c>
      <c r="F2986" s="4">
        <v>0</v>
      </c>
      <c r="H2986" s="6">
        <v>0</v>
      </c>
      <c r="I2986" s="7">
        <v>6237502</v>
      </c>
      <c r="J2986" s="7">
        <v>6237407</v>
      </c>
      <c r="K2986" s="7">
        <v>2</v>
      </c>
      <c r="L2986" s="7">
        <v>6</v>
      </c>
      <c r="M2986" s="7">
        <f t="shared" si="341"/>
        <v>0</v>
      </c>
      <c r="N2986" s="8">
        <f t="shared" si="342"/>
        <v>0</v>
      </c>
      <c r="R2986" s="12">
        <v>1</v>
      </c>
    </row>
    <row r="2987" spans="1:18" ht="25.5" x14ac:dyDescent="0.2">
      <c r="A2987" s="1" t="s">
        <v>5367</v>
      </c>
      <c r="B2987" s="1" t="s">
        <v>131</v>
      </c>
      <c r="C2987" s="2" t="s">
        <v>5368</v>
      </c>
      <c r="D2987" s="3" t="s">
        <v>234</v>
      </c>
      <c r="E2987" s="4">
        <v>1</v>
      </c>
      <c r="F2987" s="4">
        <v>0</v>
      </c>
      <c r="H2987" s="6">
        <v>0</v>
      </c>
      <c r="I2987" s="7">
        <v>6237503</v>
      </c>
      <c r="J2987" s="7">
        <v>6237407</v>
      </c>
      <c r="K2987" s="7">
        <v>2</v>
      </c>
      <c r="L2987" s="7">
        <v>6</v>
      </c>
      <c r="M2987" s="7">
        <f t="shared" si="341"/>
        <v>0</v>
      </c>
      <c r="N2987" s="8">
        <f t="shared" si="342"/>
        <v>0</v>
      </c>
      <c r="R2987" s="12">
        <v>1</v>
      </c>
    </row>
    <row r="2988" spans="1:18" ht="102" x14ac:dyDescent="0.2">
      <c r="A2988" s="1" t="s">
        <v>5369</v>
      </c>
      <c r="B2988" s="1" t="s">
        <v>137</v>
      </c>
      <c r="C2988" s="2" t="s">
        <v>5370</v>
      </c>
      <c r="D2988" s="3" t="s">
        <v>36</v>
      </c>
      <c r="E2988" s="4">
        <v>0</v>
      </c>
      <c r="F2988" s="4">
        <v>0</v>
      </c>
      <c r="H2988" s="6">
        <v>0</v>
      </c>
      <c r="I2988" s="7">
        <v>6237504</v>
      </c>
      <c r="J2988" s="7">
        <v>6237407</v>
      </c>
      <c r="K2988" s="7">
        <v>2</v>
      </c>
      <c r="L2988" s="7">
        <v>6</v>
      </c>
      <c r="M2988" s="7">
        <f t="shared" si="341"/>
        <v>0</v>
      </c>
      <c r="N2988" s="8">
        <f t="shared" si="342"/>
        <v>0</v>
      </c>
      <c r="R2988" s="12">
        <v>1</v>
      </c>
    </row>
    <row r="2989" spans="1:18" ht="114.75" x14ac:dyDescent="0.2">
      <c r="A2989" s="1" t="s">
        <v>5371</v>
      </c>
      <c r="C2989" s="2" t="s">
        <v>5372</v>
      </c>
      <c r="D2989" s="3" t="s">
        <v>237</v>
      </c>
      <c r="E2989" s="4">
        <v>2</v>
      </c>
      <c r="F2989" s="4">
        <v>0</v>
      </c>
      <c r="H2989" s="6">
        <v>0</v>
      </c>
      <c r="I2989" s="7">
        <v>6237505</v>
      </c>
      <c r="J2989" s="7">
        <v>6237407</v>
      </c>
      <c r="K2989" s="7">
        <v>2</v>
      </c>
      <c r="L2989" s="7">
        <v>6</v>
      </c>
      <c r="M2989" s="7">
        <f t="shared" si="341"/>
        <v>0</v>
      </c>
      <c r="N2989" s="8">
        <f t="shared" si="342"/>
        <v>0</v>
      </c>
      <c r="R2989" s="12">
        <v>1</v>
      </c>
    </row>
    <row r="2990" spans="1:18" ht="114.75" x14ac:dyDescent="0.2">
      <c r="A2990" s="1" t="s">
        <v>5373</v>
      </c>
      <c r="C2990" s="2" t="s">
        <v>5374</v>
      </c>
      <c r="D2990" s="3" t="s">
        <v>237</v>
      </c>
      <c r="E2990" s="4">
        <v>9</v>
      </c>
      <c r="F2990" s="4">
        <v>0</v>
      </c>
      <c r="H2990" s="6">
        <v>0</v>
      </c>
      <c r="I2990" s="7">
        <v>6237506</v>
      </c>
      <c r="J2990" s="7">
        <v>6237407</v>
      </c>
      <c r="K2990" s="7">
        <v>2</v>
      </c>
      <c r="L2990" s="7">
        <v>6</v>
      </c>
      <c r="M2990" s="7">
        <f t="shared" si="341"/>
        <v>0</v>
      </c>
      <c r="N2990" s="8">
        <f t="shared" si="342"/>
        <v>0</v>
      </c>
      <c r="R2990" s="12">
        <v>1</v>
      </c>
    </row>
    <row r="2991" spans="1:18" ht="114.75" x14ac:dyDescent="0.2">
      <c r="A2991" s="1" t="s">
        <v>5375</v>
      </c>
      <c r="C2991" s="2" t="s">
        <v>5376</v>
      </c>
      <c r="D2991" s="3" t="s">
        <v>237</v>
      </c>
      <c r="E2991" s="4">
        <v>7</v>
      </c>
      <c r="F2991" s="4">
        <v>0</v>
      </c>
      <c r="H2991" s="6">
        <v>0</v>
      </c>
      <c r="I2991" s="7">
        <v>6237507</v>
      </c>
      <c r="J2991" s="7">
        <v>6237407</v>
      </c>
      <c r="K2991" s="7">
        <v>2</v>
      </c>
      <c r="L2991" s="7">
        <v>6</v>
      </c>
      <c r="M2991" s="7">
        <f t="shared" si="341"/>
        <v>0</v>
      </c>
      <c r="N2991" s="8">
        <f t="shared" si="342"/>
        <v>0</v>
      </c>
      <c r="R2991" s="12">
        <v>1</v>
      </c>
    </row>
    <row r="2992" spans="1:18" ht="114.75" x14ac:dyDescent="0.2">
      <c r="A2992" s="1" t="s">
        <v>5377</v>
      </c>
      <c r="C2992" s="2" t="s">
        <v>5378</v>
      </c>
      <c r="D2992" s="3" t="s">
        <v>237</v>
      </c>
      <c r="E2992" s="4">
        <v>3</v>
      </c>
      <c r="F2992" s="4">
        <v>0</v>
      </c>
      <c r="H2992" s="6">
        <v>0</v>
      </c>
      <c r="I2992" s="7">
        <v>6237508</v>
      </c>
      <c r="J2992" s="7">
        <v>6237407</v>
      </c>
      <c r="K2992" s="7">
        <v>2</v>
      </c>
      <c r="L2992" s="7">
        <v>6</v>
      </c>
      <c r="M2992" s="7">
        <f t="shared" si="341"/>
        <v>0</v>
      </c>
      <c r="N2992" s="8">
        <f t="shared" si="342"/>
        <v>0</v>
      </c>
      <c r="R2992" s="12">
        <v>1</v>
      </c>
    </row>
    <row r="2993" spans="1:18" x14ac:dyDescent="0.2">
      <c r="A2993" s="1" t="s">
        <v>5379</v>
      </c>
      <c r="B2993" s="1" t="s">
        <v>307</v>
      </c>
      <c r="C2993" s="2" t="s">
        <v>5380</v>
      </c>
      <c r="E2993" s="4">
        <v>0</v>
      </c>
      <c r="F2993" s="4">
        <v>0</v>
      </c>
      <c r="H2993" s="6">
        <v>0</v>
      </c>
      <c r="I2993" s="7">
        <v>6237509</v>
      </c>
      <c r="J2993" s="7">
        <v>6237374</v>
      </c>
      <c r="K2993" s="7">
        <v>1</v>
      </c>
      <c r="L2993" s="7">
        <v>5</v>
      </c>
      <c r="M2993" s="7">
        <f>M2994+M2995+M2996+M2997+M2998+M2999+M3000+M3001+M3002+M3003</f>
        <v>0</v>
      </c>
      <c r="N2993" s="8">
        <f>N2994+N2995+N2996+N2997+N2998+N2999+N3000+N3001+N3002+N3003</f>
        <v>0</v>
      </c>
      <c r="R2993" s="12">
        <v>1</v>
      </c>
    </row>
    <row r="2994" spans="1:18" x14ac:dyDescent="0.2">
      <c r="A2994" s="1" t="s">
        <v>5381</v>
      </c>
      <c r="C2994" s="2" t="s">
        <v>1561</v>
      </c>
      <c r="D2994" s="3" t="s">
        <v>36</v>
      </c>
      <c r="E2994" s="4">
        <v>0</v>
      </c>
      <c r="F2994" s="4">
        <v>0</v>
      </c>
      <c r="H2994" s="6">
        <v>0</v>
      </c>
      <c r="I2994" s="7">
        <v>6237510</v>
      </c>
      <c r="J2994" s="7">
        <v>6237509</v>
      </c>
      <c r="K2994" s="7">
        <v>2</v>
      </c>
      <c r="L2994" s="7">
        <v>6</v>
      </c>
      <c r="M2994" s="7">
        <f t="shared" ref="M2994:M3003" si="343">ROUND(ROUND(H2994,2)*ROUND(E2994,2), 2)</f>
        <v>0</v>
      </c>
      <c r="N2994" s="8">
        <f t="shared" ref="N2994:N3003" si="344">H2994*E2994*(1+F2994/100)</f>
        <v>0</v>
      </c>
      <c r="R2994" s="12">
        <v>1</v>
      </c>
    </row>
    <row r="2995" spans="1:18" x14ac:dyDescent="0.2">
      <c r="A2995" s="1" t="s">
        <v>5382</v>
      </c>
      <c r="B2995" s="1" t="s">
        <v>31</v>
      </c>
      <c r="C2995" s="2" t="s">
        <v>5383</v>
      </c>
      <c r="D2995" s="3" t="s">
        <v>237</v>
      </c>
      <c r="E2995" s="4">
        <v>32</v>
      </c>
      <c r="F2995" s="4">
        <v>0</v>
      </c>
      <c r="H2995" s="6">
        <v>0</v>
      </c>
      <c r="I2995" s="7">
        <v>6237511</v>
      </c>
      <c r="J2995" s="7">
        <v>6237509</v>
      </c>
      <c r="K2995" s="7">
        <v>2</v>
      </c>
      <c r="L2995" s="7">
        <v>6</v>
      </c>
      <c r="M2995" s="7">
        <f t="shared" si="343"/>
        <v>0</v>
      </c>
      <c r="N2995" s="8">
        <f t="shared" si="344"/>
        <v>0</v>
      </c>
      <c r="R2995" s="12">
        <v>1</v>
      </c>
    </row>
    <row r="2996" spans="1:18" x14ac:dyDescent="0.2">
      <c r="A2996" s="1" t="s">
        <v>5384</v>
      </c>
      <c r="B2996" s="1" t="s">
        <v>42</v>
      </c>
      <c r="C2996" s="2" t="s">
        <v>5385</v>
      </c>
      <c r="D2996" s="3" t="s">
        <v>237</v>
      </c>
      <c r="E2996" s="4">
        <v>1</v>
      </c>
      <c r="F2996" s="4">
        <v>0</v>
      </c>
      <c r="H2996" s="6">
        <v>0</v>
      </c>
      <c r="I2996" s="7">
        <v>6237512</v>
      </c>
      <c r="J2996" s="7">
        <v>6237509</v>
      </c>
      <c r="K2996" s="7">
        <v>2</v>
      </c>
      <c r="L2996" s="7">
        <v>6</v>
      </c>
      <c r="M2996" s="7">
        <f t="shared" si="343"/>
        <v>0</v>
      </c>
      <c r="N2996" s="8">
        <f t="shared" si="344"/>
        <v>0</v>
      </c>
      <c r="R2996" s="12">
        <v>1</v>
      </c>
    </row>
    <row r="2997" spans="1:18" x14ac:dyDescent="0.2">
      <c r="A2997" s="1" t="s">
        <v>5386</v>
      </c>
      <c r="B2997" s="1" t="s">
        <v>45</v>
      </c>
      <c r="C2997" s="2" t="s">
        <v>5387</v>
      </c>
      <c r="D2997" s="3" t="s">
        <v>237</v>
      </c>
      <c r="E2997" s="4">
        <v>4</v>
      </c>
      <c r="F2997" s="4">
        <v>0</v>
      </c>
      <c r="H2997" s="6">
        <v>0</v>
      </c>
      <c r="I2997" s="7">
        <v>6237513</v>
      </c>
      <c r="J2997" s="7">
        <v>6237509</v>
      </c>
      <c r="K2997" s="7">
        <v>2</v>
      </c>
      <c r="L2997" s="7">
        <v>6</v>
      </c>
      <c r="M2997" s="7">
        <f t="shared" si="343"/>
        <v>0</v>
      </c>
      <c r="N2997" s="8">
        <f t="shared" si="344"/>
        <v>0</v>
      </c>
      <c r="R2997" s="12">
        <v>1</v>
      </c>
    </row>
    <row r="2998" spans="1:18" x14ac:dyDescent="0.2">
      <c r="A2998" s="1" t="s">
        <v>5388</v>
      </c>
      <c r="B2998" s="1" t="s">
        <v>48</v>
      </c>
      <c r="C2998" s="2" t="s">
        <v>5389</v>
      </c>
      <c r="D2998" s="3" t="s">
        <v>237</v>
      </c>
      <c r="E2998" s="4">
        <v>1</v>
      </c>
      <c r="F2998" s="4">
        <v>0</v>
      </c>
      <c r="H2998" s="6">
        <v>0</v>
      </c>
      <c r="I2998" s="7">
        <v>6237514</v>
      </c>
      <c r="J2998" s="7">
        <v>6237509</v>
      </c>
      <c r="K2998" s="7">
        <v>2</v>
      </c>
      <c r="L2998" s="7">
        <v>6</v>
      </c>
      <c r="M2998" s="7">
        <f t="shared" si="343"/>
        <v>0</v>
      </c>
      <c r="N2998" s="8">
        <f t="shared" si="344"/>
        <v>0</v>
      </c>
      <c r="R2998" s="12">
        <v>1</v>
      </c>
    </row>
    <row r="2999" spans="1:18" x14ac:dyDescent="0.2">
      <c r="A2999" s="1" t="s">
        <v>5390</v>
      </c>
      <c r="B2999" s="1" t="s">
        <v>51</v>
      </c>
      <c r="C2999" s="2" t="s">
        <v>5391</v>
      </c>
      <c r="D2999" s="3" t="s">
        <v>237</v>
      </c>
      <c r="E2999" s="4">
        <v>1</v>
      </c>
      <c r="F2999" s="4">
        <v>0</v>
      </c>
      <c r="H2999" s="6">
        <v>0</v>
      </c>
      <c r="I2999" s="7">
        <v>6237515</v>
      </c>
      <c r="J2999" s="7">
        <v>6237509</v>
      </c>
      <c r="K2999" s="7">
        <v>2</v>
      </c>
      <c r="L2999" s="7">
        <v>6</v>
      </c>
      <c r="M2999" s="7">
        <f t="shared" si="343"/>
        <v>0</v>
      </c>
      <c r="N2999" s="8">
        <f t="shared" si="344"/>
        <v>0</v>
      </c>
      <c r="R2999" s="12">
        <v>1</v>
      </c>
    </row>
    <row r="3000" spans="1:18" ht="25.5" x14ac:dyDescent="0.2">
      <c r="A3000" s="1" t="s">
        <v>5392</v>
      </c>
      <c r="B3000" s="1" t="s">
        <v>54</v>
      </c>
      <c r="C3000" s="2" t="s">
        <v>5393</v>
      </c>
      <c r="D3000" s="3" t="s">
        <v>237</v>
      </c>
      <c r="E3000" s="4">
        <v>152</v>
      </c>
      <c r="F3000" s="4">
        <v>0</v>
      </c>
      <c r="H3000" s="6">
        <v>0</v>
      </c>
      <c r="I3000" s="7">
        <v>6237516</v>
      </c>
      <c r="J3000" s="7">
        <v>6237509</v>
      </c>
      <c r="K3000" s="7">
        <v>2</v>
      </c>
      <c r="L3000" s="7">
        <v>6</v>
      </c>
      <c r="M3000" s="7">
        <f t="shared" si="343"/>
        <v>0</v>
      </c>
      <c r="N3000" s="8">
        <f t="shared" si="344"/>
        <v>0</v>
      </c>
      <c r="R3000" s="12">
        <v>1</v>
      </c>
    </row>
    <row r="3001" spans="1:18" x14ac:dyDescent="0.2">
      <c r="A3001" s="1" t="s">
        <v>5394</v>
      </c>
      <c r="B3001" s="1" t="s">
        <v>57</v>
      </c>
      <c r="C3001" s="2" t="s">
        <v>5395</v>
      </c>
      <c r="D3001" s="3" t="s">
        <v>237</v>
      </c>
      <c r="E3001" s="4">
        <v>50</v>
      </c>
      <c r="F3001" s="4">
        <v>0</v>
      </c>
      <c r="H3001" s="6">
        <v>0</v>
      </c>
      <c r="I3001" s="7">
        <v>6237517</v>
      </c>
      <c r="J3001" s="7">
        <v>6237509</v>
      </c>
      <c r="K3001" s="7">
        <v>2</v>
      </c>
      <c r="L3001" s="7">
        <v>6</v>
      </c>
      <c r="M3001" s="7">
        <f t="shared" si="343"/>
        <v>0</v>
      </c>
      <c r="N3001" s="8">
        <f t="shared" si="344"/>
        <v>0</v>
      </c>
      <c r="R3001" s="12">
        <v>1</v>
      </c>
    </row>
    <row r="3002" spans="1:18" x14ac:dyDescent="0.2">
      <c r="A3002" s="1" t="s">
        <v>5396</v>
      </c>
      <c r="B3002" s="1" t="s">
        <v>60</v>
      </c>
      <c r="C3002" s="2" t="s">
        <v>5397</v>
      </c>
      <c r="D3002" s="3" t="s">
        <v>237</v>
      </c>
      <c r="E3002" s="4">
        <v>1</v>
      </c>
      <c r="F3002" s="4">
        <v>0</v>
      </c>
      <c r="H3002" s="6">
        <v>0</v>
      </c>
      <c r="I3002" s="7">
        <v>6237518</v>
      </c>
      <c r="J3002" s="7">
        <v>6237509</v>
      </c>
      <c r="K3002" s="7">
        <v>2</v>
      </c>
      <c r="L3002" s="7">
        <v>6</v>
      </c>
      <c r="M3002" s="7">
        <f t="shared" si="343"/>
        <v>0</v>
      </c>
      <c r="N3002" s="8">
        <f t="shared" si="344"/>
        <v>0</v>
      </c>
      <c r="R3002" s="12">
        <v>1</v>
      </c>
    </row>
    <row r="3003" spans="1:18" x14ac:dyDescent="0.2">
      <c r="A3003" s="1" t="s">
        <v>5398</v>
      </c>
      <c r="B3003" s="1" t="s">
        <v>63</v>
      </c>
      <c r="C3003" s="2" t="s">
        <v>5399</v>
      </c>
      <c r="D3003" s="3" t="s">
        <v>237</v>
      </c>
      <c r="E3003" s="4">
        <v>22</v>
      </c>
      <c r="F3003" s="4">
        <v>0</v>
      </c>
      <c r="H3003" s="6">
        <v>0</v>
      </c>
      <c r="I3003" s="7">
        <v>6237519</v>
      </c>
      <c r="J3003" s="7">
        <v>6237509</v>
      </c>
      <c r="K3003" s="7">
        <v>2</v>
      </c>
      <c r="L3003" s="7">
        <v>6</v>
      </c>
      <c r="M3003" s="7">
        <f t="shared" si="343"/>
        <v>0</v>
      </c>
      <c r="N3003" s="8">
        <f t="shared" si="344"/>
        <v>0</v>
      </c>
      <c r="R3003" s="12">
        <v>1</v>
      </c>
    </row>
    <row r="3004" spans="1:18" x14ac:dyDescent="0.2">
      <c r="A3004" s="1" t="s">
        <v>5400</v>
      </c>
      <c r="B3004" s="1" t="s">
        <v>344</v>
      </c>
      <c r="C3004" s="2" t="s">
        <v>5401</v>
      </c>
      <c r="E3004" s="4">
        <v>0</v>
      </c>
      <c r="F3004" s="4">
        <v>0</v>
      </c>
      <c r="H3004" s="6">
        <v>0</v>
      </c>
      <c r="I3004" s="7">
        <v>6237520</v>
      </c>
      <c r="J3004" s="7">
        <v>6237374</v>
      </c>
      <c r="K3004" s="7">
        <v>1</v>
      </c>
      <c r="L3004" s="7">
        <v>5</v>
      </c>
      <c r="M3004" s="7">
        <f>M3005+M3007+M3028+M3053+M3078+M3103+M3120+M3151+M3178+M3210</f>
        <v>0</v>
      </c>
      <c r="N3004" s="8">
        <f>N3005+N3007+N3028+N3053+N3078+N3103+N3120+N3151+N3178+N3210</f>
        <v>0</v>
      </c>
      <c r="R3004" s="12">
        <v>1</v>
      </c>
    </row>
    <row r="3005" spans="1:18" x14ac:dyDescent="0.2">
      <c r="A3005" s="1" t="s">
        <v>5402</v>
      </c>
      <c r="C3005" s="2" t="s">
        <v>285</v>
      </c>
      <c r="E3005" s="4">
        <v>0</v>
      </c>
      <c r="F3005" s="4">
        <v>0</v>
      </c>
      <c r="H3005" s="6">
        <v>0</v>
      </c>
      <c r="I3005" s="7">
        <v>6237521</v>
      </c>
      <c r="J3005" s="7">
        <v>6237520</v>
      </c>
      <c r="K3005" s="7">
        <v>1</v>
      </c>
      <c r="L3005" s="7">
        <v>6</v>
      </c>
      <c r="M3005" s="7">
        <f>M3006</f>
        <v>0</v>
      </c>
      <c r="N3005" s="8">
        <f>N3006</f>
        <v>0</v>
      </c>
      <c r="R3005" s="12">
        <v>1</v>
      </c>
    </row>
    <row r="3006" spans="1:18" x14ac:dyDescent="0.2">
      <c r="A3006" s="1" t="s">
        <v>5403</v>
      </c>
      <c r="C3006" s="2" t="s">
        <v>5404</v>
      </c>
      <c r="D3006" s="3" t="s">
        <v>36</v>
      </c>
      <c r="E3006" s="4">
        <v>0</v>
      </c>
      <c r="F3006" s="4">
        <v>0</v>
      </c>
      <c r="H3006" s="6">
        <v>0</v>
      </c>
      <c r="I3006" s="7">
        <v>6237522</v>
      </c>
      <c r="J3006" s="7">
        <v>6237521</v>
      </c>
      <c r="K3006" s="7">
        <v>2</v>
      </c>
      <c r="L3006" s="7">
        <v>7</v>
      </c>
      <c r="M3006" s="7">
        <f>ROUND(ROUND(H3006,2)*ROUND(E3006,2), 2)</f>
        <v>0</v>
      </c>
      <c r="N3006" s="8">
        <f>H3006*E3006*(1+F3006/100)</f>
        <v>0</v>
      </c>
      <c r="R3006" s="12">
        <v>1</v>
      </c>
    </row>
    <row r="3007" spans="1:18" x14ac:dyDescent="0.2">
      <c r="A3007" s="1" t="s">
        <v>5405</v>
      </c>
      <c r="C3007" s="2" t="s">
        <v>5406</v>
      </c>
      <c r="E3007" s="4">
        <v>0</v>
      </c>
      <c r="F3007" s="4">
        <v>0</v>
      </c>
      <c r="H3007" s="6">
        <v>0</v>
      </c>
      <c r="I3007" s="7">
        <v>6237523</v>
      </c>
      <c r="J3007" s="7">
        <v>6237520</v>
      </c>
      <c r="K3007" s="7">
        <v>1</v>
      </c>
      <c r="L3007" s="7">
        <v>6</v>
      </c>
      <c r="M3007" s="7">
        <f>M3008+M3009+M3010+M3011+M3012+M3013+M3014+M3015+M3016+M3017+M3018+M3019+M3020+M3021+M3022+M3023+M3024+M3025+M3026+M3027</f>
        <v>0</v>
      </c>
      <c r="N3007" s="8">
        <f>N3008+N3009+N3010+N3011+N3012+N3013+N3014+N3015+N3016+N3017+N3018+N3019+N3020+N3021+N3022+N3023+N3024+N3025+N3026+N3027</f>
        <v>0</v>
      </c>
      <c r="R3007" s="12">
        <v>1</v>
      </c>
    </row>
    <row r="3008" spans="1:18" ht="25.5" x14ac:dyDescent="0.2">
      <c r="A3008" s="1" t="s">
        <v>5407</v>
      </c>
      <c r="B3008" s="1" t="s">
        <v>31</v>
      </c>
      <c r="C3008" s="2" t="s">
        <v>5408</v>
      </c>
      <c r="D3008" s="3" t="s">
        <v>237</v>
      </c>
      <c r="E3008" s="4">
        <v>1</v>
      </c>
      <c r="F3008" s="4">
        <v>0</v>
      </c>
      <c r="H3008" s="6">
        <v>0</v>
      </c>
      <c r="I3008" s="7">
        <v>6237524</v>
      </c>
      <c r="J3008" s="7">
        <v>6237523</v>
      </c>
      <c r="K3008" s="7">
        <v>2</v>
      </c>
      <c r="L3008" s="7">
        <v>7</v>
      </c>
      <c r="M3008" s="7">
        <f t="shared" ref="M3008:M3027" si="345">ROUND(ROUND(H3008,2)*ROUND(E3008,2), 2)</f>
        <v>0</v>
      </c>
      <c r="N3008" s="8">
        <f t="shared" ref="N3008:N3027" si="346">H3008*E3008*(1+F3008/100)</f>
        <v>0</v>
      </c>
      <c r="R3008" s="12">
        <v>1</v>
      </c>
    </row>
    <row r="3009" spans="1:18" x14ac:dyDescent="0.2">
      <c r="A3009" s="1" t="s">
        <v>5409</v>
      </c>
      <c r="B3009" s="1" t="s">
        <v>5410</v>
      </c>
      <c r="C3009" s="2" t="s">
        <v>5411</v>
      </c>
      <c r="D3009" s="3" t="s">
        <v>237</v>
      </c>
      <c r="E3009" s="4">
        <v>1</v>
      </c>
      <c r="F3009" s="4">
        <v>0</v>
      </c>
      <c r="H3009" s="6">
        <v>0</v>
      </c>
      <c r="I3009" s="7">
        <v>6237525</v>
      </c>
      <c r="J3009" s="7">
        <v>6237523</v>
      </c>
      <c r="K3009" s="7">
        <v>2</v>
      </c>
      <c r="L3009" s="7">
        <v>7</v>
      </c>
      <c r="M3009" s="7">
        <f t="shared" si="345"/>
        <v>0</v>
      </c>
      <c r="N3009" s="8">
        <f t="shared" si="346"/>
        <v>0</v>
      </c>
      <c r="R3009" s="12">
        <v>1</v>
      </c>
    </row>
    <row r="3010" spans="1:18" x14ac:dyDescent="0.2">
      <c r="A3010" s="1" t="s">
        <v>5412</v>
      </c>
      <c r="B3010" s="1" t="s">
        <v>5410</v>
      </c>
      <c r="C3010" s="2" t="s">
        <v>5413</v>
      </c>
      <c r="D3010" s="3" t="s">
        <v>237</v>
      </c>
      <c r="E3010" s="4">
        <v>1</v>
      </c>
      <c r="F3010" s="4">
        <v>0</v>
      </c>
      <c r="H3010" s="6">
        <v>0</v>
      </c>
      <c r="I3010" s="7">
        <v>6237526</v>
      </c>
      <c r="J3010" s="7">
        <v>6237523</v>
      </c>
      <c r="K3010" s="7">
        <v>2</v>
      </c>
      <c r="L3010" s="7">
        <v>7</v>
      </c>
      <c r="M3010" s="7">
        <f t="shared" si="345"/>
        <v>0</v>
      </c>
      <c r="N3010" s="8">
        <f t="shared" si="346"/>
        <v>0</v>
      </c>
      <c r="R3010" s="12">
        <v>1</v>
      </c>
    </row>
    <row r="3011" spans="1:18" x14ac:dyDescent="0.2">
      <c r="A3011" s="1" t="s">
        <v>5414</v>
      </c>
      <c r="B3011" s="1" t="s">
        <v>5410</v>
      </c>
      <c r="C3011" s="2" t="s">
        <v>5415</v>
      </c>
      <c r="D3011" s="3" t="s">
        <v>237</v>
      </c>
      <c r="E3011" s="4">
        <v>1</v>
      </c>
      <c r="F3011" s="4">
        <v>0</v>
      </c>
      <c r="H3011" s="6">
        <v>0</v>
      </c>
      <c r="I3011" s="7">
        <v>6237527</v>
      </c>
      <c r="J3011" s="7">
        <v>6237523</v>
      </c>
      <c r="K3011" s="7">
        <v>2</v>
      </c>
      <c r="L3011" s="7">
        <v>7</v>
      </c>
      <c r="M3011" s="7">
        <f t="shared" si="345"/>
        <v>0</v>
      </c>
      <c r="N3011" s="8">
        <f t="shared" si="346"/>
        <v>0</v>
      </c>
      <c r="R3011" s="12">
        <v>1</v>
      </c>
    </row>
    <row r="3012" spans="1:18" x14ac:dyDescent="0.2">
      <c r="A3012" s="1" t="s">
        <v>5416</v>
      </c>
      <c r="B3012" s="1" t="s">
        <v>5410</v>
      </c>
      <c r="C3012" s="2" t="s">
        <v>5417</v>
      </c>
      <c r="D3012" s="3" t="s">
        <v>237</v>
      </c>
      <c r="E3012" s="4">
        <v>1</v>
      </c>
      <c r="F3012" s="4">
        <v>0</v>
      </c>
      <c r="H3012" s="6">
        <v>0</v>
      </c>
      <c r="I3012" s="7">
        <v>6237528</v>
      </c>
      <c r="J3012" s="7">
        <v>6237523</v>
      </c>
      <c r="K3012" s="7">
        <v>2</v>
      </c>
      <c r="L3012" s="7">
        <v>7</v>
      </c>
      <c r="M3012" s="7">
        <f t="shared" si="345"/>
        <v>0</v>
      </c>
      <c r="N3012" s="8">
        <f t="shared" si="346"/>
        <v>0</v>
      </c>
      <c r="R3012" s="12">
        <v>1</v>
      </c>
    </row>
    <row r="3013" spans="1:18" x14ac:dyDescent="0.2">
      <c r="A3013" s="1" t="s">
        <v>5418</v>
      </c>
      <c r="B3013" s="1" t="s">
        <v>5410</v>
      </c>
      <c r="C3013" s="2" t="s">
        <v>5419</v>
      </c>
      <c r="D3013" s="3" t="s">
        <v>237</v>
      </c>
      <c r="E3013" s="4">
        <v>3</v>
      </c>
      <c r="F3013" s="4">
        <v>0</v>
      </c>
      <c r="H3013" s="6">
        <v>0</v>
      </c>
      <c r="I3013" s="7">
        <v>6237529</v>
      </c>
      <c r="J3013" s="7">
        <v>6237523</v>
      </c>
      <c r="K3013" s="7">
        <v>2</v>
      </c>
      <c r="L3013" s="7">
        <v>7</v>
      </c>
      <c r="M3013" s="7">
        <f t="shared" si="345"/>
        <v>0</v>
      </c>
      <c r="N3013" s="8">
        <f t="shared" si="346"/>
        <v>0</v>
      </c>
      <c r="R3013" s="12">
        <v>1</v>
      </c>
    </row>
    <row r="3014" spans="1:18" x14ac:dyDescent="0.2">
      <c r="A3014" s="1" t="s">
        <v>5420</v>
      </c>
      <c r="B3014" s="1" t="s">
        <v>5410</v>
      </c>
      <c r="C3014" s="2" t="s">
        <v>5421</v>
      </c>
      <c r="D3014" s="3" t="s">
        <v>237</v>
      </c>
      <c r="E3014" s="4">
        <v>1</v>
      </c>
      <c r="F3014" s="4">
        <v>0</v>
      </c>
      <c r="H3014" s="6">
        <v>0</v>
      </c>
      <c r="I3014" s="7">
        <v>6237530</v>
      </c>
      <c r="J3014" s="7">
        <v>6237523</v>
      </c>
      <c r="K3014" s="7">
        <v>2</v>
      </c>
      <c r="L3014" s="7">
        <v>7</v>
      </c>
      <c r="M3014" s="7">
        <f t="shared" si="345"/>
        <v>0</v>
      </c>
      <c r="N3014" s="8">
        <f t="shared" si="346"/>
        <v>0</v>
      </c>
      <c r="R3014" s="12">
        <v>1</v>
      </c>
    </row>
    <row r="3015" spans="1:18" x14ac:dyDescent="0.2">
      <c r="A3015" s="1" t="s">
        <v>5422</v>
      </c>
      <c r="B3015" s="1" t="s">
        <v>5410</v>
      </c>
      <c r="C3015" s="2" t="s">
        <v>5423</v>
      </c>
      <c r="D3015" s="3" t="s">
        <v>237</v>
      </c>
      <c r="E3015" s="4">
        <v>2</v>
      </c>
      <c r="F3015" s="4">
        <v>0</v>
      </c>
      <c r="H3015" s="6">
        <v>0</v>
      </c>
      <c r="I3015" s="7">
        <v>6237531</v>
      </c>
      <c r="J3015" s="7">
        <v>6237523</v>
      </c>
      <c r="K3015" s="7">
        <v>2</v>
      </c>
      <c r="L3015" s="7">
        <v>7</v>
      </c>
      <c r="M3015" s="7">
        <f t="shared" si="345"/>
        <v>0</v>
      </c>
      <c r="N3015" s="8">
        <f t="shared" si="346"/>
        <v>0</v>
      </c>
      <c r="R3015" s="12">
        <v>1</v>
      </c>
    </row>
    <row r="3016" spans="1:18" x14ac:dyDescent="0.2">
      <c r="A3016" s="1" t="s">
        <v>5424</v>
      </c>
      <c r="B3016" s="1" t="s">
        <v>5410</v>
      </c>
      <c r="C3016" s="2" t="s">
        <v>5425</v>
      </c>
      <c r="D3016" s="3" t="s">
        <v>237</v>
      </c>
      <c r="E3016" s="4">
        <v>2</v>
      </c>
      <c r="F3016" s="4">
        <v>0</v>
      </c>
      <c r="H3016" s="6">
        <v>0</v>
      </c>
      <c r="I3016" s="7">
        <v>6237532</v>
      </c>
      <c r="J3016" s="7">
        <v>6237523</v>
      </c>
      <c r="K3016" s="7">
        <v>2</v>
      </c>
      <c r="L3016" s="7">
        <v>7</v>
      </c>
      <c r="M3016" s="7">
        <f t="shared" si="345"/>
        <v>0</v>
      </c>
      <c r="N3016" s="8">
        <f t="shared" si="346"/>
        <v>0</v>
      </c>
      <c r="R3016" s="12">
        <v>1</v>
      </c>
    </row>
    <row r="3017" spans="1:18" x14ac:dyDescent="0.2">
      <c r="A3017" s="1" t="s">
        <v>5426</v>
      </c>
      <c r="B3017" s="1" t="s">
        <v>5410</v>
      </c>
      <c r="C3017" s="2" t="s">
        <v>5427</v>
      </c>
      <c r="D3017" s="3" t="s">
        <v>237</v>
      </c>
      <c r="E3017" s="4">
        <v>1</v>
      </c>
      <c r="F3017" s="4">
        <v>0</v>
      </c>
      <c r="H3017" s="6">
        <v>0</v>
      </c>
      <c r="I3017" s="7">
        <v>6237533</v>
      </c>
      <c r="J3017" s="7">
        <v>6237523</v>
      </c>
      <c r="K3017" s="7">
        <v>2</v>
      </c>
      <c r="L3017" s="7">
        <v>7</v>
      </c>
      <c r="M3017" s="7">
        <f t="shared" si="345"/>
        <v>0</v>
      </c>
      <c r="N3017" s="8">
        <f t="shared" si="346"/>
        <v>0</v>
      </c>
      <c r="R3017" s="12">
        <v>1</v>
      </c>
    </row>
    <row r="3018" spans="1:18" x14ac:dyDescent="0.2">
      <c r="A3018" s="1" t="s">
        <v>5428</v>
      </c>
      <c r="B3018" s="1" t="s">
        <v>5410</v>
      </c>
      <c r="C3018" s="2" t="s">
        <v>5429</v>
      </c>
      <c r="D3018" s="3" t="s">
        <v>237</v>
      </c>
      <c r="E3018" s="4">
        <v>1</v>
      </c>
      <c r="F3018" s="4">
        <v>0</v>
      </c>
      <c r="H3018" s="6">
        <v>0</v>
      </c>
      <c r="I3018" s="7">
        <v>6237534</v>
      </c>
      <c r="J3018" s="7">
        <v>6237523</v>
      </c>
      <c r="K3018" s="7">
        <v>2</v>
      </c>
      <c r="L3018" s="7">
        <v>7</v>
      </c>
      <c r="M3018" s="7">
        <f t="shared" si="345"/>
        <v>0</v>
      </c>
      <c r="N3018" s="8">
        <f t="shared" si="346"/>
        <v>0</v>
      </c>
      <c r="R3018" s="12">
        <v>1</v>
      </c>
    </row>
    <row r="3019" spans="1:18" x14ac:dyDescent="0.2">
      <c r="A3019" s="1" t="s">
        <v>5430</v>
      </c>
      <c r="B3019" s="1" t="s">
        <v>5410</v>
      </c>
      <c r="C3019" s="2" t="s">
        <v>5431</v>
      </c>
      <c r="D3019" s="3" t="s">
        <v>237</v>
      </c>
      <c r="E3019" s="4">
        <v>1</v>
      </c>
      <c r="F3019" s="4">
        <v>0</v>
      </c>
      <c r="H3019" s="6">
        <v>0</v>
      </c>
      <c r="I3019" s="7">
        <v>6237535</v>
      </c>
      <c r="J3019" s="7">
        <v>6237523</v>
      </c>
      <c r="K3019" s="7">
        <v>2</v>
      </c>
      <c r="L3019" s="7">
        <v>7</v>
      </c>
      <c r="M3019" s="7">
        <f t="shared" si="345"/>
        <v>0</v>
      </c>
      <c r="N3019" s="8">
        <f t="shared" si="346"/>
        <v>0</v>
      </c>
      <c r="R3019" s="12">
        <v>1</v>
      </c>
    </row>
    <row r="3020" spans="1:18" x14ac:dyDescent="0.2">
      <c r="A3020" s="1" t="s">
        <v>5432</v>
      </c>
      <c r="B3020" s="1" t="s">
        <v>5410</v>
      </c>
      <c r="C3020" s="2" t="s">
        <v>5433</v>
      </c>
      <c r="D3020" s="3" t="s">
        <v>237</v>
      </c>
      <c r="E3020" s="4">
        <v>6</v>
      </c>
      <c r="F3020" s="4">
        <v>0</v>
      </c>
      <c r="H3020" s="6">
        <v>0</v>
      </c>
      <c r="I3020" s="7">
        <v>6237536</v>
      </c>
      <c r="J3020" s="7">
        <v>6237523</v>
      </c>
      <c r="K3020" s="7">
        <v>2</v>
      </c>
      <c r="L3020" s="7">
        <v>7</v>
      </c>
      <c r="M3020" s="7">
        <f t="shared" si="345"/>
        <v>0</v>
      </c>
      <c r="N3020" s="8">
        <f t="shared" si="346"/>
        <v>0</v>
      </c>
      <c r="R3020" s="12">
        <v>1</v>
      </c>
    </row>
    <row r="3021" spans="1:18" x14ac:dyDescent="0.2">
      <c r="A3021" s="1" t="s">
        <v>5434</v>
      </c>
      <c r="B3021" s="1" t="s">
        <v>5410</v>
      </c>
      <c r="C3021" s="2" t="s">
        <v>5435</v>
      </c>
      <c r="D3021" s="3" t="s">
        <v>237</v>
      </c>
      <c r="E3021" s="4">
        <v>2</v>
      </c>
      <c r="F3021" s="4">
        <v>0</v>
      </c>
      <c r="H3021" s="6">
        <v>0</v>
      </c>
      <c r="I3021" s="7">
        <v>6237537</v>
      </c>
      <c r="J3021" s="7">
        <v>6237523</v>
      </c>
      <c r="K3021" s="7">
        <v>2</v>
      </c>
      <c r="L3021" s="7">
        <v>7</v>
      </c>
      <c r="M3021" s="7">
        <f t="shared" si="345"/>
        <v>0</v>
      </c>
      <c r="N3021" s="8">
        <f t="shared" si="346"/>
        <v>0</v>
      </c>
      <c r="R3021" s="12">
        <v>1</v>
      </c>
    </row>
    <row r="3022" spans="1:18" x14ac:dyDescent="0.2">
      <c r="A3022" s="1" t="s">
        <v>5436</v>
      </c>
      <c r="B3022" s="1" t="s">
        <v>5410</v>
      </c>
      <c r="C3022" s="2" t="s">
        <v>5437</v>
      </c>
      <c r="D3022" s="3" t="s">
        <v>237</v>
      </c>
      <c r="E3022" s="4">
        <v>2</v>
      </c>
      <c r="F3022" s="4">
        <v>0</v>
      </c>
      <c r="H3022" s="6">
        <v>0</v>
      </c>
      <c r="I3022" s="7">
        <v>6237538</v>
      </c>
      <c r="J3022" s="7">
        <v>6237523</v>
      </c>
      <c r="K3022" s="7">
        <v>2</v>
      </c>
      <c r="L3022" s="7">
        <v>7</v>
      </c>
      <c r="M3022" s="7">
        <f t="shared" si="345"/>
        <v>0</v>
      </c>
      <c r="N3022" s="8">
        <f t="shared" si="346"/>
        <v>0</v>
      </c>
      <c r="R3022" s="12">
        <v>1</v>
      </c>
    </row>
    <row r="3023" spans="1:18" x14ac:dyDescent="0.2">
      <c r="A3023" s="1" t="s">
        <v>5438</v>
      </c>
      <c r="B3023" s="1" t="s">
        <v>5410</v>
      </c>
      <c r="C3023" s="2" t="s">
        <v>5439</v>
      </c>
      <c r="D3023" s="3" t="s">
        <v>237</v>
      </c>
      <c r="E3023" s="4">
        <v>1</v>
      </c>
      <c r="F3023" s="4">
        <v>0</v>
      </c>
      <c r="H3023" s="6">
        <v>0</v>
      </c>
      <c r="I3023" s="7">
        <v>6237539</v>
      </c>
      <c r="J3023" s="7">
        <v>6237523</v>
      </c>
      <c r="K3023" s="7">
        <v>2</v>
      </c>
      <c r="L3023" s="7">
        <v>7</v>
      </c>
      <c r="M3023" s="7">
        <f t="shared" si="345"/>
        <v>0</v>
      </c>
      <c r="N3023" s="8">
        <f t="shared" si="346"/>
        <v>0</v>
      </c>
      <c r="R3023" s="12">
        <v>1</v>
      </c>
    </row>
    <row r="3024" spans="1:18" x14ac:dyDescent="0.2">
      <c r="A3024" s="1" t="s">
        <v>5440</v>
      </c>
      <c r="B3024" s="1" t="s">
        <v>5410</v>
      </c>
      <c r="C3024" s="2" t="s">
        <v>5441</v>
      </c>
      <c r="D3024" s="3" t="s">
        <v>237</v>
      </c>
      <c r="E3024" s="4">
        <v>1</v>
      </c>
      <c r="F3024" s="4">
        <v>0</v>
      </c>
      <c r="H3024" s="6">
        <v>0</v>
      </c>
      <c r="I3024" s="7">
        <v>6237540</v>
      </c>
      <c r="J3024" s="7">
        <v>6237523</v>
      </c>
      <c r="K3024" s="7">
        <v>2</v>
      </c>
      <c r="L3024" s="7">
        <v>7</v>
      </c>
      <c r="M3024" s="7">
        <f t="shared" si="345"/>
        <v>0</v>
      </c>
      <c r="N3024" s="8">
        <f t="shared" si="346"/>
        <v>0</v>
      </c>
      <c r="R3024" s="12">
        <v>1</v>
      </c>
    </row>
    <row r="3025" spans="1:18" x14ac:dyDescent="0.2">
      <c r="A3025" s="1" t="s">
        <v>5442</v>
      </c>
      <c r="B3025" s="1" t="s">
        <v>5410</v>
      </c>
      <c r="C3025" s="2" t="s">
        <v>5443</v>
      </c>
      <c r="D3025" s="3" t="s">
        <v>237</v>
      </c>
      <c r="E3025" s="4">
        <v>1</v>
      </c>
      <c r="F3025" s="4">
        <v>0</v>
      </c>
      <c r="H3025" s="6">
        <v>0</v>
      </c>
      <c r="I3025" s="7">
        <v>6237541</v>
      </c>
      <c r="J3025" s="7">
        <v>6237523</v>
      </c>
      <c r="K3025" s="7">
        <v>2</v>
      </c>
      <c r="L3025" s="7">
        <v>7</v>
      </c>
      <c r="M3025" s="7">
        <f t="shared" si="345"/>
        <v>0</v>
      </c>
      <c r="N3025" s="8">
        <f t="shared" si="346"/>
        <v>0</v>
      </c>
      <c r="R3025" s="12">
        <v>1</v>
      </c>
    </row>
    <row r="3026" spans="1:18" x14ac:dyDescent="0.2">
      <c r="A3026" s="1" t="s">
        <v>5444</v>
      </c>
      <c r="B3026" s="1" t="s">
        <v>5410</v>
      </c>
      <c r="C3026" s="2" t="s">
        <v>5445</v>
      </c>
      <c r="D3026" s="3" t="s">
        <v>237</v>
      </c>
      <c r="E3026" s="4">
        <v>3</v>
      </c>
      <c r="F3026" s="4">
        <v>0</v>
      </c>
      <c r="H3026" s="6">
        <v>0</v>
      </c>
      <c r="I3026" s="7">
        <v>6237542</v>
      </c>
      <c r="J3026" s="7">
        <v>6237523</v>
      </c>
      <c r="K3026" s="7">
        <v>2</v>
      </c>
      <c r="L3026" s="7">
        <v>7</v>
      </c>
      <c r="M3026" s="7">
        <f t="shared" si="345"/>
        <v>0</v>
      </c>
      <c r="N3026" s="8">
        <f t="shared" si="346"/>
        <v>0</v>
      </c>
      <c r="R3026" s="12">
        <v>1</v>
      </c>
    </row>
    <row r="3027" spans="1:18" x14ac:dyDescent="0.2">
      <c r="A3027" s="1" t="s">
        <v>5446</v>
      </c>
      <c r="B3027" s="1" t="s">
        <v>5410</v>
      </c>
      <c r="C3027" s="2" t="s">
        <v>5447</v>
      </c>
      <c r="D3027" s="3" t="s">
        <v>237</v>
      </c>
      <c r="E3027" s="4">
        <v>1</v>
      </c>
      <c r="F3027" s="4">
        <v>0</v>
      </c>
      <c r="H3027" s="6">
        <v>0</v>
      </c>
      <c r="I3027" s="7">
        <v>6237543</v>
      </c>
      <c r="J3027" s="7">
        <v>6237523</v>
      </c>
      <c r="K3027" s="7">
        <v>2</v>
      </c>
      <c r="L3027" s="7">
        <v>7</v>
      </c>
      <c r="M3027" s="7">
        <f t="shared" si="345"/>
        <v>0</v>
      </c>
      <c r="N3027" s="8">
        <f t="shared" si="346"/>
        <v>0</v>
      </c>
      <c r="R3027" s="12">
        <v>1</v>
      </c>
    </row>
    <row r="3028" spans="1:18" x14ac:dyDescent="0.2">
      <c r="A3028" s="1" t="s">
        <v>5448</v>
      </c>
      <c r="C3028" s="2" t="s">
        <v>5449</v>
      </c>
      <c r="E3028" s="4">
        <v>0</v>
      </c>
      <c r="F3028" s="4">
        <v>0</v>
      </c>
      <c r="H3028" s="6">
        <v>0</v>
      </c>
      <c r="I3028" s="7">
        <v>6237544</v>
      </c>
      <c r="J3028" s="7">
        <v>6237520</v>
      </c>
      <c r="K3028" s="7">
        <v>1</v>
      </c>
      <c r="L3028" s="7">
        <v>6</v>
      </c>
      <c r="M3028" s="7">
        <f>M3029+M3030+M3031+M3032+M3033+M3034+M3035+M3036+M3037+M3038+M3039+M3040+M3041+M3042+M3043+M3044+M3045+M3046+M3047+M3048+M3049+M3050+M3051+M3052</f>
        <v>0</v>
      </c>
      <c r="N3028" s="8">
        <f>N3029+N3030+N3031+N3032+N3033+N3034+N3035+N3036+N3037+N3038+N3039+N3040+N3041+N3042+N3043+N3044+N3045+N3046+N3047+N3048+N3049+N3050+N3051+N3052</f>
        <v>0</v>
      </c>
      <c r="R3028" s="12">
        <v>1</v>
      </c>
    </row>
    <row r="3029" spans="1:18" ht="25.5" x14ac:dyDescent="0.2">
      <c r="A3029" s="1" t="s">
        <v>5450</v>
      </c>
      <c r="B3029" s="1" t="s">
        <v>42</v>
      </c>
      <c r="C3029" s="2" t="s">
        <v>5451</v>
      </c>
      <c r="D3029" s="3" t="s">
        <v>237</v>
      </c>
      <c r="E3029" s="4">
        <v>1</v>
      </c>
      <c r="F3029" s="4">
        <v>0</v>
      </c>
      <c r="H3029" s="6">
        <v>0</v>
      </c>
      <c r="I3029" s="7">
        <v>6237545</v>
      </c>
      <c r="J3029" s="7">
        <v>6237544</v>
      </c>
      <c r="K3029" s="7">
        <v>2</v>
      </c>
      <c r="L3029" s="7">
        <v>7</v>
      </c>
      <c r="M3029" s="7">
        <f t="shared" ref="M3029:M3052" si="347">ROUND(ROUND(H3029,2)*ROUND(E3029,2), 2)</f>
        <v>0</v>
      </c>
      <c r="N3029" s="8">
        <f t="shared" ref="N3029:N3052" si="348">H3029*E3029*(1+F3029/100)</f>
        <v>0</v>
      </c>
      <c r="R3029" s="12">
        <v>1</v>
      </c>
    </row>
    <row r="3030" spans="1:18" x14ac:dyDescent="0.2">
      <c r="A3030" s="1" t="s">
        <v>5452</v>
      </c>
      <c r="B3030" s="1" t="s">
        <v>5410</v>
      </c>
      <c r="C3030" s="2" t="s">
        <v>5453</v>
      </c>
      <c r="D3030" s="3" t="s">
        <v>237</v>
      </c>
      <c r="E3030" s="4">
        <v>1</v>
      </c>
      <c r="F3030" s="4">
        <v>0</v>
      </c>
      <c r="H3030" s="6">
        <v>0</v>
      </c>
      <c r="I3030" s="7">
        <v>6237546</v>
      </c>
      <c r="J3030" s="7">
        <v>6237544</v>
      </c>
      <c r="K3030" s="7">
        <v>2</v>
      </c>
      <c r="L3030" s="7">
        <v>7</v>
      </c>
      <c r="M3030" s="7">
        <f t="shared" si="347"/>
        <v>0</v>
      </c>
      <c r="N3030" s="8">
        <f t="shared" si="348"/>
        <v>0</v>
      </c>
      <c r="R3030" s="12">
        <v>1</v>
      </c>
    </row>
    <row r="3031" spans="1:18" x14ac:dyDescent="0.2">
      <c r="A3031" s="1" t="s">
        <v>5454</v>
      </c>
      <c r="B3031" s="1" t="s">
        <v>5410</v>
      </c>
      <c r="C3031" s="2" t="s">
        <v>5455</v>
      </c>
      <c r="D3031" s="3" t="s">
        <v>237</v>
      </c>
      <c r="E3031" s="4">
        <v>1</v>
      </c>
      <c r="F3031" s="4">
        <v>0</v>
      </c>
      <c r="H3031" s="6">
        <v>0</v>
      </c>
      <c r="I3031" s="7">
        <v>6237547</v>
      </c>
      <c r="J3031" s="7">
        <v>6237544</v>
      </c>
      <c r="K3031" s="7">
        <v>2</v>
      </c>
      <c r="L3031" s="7">
        <v>7</v>
      </c>
      <c r="M3031" s="7">
        <f t="shared" si="347"/>
        <v>0</v>
      </c>
      <c r="N3031" s="8">
        <f t="shared" si="348"/>
        <v>0</v>
      </c>
      <c r="R3031" s="12">
        <v>1</v>
      </c>
    </row>
    <row r="3032" spans="1:18" x14ac:dyDescent="0.2">
      <c r="A3032" s="1" t="s">
        <v>5456</v>
      </c>
      <c r="B3032" s="1" t="s">
        <v>5410</v>
      </c>
      <c r="C3032" s="2" t="s">
        <v>5415</v>
      </c>
      <c r="D3032" s="3" t="s">
        <v>237</v>
      </c>
      <c r="E3032" s="4">
        <v>1</v>
      </c>
      <c r="F3032" s="4">
        <v>0</v>
      </c>
      <c r="H3032" s="6">
        <v>0</v>
      </c>
      <c r="I3032" s="7">
        <v>6237548</v>
      </c>
      <c r="J3032" s="7">
        <v>6237544</v>
      </c>
      <c r="K3032" s="7">
        <v>2</v>
      </c>
      <c r="L3032" s="7">
        <v>7</v>
      </c>
      <c r="M3032" s="7">
        <f t="shared" si="347"/>
        <v>0</v>
      </c>
      <c r="N3032" s="8">
        <f t="shared" si="348"/>
        <v>0</v>
      </c>
      <c r="R3032" s="12">
        <v>1</v>
      </c>
    </row>
    <row r="3033" spans="1:18" x14ac:dyDescent="0.2">
      <c r="A3033" s="1" t="s">
        <v>5457</v>
      </c>
      <c r="B3033" s="1" t="s">
        <v>5410</v>
      </c>
      <c r="C3033" s="2" t="s">
        <v>5458</v>
      </c>
      <c r="D3033" s="3" t="s">
        <v>237</v>
      </c>
      <c r="E3033" s="4">
        <v>3</v>
      </c>
      <c r="F3033" s="4">
        <v>0</v>
      </c>
      <c r="H3033" s="6">
        <v>0</v>
      </c>
      <c r="I3033" s="7">
        <v>6237549</v>
      </c>
      <c r="J3033" s="7">
        <v>6237544</v>
      </c>
      <c r="K3033" s="7">
        <v>2</v>
      </c>
      <c r="L3033" s="7">
        <v>7</v>
      </c>
      <c r="M3033" s="7">
        <f t="shared" si="347"/>
        <v>0</v>
      </c>
      <c r="N3033" s="8">
        <f t="shared" si="348"/>
        <v>0</v>
      </c>
      <c r="R3033" s="12">
        <v>1</v>
      </c>
    </row>
    <row r="3034" spans="1:18" x14ac:dyDescent="0.2">
      <c r="A3034" s="1" t="s">
        <v>5459</v>
      </c>
      <c r="B3034" s="1" t="s">
        <v>5410</v>
      </c>
      <c r="C3034" s="2" t="s">
        <v>5460</v>
      </c>
      <c r="D3034" s="3" t="s">
        <v>237</v>
      </c>
      <c r="E3034" s="4">
        <v>3</v>
      </c>
      <c r="F3034" s="4">
        <v>0</v>
      </c>
      <c r="H3034" s="6">
        <v>0</v>
      </c>
      <c r="I3034" s="7">
        <v>6237550</v>
      </c>
      <c r="J3034" s="7">
        <v>6237544</v>
      </c>
      <c r="K3034" s="7">
        <v>2</v>
      </c>
      <c r="L3034" s="7">
        <v>7</v>
      </c>
      <c r="M3034" s="7">
        <f t="shared" si="347"/>
        <v>0</v>
      </c>
      <c r="N3034" s="8">
        <f t="shared" si="348"/>
        <v>0</v>
      </c>
      <c r="R3034" s="12">
        <v>1</v>
      </c>
    </row>
    <row r="3035" spans="1:18" x14ac:dyDescent="0.2">
      <c r="A3035" s="1" t="s">
        <v>5461</v>
      </c>
      <c r="B3035" s="1" t="s">
        <v>5410</v>
      </c>
      <c r="C3035" s="2" t="s">
        <v>5462</v>
      </c>
      <c r="D3035" s="3" t="s">
        <v>237</v>
      </c>
      <c r="E3035" s="4">
        <v>1</v>
      </c>
      <c r="F3035" s="4">
        <v>0</v>
      </c>
      <c r="H3035" s="6">
        <v>0</v>
      </c>
      <c r="I3035" s="7">
        <v>6237551</v>
      </c>
      <c r="J3035" s="7">
        <v>6237544</v>
      </c>
      <c r="K3035" s="7">
        <v>2</v>
      </c>
      <c r="L3035" s="7">
        <v>7</v>
      </c>
      <c r="M3035" s="7">
        <f t="shared" si="347"/>
        <v>0</v>
      </c>
      <c r="N3035" s="8">
        <f t="shared" si="348"/>
        <v>0</v>
      </c>
      <c r="R3035" s="12">
        <v>1</v>
      </c>
    </row>
    <row r="3036" spans="1:18" x14ac:dyDescent="0.2">
      <c r="A3036" s="1" t="s">
        <v>5463</v>
      </c>
      <c r="B3036" s="1" t="s">
        <v>5410</v>
      </c>
      <c r="C3036" s="2" t="s">
        <v>5464</v>
      </c>
      <c r="D3036" s="3" t="s">
        <v>237</v>
      </c>
      <c r="E3036" s="4">
        <v>1</v>
      </c>
      <c r="F3036" s="4">
        <v>0</v>
      </c>
      <c r="H3036" s="6">
        <v>0</v>
      </c>
      <c r="I3036" s="7">
        <v>6237552</v>
      </c>
      <c r="J3036" s="7">
        <v>6237544</v>
      </c>
      <c r="K3036" s="7">
        <v>2</v>
      </c>
      <c r="L3036" s="7">
        <v>7</v>
      </c>
      <c r="M3036" s="7">
        <f t="shared" si="347"/>
        <v>0</v>
      </c>
      <c r="N3036" s="8">
        <f t="shared" si="348"/>
        <v>0</v>
      </c>
      <c r="R3036" s="12">
        <v>1</v>
      </c>
    </row>
    <row r="3037" spans="1:18" x14ac:dyDescent="0.2">
      <c r="A3037" s="1" t="s">
        <v>5465</v>
      </c>
      <c r="B3037" s="1" t="s">
        <v>5410</v>
      </c>
      <c r="C3037" s="2" t="s">
        <v>5466</v>
      </c>
      <c r="D3037" s="3" t="s">
        <v>237</v>
      </c>
      <c r="E3037" s="4">
        <v>1</v>
      </c>
      <c r="F3037" s="4">
        <v>0</v>
      </c>
      <c r="H3037" s="6">
        <v>0</v>
      </c>
      <c r="I3037" s="7">
        <v>6237553</v>
      </c>
      <c r="J3037" s="7">
        <v>6237544</v>
      </c>
      <c r="K3037" s="7">
        <v>2</v>
      </c>
      <c r="L3037" s="7">
        <v>7</v>
      </c>
      <c r="M3037" s="7">
        <f t="shared" si="347"/>
        <v>0</v>
      </c>
      <c r="N3037" s="8">
        <f t="shared" si="348"/>
        <v>0</v>
      </c>
      <c r="R3037" s="12">
        <v>1</v>
      </c>
    </row>
    <row r="3038" spans="1:18" x14ac:dyDescent="0.2">
      <c r="A3038" s="1" t="s">
        <v>5467</v>
      </c>
      <c r="B3038" s="1" t="s">
        <v>5410</v>
      </c>
      <c r="C3038" s="2" t="s">
        <v>5468</v>
      </c>
      <c r="D3038" s="3" t="s">
        <v>237</v>
      </c>
      <c r="E3038" s="4">
        <v>3</v>
      </c>
      <c r="F3038" s="4">
        <v>0</v>
      </c>
      <c r="H3038" s="6">
        <v>0</v>
      </c>
      <c r="I3038" s="7">
        <v>6237554</v>
      </c>
      <c r="J3038" s="7">
        <v>6237544</v>
      </c>
      <c r="K3038" s="7">
        <v>2</v>
      </c>
      <c r="L3038" s="7">
        <v>7</v>
      </c>
      <c r="M3038" s="7">
        <f t="shared" si="347"/>
        <v>0</v>
      </c>
      <c r="N3038" s="8">
        <f t="shared" si="348"/>
        <v>0</v>
      </c>
      <c r="R3038" s="12">
        <v>1</v>
      </c>
    </row>
    <row r="3039" spans="1:18" x14ac:dyDescent="0.2">
      <c r="A3039" s="1" t="s">
        <v>5469</v>
      </c>
      <c r="B3039" s="1" t="s">
        <v>5410</v>
      </c>
      <c r="C3039" s="2" t="s">
        <v>5470</v>
      </c>
      <c r="D3039" s="3" t="s">
        <v>237</v>
      </c>
      <c r="E3039" s="4">
        <v>1</v>
      </c>
      <c r="F3039" s="4">
        <v>0</v>
      </c>
      <c r="H3039" s="6">
        <v>0</v>
      </c>
      <c r="I3039" s="7">
        <v>6237555</v>
      </c>
      <c r="J3039" s="7">
        <v>6237544</v>
      </c>
      <c r="K3039" s="7">
        <v>2</v>
      </c>
      <c r="L3039" s="7">
        <v>7</v>
      </c>
      <c r="M3039" s="7">
        <f t="shared" si="347"/>
        <v>0</v>
      </c>
      <c r="N3039" s="8">
        <f t="shared" si="348"/>
        <v>0</v>
      </c>
      <c r="R3039" s="12">
        <v>1</v>
      </c>
    </row>
    <row r="3040" spans="1:18" x14ac:dyDescent="0.2">
      <c r="A3040" s="1" t="s">
        <v>5471</v>
      </c>
      <c r="B3040" s="1" t="s">
        <v>5410</v>
      </c>
      <c r="C3040" s="2" t="s">
        <v>5472</v>
      </c>
      <c r="D3040" s="3" t="s">
        <v>237</v>
      </c>
      <c r="E3040" s="4">
        <v>4</v>
      </c>
      <c r="F3040" s="4">
        <v>0</v>
      </c>
      <c r="H3040" s="6">
        <v>0</v>
      </c>
      <c r="I3040" s="7">
        <v>6237556</v>
      </c>
      <c r="J3040" s="7">
        <v>6237544</v>
      </c>
      <c r="K3040" s="7">
        <v>2</v>
      </c>
      <c r="L3040" s="7">
        <v>7</v>
      </c>
      <c r="M3040" s="7">
        <f t="shared" si="347"/>
        <v>0</v>
      </c>
      <c r="N3040" s="8">
        <f t="shared" si="348"/>
        <v>0</v>
      </c>
      <c r="R3040" s="12">
        <v>1</v>
      </c>
    </row>
    <row r="3041" spans="1:18" x14ac:dyDescent="0.2">
      <c r="A3041" s="1" t="s">
        <v>5473</v>
      </c>
      <c r="B3041" s="1" t="s">
        <v>5410</v>
      </c>
      <c r="C3041" s="2" t="s">
        <v>5474</v>
      </c>
      <c r="D3041" s="3" t="s">
        <v>237</v>
      </c>
      <c r="E3041" s="4">
        <v>3</v>
      </c>
      <c r="F3041" s="4">
        <v>0</v>
      </c>
      <c r="H3041" s="6">
        <v>0</v>
      </c>
      <c r="I3041" s="7">
        <v>6237557</v>
      </c>
      <c r="J3041" s="7">
        <v>6237544</v>
      </c>
      <c r="K3041" s="7">
        <v>2</v>
      </c>
      <c r="L3041" s="7">
        <v>7</v>
      </c>
      <c r="M3041" s="7">
        <f t="shared" si="347"/>
        <v>0</v>
      </c>
      <c r="N3041" s="8">
        <f t="shared" si="348"/>
        <v>0</v>
      </c>
      <c r="R3041" s="12">
        <v>1</v>
      </c>
    </row>
    <row r="3042" spans="1:18" x14ac:dyDescent="0.2">
      <c r="A3042" s="1" t="s">
        <v>5475</v>
      </c>
      <c r="B3042" s="1" t="s">
        <v>5410</v>
      </c>
      <c r="C3042" s="2" t="s">
        <v>5476</v>
      </c>
      <c r="D3042" s="3" t="s">
        <v>237</v>
      </c>
      <c r="E3042" s="4">
        <v>1</v>
      </c>
      <c r="F3042" s="4">
        <v>0</v>
      </c>
      <c r="H3042" s="6">
        <v>0</v>
      </c>
      <c r="I3042" s="7">
        <v>6237558</v>
      </c>
      <c r="J3042" s="7">
        <v>6237544</v>
      </c>
      <c r="K3042" s="7">
        <v>2</v>
      </c>
      <c r="L3042" s="7">
        <v>7</v>
      </c>
      <c r="M3042" s="7">
        <f t="shared" si="347"/>
        <v>0</v>
      </c>
      <c r="N3042" s="8">
        <f t="shared" si="348"/>
        <v>0</v>
      </c>
      <c r="R3042" s="12">
        <v>1</v>
      </c>
    </row>
    <row r="3043" spans="1:18" x14ac:dyDescent="0.2">
      <c r="A3043" s="1" t="s">
        <v>5477</v>
      </c>
      <c r="B3043" s="1" t="s">
        <v>5410</v>
      </c>
      <c r="C3043" s="2" t="s">
        <v>5478</v>
      </c>
      <c r="D3043" s="3" t="s">
        <v>237</v>
      </c>
      <c r="E3043" s="4">
        <v>2</v>
      </c>
      <c r="F3043" s="4">
        <v>0</v>
      </c>
      <c r="H3043" s="6">
        <v>0</v>
      </c>
      <c r="I3043" s="7">
        <v>6237559</v>
      </c>
      <c r="J3043" s="7">
        <v>6237544</v>
      </c>
      <c r="K3043" s="7">
        <v>2</v>
      </c>
      <c r="L3043" s="7">
        <v>7</v>
      </c>
      <c r="M3043" s="7">
        <f t="shared" si="347"/>
        <v>0</v>
      </c>
      <c r="N3043" s="8">
        <f t="shared" si="348"/>
        <v>0</v>
      </c>
      <c r="R3043" s="12">
        <v>1</v>
      </c>
    </row>
    <row r="3044" spans="1:18" x14ac:dyDescent="0.2">
      <c r="A3044" s="1" t="s">
        <v>5479</v>
      </c>
      <c r="C3044" s="2" t="s">
        <v>5480</v>
      </c>
      <c r="D3044" s="3" t="s">
        <v>237</v>
      </c>
      <c r="E3044" s="4">
        <v>2</v>
      </c>
      <c r="F3044" s="4">
        <v>0</v>
      </c>
      <c r="H3044" s="6">
        <v>0</v>
      </c>
      <c r="I3044" s="7">
        <v>6237560</v>
      </c>
      <c r="J3044" s="7">
        <v>6237544</v>
      </c>
      <c r="K3044" s="7">
        <v>2</v>
      </c>
      <c r="L3044" s="7">
        <v>7</v>
      </c>
      <c r="M3044" s="7">
        <f t="shared" si="347"/>
        <v>0</v>
      </c>
      <c r="N3044" s="8">
        <f t="shared" si="348"/>
        <v>0</v>
      </c>
      <c r="R3044" s="12">
        <v>1</v>
      </c>
    </row>
    <row r="3045" spans="1:18" ht="25.5" x14ac:dyDescent="0.2">
      <c r="A3045" s="1" t="s">
        <v>5481</v>
      </c>
      <c r="C3045" s="2" t="s">
        <v>5482</v>
      </c>
      <c r="D3045" s="3" t="s">
        <v>237</v>
      </c>
      <c r="E3045" s="4">
        <v>4</v>
      </c>
      <c r="F3045" s="4">
        <v>0</v>
      </c>
      <c r="H3045" s="6">
        <v>0</v>
      </c>
      <c r="I3045" s="7">
        <v>6237561</v>
      </c>
      <c r="J3045" s="7">
        <v>6237544</v>
      </c>
      <c r="K3045" s="7">
        <v>2</v>
      </c>
      <c r="L3045" s="7">
        <v>7</v>
      </c>
      <c r="M3045" s="7">
        <f t="shared" si="347"/>
        <v>0</v>
      </c>
      <c r="N3045" s="8">
        <f t="shared" si="348"/>
        <v>0</v>
      </c>
      <c r="R3045" s="12">
        <v>1</v>
      </c>
    </row>
    <row r="3046" spans="1:18" x14ac:dyDescent="0.2">
      <c r="A3046" s="1" t="s">
        <v>5483</v>
      </c>
      <c r="C3046" s="2" t="s">
        <v>5484</v>
      </c>
      <c r="D3046" s="3" t="s">
        <v>237</v>
      </c>
      <c r="E3046" s="4">
        <v>6</v>
      </c>
      <c r="F3046" s="4">
        <v>0</v>
      </c>
      <c r="H3046" s="6">
        <v>0</v>
      </c>
      <c r="I3046" s="7">
        <v>6237562</v>
      </c>
      <c r="J3046" s="7">
        <v>6237544</v>
      </c>
      <c r="K3046" s="7">
        <v>2</v>
      </c>
      <c r="L3046" s="7">
        <v>7</v>
      </c>
      <c r="M3046" s="7">
        <f t="shared" si="347"/>
        <v>0</v>
      </c>
      <c r="N3046" s="8">
        <f t="shared" si="348"/>
        <v>0</v>
      </c>
      <c r="R3046" s="12">
        <v>1</v>
      </c>
    </row>
    <row r="3047" spans="1:18" ht="25.5" x14ac:dyDescent="0.2">
      <c r="A3047" s="1" t="s">
        <v>5485</v>
      </c>
      <c r="C3047" s="2" t="s">
        <v>5486</v>
      </c>
      <c r="D3047" s="3" t="s">
        <v>237</v>
      </c>
      <c r="E3047" s="4">
        <v>47</v>
      </c>
      <c r="F3047" s="4">
        <v>0</v>
      </c>
      <c r="H3047" s="6">
        <v>0</v>
      </c>
      <c r="I3047" s="7">
        <v>6237563</v>
      </c>
      <c r="J3047" s="7">
        <v>6237544</v>
      </c>
      <c r="K3047" s="7">
        <v>2</v>
      </c>
      <c r="L3047" s="7">
        <v>7</v>
      </c>
      <c r="M3047" s="7">
        <f t="shared" si="347"/>
        <v>0</v>
      </c>
      <c r="N3047" s="8">
        <f t="shared" si="348"/>
        <v>0</v>
      </c>
      <c r="R3047" s="12">
        <v>1</v>
      </c>
    </row>
    <row r="3048" spans="1:18" ht="25.5" x14ac:dyDescent="0.2">
      <c r="A3048" s="1" t="s">
        <v>5487</v>
      </c>
      <c r="C3048" s="2" t="s">
        <v>5488</v>
      </c>
      <c r="D3048" s="3" t="s">
        <v>237</v>
      </c>
      <c r="E3048" s="4">
        <v>43</v>
      </c>
      <c r="F3048" s="4">
        <v>0</v>
      </c>
      <c r="H3048" s="6">
        <v>0</v>
      </c>
      <c r="I3048" s="7">
        <v>6237564</v>
      </c>
      <c r="J3048" s="7">
        <v>6237544</v>
      </c>
      <c r="K3048" s="7">
        <v>2</v>
      </c>
      <c r="L3048" s="7">
        <v>7</v>
      </c>
      <c r="M3048" s="7">
        <f t="shared" si="347"/>
        <v>0</v>
      </c>
      <c r="N3048" s="8">
        <f t="shared" si="348"/>
        <v>0</v>
      </c>
      <c r="R3048" s="12">
        <v>1</v>
      </c>
    </row>
    <row r="3049" spans="1:18" x14ac:dyDescent="0.2">
      <c r="A3049" s="1" t="s">
        <v>5489</v>
      </c>
      <c r="C3049" s="2" t="s">
        <v>5490</v>
      </c>
      <c r="D3049" s="3" t="s">
        <v>237</v>
      </c>
      <c r="E3049" s="4">
        <v>3</v>
      </c>
      <c r="F3049" s="4">
        <v>0</v>
      </c>
      <c r="H3049" s="6">
        <v>0</v>
      </c>
      <c r="I3049" s="7">
        <v>6237565</v>
      </c>
      <c r="J3049" s="7">
        <v>6237544</v>
      </c>
      <c r="K3049" s="7">
        <v>2</v>
      </c>
      <c r="L3049" s="7">
        <v>7</v>
      </c>
      <c r="M3049" s="7">
        <f t="shared" si="347"/>
        <v>0</v>
      </c>
      <c r="N3049" s="8">
        <f t="shared" si="348"/>
        <v>0</v>
      </c>
      <c r="R3049" s="12">
        <v>1</v>
      </c>
    </row>
    <row r="3050" spans="1:18" x14ac:dyDescent="0.2">
      <c r="A3050" s="1" t="s">
        <v>5491</v>
      </c>
      <c r="C3050" s="2" t="s">
        <v>5492</v>
      </c>
      <c r="D3050" s="3" t="s">
        <v>237</v>
      </c>
      <c r="E3050" s="4">
        <v>3</v>
      </c>
      <c r="F3050" s="4">
        <v>0</v>
      </c>
      <c r="H3050" s="6">
        <v>0</v>
      </c>
      <c r="I3050" s="7">
        <v>6237566</v>
      </c>
      <c r="J3050" s="7">
        <v>6237544</v>
      </c>
      <c r="K3050" s="7">
        <v>2</v>
      </c>
      <c r="L3050" s="7">
        <v>7</v>
      </c>
      <c r="M3050" s="7">
        <f t="shared" si="347"/>
        <v>0</v>
      </c>
      <c r="N3050" s="8">
        <f t="shared" si="348"/>
        <v>0</v>
      </c>
      <c r="R3050" s="12">
        <v>1</v>
      </c>
    </row>
    <row r="3051" spans="1:18" x14ac:dyDescent="0.2">
      <c r="A3051" s="1" t="s">
        <v>5493</v>
      </c>
      <c r="C3051" s="2" t="s">
        <v>5494</v>
      </c>
      <c r="D3051" s="3" t="s">
        <v>237</v>
      </c>
      <c r="E3051" s="4">
        <v>1</v>
      </c>
      <c r="F3051" s="4">
        <v>0</v>
      </c>
      <c r="H3051" s="6">
        <v>0</v>
      </c>
      <c r="I3051" s="7">
        <v>6237567</v>
      </c>
      <c r="J3051" s="7">
        <v>6237544</v>
      </c>
      <c r="K3051" s="7">
        <v>2</v>
      </c>
      <c r="L3051" s="7">
        <v>7</v>
      </c>
      <c r="M3051" s="7">
        <f t="shared" si="347"/>
        <v>0</v>
      </c>
      <c r="N3051" s="8">
        <f t="shared" si="348"/>
        <v>0</v>
      </c>
      <c r="R3051" s="12">
        <v>1</v>
      </c>
    </row>
    <row r="3052" spans="1:18" x14ac:dyDescent="0.2">
      <c r="A3052" s="1" t="s">
        <v>5495</v>
      </c>
      <c r="C3052" s="2" t="s">
        <v>5496</v>
      </c>
      <c r="D3052" s="3" t="s">
        <v>237</v>
      </c>
      <c r="E3052" s="4">
        <v>24</v>
      </c>
      <c r="F3052" s="4">
        <v>0</v>
      </c>
      <c r="H3052" s="6">
        <v>0</v>
      </c>
      <c r="I3052" s="7">
        <v>6237568</v>
      </c>
      <c r="J3052" s="7">
        <v>6237544</v>
      </c>
      <c r="K3052" s="7">
        <v>2</v>
      </c>
      <c r="L3052" s="7">
        <v>7</v>
      </c>
      <c r="M3052" s="7">
        <f t="shared" si="347"/>
        <v>0</v>
      </c>
      <c r="N3052" s="8">
        <f t="shared" si="348"/>
        <v>0</v>
      </c>
      <c r="R3052" s="12">
        <v>1</v>
      </c>
    </row>
    <row r="3053" spans="1:18" x14ac:dyDescent="0.2">
      <c r="A3053" s="1" t="s">
        <v>5497</v>
      </c>
      <c r="C3053" s="2" t="s">
        <v>5498</v>
      </c>
      <c r="E3053" s="4">
        <v>0</v>
      </c>
      <c r="F3053" s="4">
        <v>0</v>
      </c>
      <c r="H3053" s="6">
        <v>0</v>
      </c>
      <c r="I3053" s="7">
        <v>6237569</v>
      </c>
      <c r="J3053" s="7">
        <v>6237520</v>
      </c>
      <c r="K3053" s="7">
        <v>1</v>
      </c>
      <c r="L3053" s="7">
        <v>6</v>
      </c>
      <c r="M3053" s="7">
        <f>M3054+M3055+M3056+M3057+M3058+M3059+M3060+M3061+M3062+M3063+M3064+M3065+M3066+M3067+M3068+M3069+M3070+M3071+M3072+M3073+M3074+M3075+M3076+M3077</f>
        <v>0</v>
      </c>
      <c r="N3053" s="8">
        <f>N3054+N3055+N3056+N3057+N3058+N3059+N3060+N3061+N3062+N3063+N3064+N3065+N3066+N3067+N3068+N3069+N3070+N3071+N3072+N3073+N3074+N3075+N3076+N3077</f>
        <v>0</v>
      </c>
      <c r="R3053" s="12">
        <v>1</v>
      </c>
    </row>
    <row r="3054" spans="1:18" ht="25.5" x14ac:dyDescent="0.2">
      <c r="A3054" s="1" t="s">
        <v>5499</v>
      </c>
      <c r="B3054" s="1" t="s">
        <v>45</v>
      </c>
      <c r="C3054" s="2" t="s">
        <v>5500</v>
      </c>
      <c r="D3054" s="3" t="s">
        <v>237</v>
      </c>
      <c r="E3054" s="4">
        <v>1</v>
      </c>
      <c r="F3054" s="4">
        <v>0</v>
      </c>
      <c r="H3054" s="6">
        <v>0</v>
      </c>
      <c r="I3054" s="7">
        <v>6237570</v>
      </c>
      <c r="J3054" s="7">
        <v>6237569</v>
      </c>
      <c r="K3054" s="7">
        <v>2</v>
      </c>
      <c r="L3054" s="7">
        <v>7</v>
      </c>
      <c r="M3054" s="7">
        <f t="shared" ref="M3054:M3077" si="349">ROUND(ROUND(H3054,2)*ROUND(E3054,2), 2)</f>
        <v>0</v>
      </c>
      <c r="N3054" s="8">
        <f t="shared" ref="N3054:N3077" si="350">H3054*E3054*(1+F3054/100)</f>
        <v>0</v>
      </c>
      <c r="R3054" s="12">
        <v>1</v>
      </c>
    </row>
    <row r="3055" spans="1:18" x14ac:dyDescent="0.2">
      <c r="A3055" s="1" t="s">
        <v>5501</v>
      </c>
      <c r="B3055" s="1" t="s">
        <v>5410</v>
      </c>
      <c r="C3055" s="2" t="s">
        <v>5411</v>
      </c>
      <c r="D3055" s="3" t="s">
        <v>237</v>
      </c>
      <c r="E3055" s="4">
        <v>1</v>
      </c>
      <c r="F3055" s="4">
        <v>0</v>
      </c>
      <c r="H3055" s="6">
        <v>0</v>
      </c>
      <c r="I3055" s="7">
        <v>6237571</v>
      </c>
      <c r="J3055" s="7">
        <v>6237569</v>
      </c>
      <c r="K3055" s="7">
        <v>2</v>
      </c>
      <c r="L3055" s="7">
        <v>7</v>
      </c>
      <c r="M3055" s="7">
        <f t="shared" si="349"/>
        <v>0</v>
      </c>
      <c r="N3055" s="8">
        <f t="shared" si="350"/>
        <v>0</v>
      </c>
      <c r="R3055" s="12">
        <v>1</v>
      </c>
    </row>
    <row r="3056" spans="1:18" x14ac:dyDescent="0.2">
      <c r="A3056" s="1" t="s">
        <v>5502</v>
      </c>
      <c r="B3056" s="1" t="s">
        <v>5410</v>
      </c>
      <c r="C3056" s="2" t="s">
        <v>5503</v>
      </c>
      <c r="D3056" s="3" t="s">
        <v>237</v>
      </c>
      <c r="E3056" s="4">
        <v>1</v>
      </c>
      <c r="F3056" s="4">
        <v>0</v>
      </c>
      <c r="H3056" s="6">
        <v>0</v>
      </c>
      <c r="I3056" s="7">
        <v>6237572</v>
      </c>
      <c r="J3056" s="7">
        <v>6237569</v>
      </c>
      <c r="K3056" s="7">
        <v>2</v>
      </c>
      <c r="L3056" s="7">
        <v>7</v>
      </c>
      <c r="M3056" s="7">
        <f t="shared" si="349"/>
        <v>0</v>
      </c>
      <c r="N3056" s="8">
        <f t="shared" si="350"/>
        <v>0</v>
      </c>
      <c r="R3056" s="12">
        <v>1</v>
      </c>
    </row>
    <row r="3057" spans="1:18" x14ac:dyDescent="0.2">
      <c r="A3057" s="1" t="s">
        <v>5504</v>
      </c>
      <c r="B3057" s="1" t="s">
        <v>5410</v>
      </c>
      <c r="C3057" s="2" t="s">
        <v>5415</v>
      </c>
      <c r="D3057" s="3" t="s">
        <v>237</v>
      </c>
      <c r="E3057" s="4">
        <v>1</v>
      </c>
      <c r="F3057" s="4">
        <v>0</v>
      </c>
      <c r="H3057" s="6">
        <v>0</v>
      </c>
      <c r="I3057" s="7">
        <v>6237573</v>
      </c>
      <c r="J3057" s="7">
        <v>6237569</v>
      </c>
      <c r="K3057" s="7">
        <v>2</v>
      </c>
      <c r="L3057" s="7">
        <v>7</v>
      </c>
      <c r="M3057" s="7">
        <f t="shared" si="349"/>
        <v>0</v>
      </c>
      <c r="N3057" s="8">
        <f t="shared" si="350"/>
        <v>0</v>
      </c>
      <c r="R3057" s="12">
        <v>1</v>
      </c>
    </row>
    <row r="3058" spans="1:18" x14ac:dyDescent="0.2">
      <c r="A3058" s="1" t="s">
        <v>5505</v>
      </c>
      <c r="B3058" s="1" t="s">
        <v>5410</v>
      </c>
      <c r="C3058" s="2" t="s">
        <v>5506</v>
      </c>
      <c r="D3058" s="3" t="s">
        <v>237</v>
      </c>
      <c r="E3058" s="4">
        <v>1</v>
      </c>
      <c r="F3058" s="4">
        <v>0</v>
      </c>
      <c r="H3058" s="6">
        <v>0</v>
      </c>
      <c r="I3058" s="7">
        <v>6237574</v>
      </c>
      <c r="J3058" s="7">
        <v>6237569</v>
      </c>
      <c r="K3058" s="7">
        <v>2</v>
      </c>
      <c r="L3058" s="7">
        <v>7</v>
      </c>
      <c r="M3058" s="7">
        <f t="shared" si="349"/>
        <v>0</v>
      </c>
      <c r="N3058" s="8">
        <f t="shared" si="350"/>
        <v>0</v>
      </c>
      <c r="R3058" s="12">
        <v>1</v>
      </c>
    </row>
    <row r="3059" spans="1:18" x14ac:dyDescent="0.2">
      <c r="A3059" s="1" t="s">
        <v>5507</v>
      </c>
      <c r="B3059" s="1" t="s">
        <v>5410</v>
      </c>
      <c r="C3059" s="2" t="s">
        <v>5458</v>
      </c>
      <c r="D3059" s="3" t="s">
        <v>237</v>
      </c>
      <c r="E3059" s="4">
        <v>3</v>
      </c>
      <c r="F3059" s="4">
        <v>0</v>
      </c>
      <c r="H3059" s="6">
        <v>0</v>
      </c>
      <c r="I3059" s="7">
        <v>6237575</v>
      </c>
      <c r="J3059" s="7">
        <v>6237569</v>
      </c>
      <c r="K3059" s="7">
        <v>2</v>
      </c>
      <c r="L3059" s="7">
        <v>7</v>
      </c>
      <c r="M3059" s="7">
        <f t="shared" si="349"/>
        <v>0</v>
      </c>
      <c r="N3059" s="8">
        <f t="shared" si="350"/>
        <v>0</v>
      </c>
      <c r="R3059" s="12">
        <v>1</v>
      </c>
    </row>
    <row r="3060" spans="1:18" x14ac:dyDescent="0.2">
      <c r="A3060" s="1" t="s">
        <v>5508</v>
      </c>
      <c r="B3060" s="1" t="s">
        <v>5410</v>
      </c>
      <c r="C3060" s="2" t="s">
        <v>5460</v>
      </c>
      <c r="D3060" s="3" t="s">
        <v>237</v>
      </c>
      <c r="E3060" s="4">
        <v>3</v>
      </c>
      <c r="F3060" s="4">
        <v>0</v>
      </c>
      <c r="H3060" s="6">
        <v>0</v>
      </c>
      <c r="I3060" s="7">
        <v>6237576</v>
      </c>
      <c r="J3060" s="7">
        <v>6237569</v>
      </c>
      <c r="K3060" s="7">
        <v>2</v>
      </c>
      <c r="L3060" s="7">
        <v>7</v>
      </c>
      <c r="M3060" s="7">
        <f t="shared" si="349"/>
        <v>0</v>
      </c>
      <c r="N3060" s="8">
        <f t="shared" si="350"/>
        <v>0</v>
      </c>
      <c r="R3060" s="12">
        <v>1</v>
      </c>
    </row>
    <row r="3061" spans="1:18" x14ac:dyDescent="0.2">
      <c r="A3061" s="1" t="s">
        <v>5509</v>
      </c>
      <c r="B3061" s="1" t="s">
        <v>5410</v>
      </c>
      <c r="C3061" s="2" t="s">
        <v>5510</v>
      </c>
      <c r="D3061" s="3" t="s">
        <v>237</v>
      </c>
      <c r="E3061" s="4">
        <v>1</v>
      </c>
      <c r="F3061" s="4">
        <v>0</v>
      </c>
      <c r="H3061" s="6">
        <v>0</v>
      </c>
      <c r="I3061" s="7">
        <v>6237577</v>
      </c>
      <c r="J3061" s="7">
        <v>6237569</v>
      </c>
      <c r="K3061" s="7">
        <v>2</v>
      </c>
      <c r="L3061" s="7">
        <v>7</v>
      </c>
      <c r="M3061" s="7">
        <f t="shared" si="349"/>
        <v>0</v>
      </c>
      <c r="N3061" s="8">
        <f t="shared" si="350"/>
        <v>0</v>
      </c>
      <c r="R3061" s="12">
        <v>1</v>
      </c>
    </row>
    <row r="3062" spans="1:18" x14ac:dyDescent="0.2">
      <c r="A3062" s="1" t="s">
        <v>5511</v>
      </c>
      <c r="B3062" s="1" t="s">
        <v>5410</v>
      </c>
      <c r="C3062" s="2" t="s">
        <v>5512</v>
      </c>
      <c r="D3062" s="3" t="s">
        <v>237</v>
      </c>
      <c r="E3062" s="4">
        <v>1</v>
      </c>
      <c r="F3062" s="4">
        <v>0</v>
      </c>
      <c r="H3062" s="6">
        <v>0</v>
      </c>
      <c r="I3062" s="7">
        <v>6237578</v>
      </c>
      <c r="J3062" s="7">
        <v>6237569</v>
      </c>
      <c r="K3062" s="7">
        <v>2</v>
      </c>
      <c r="L3062" s="7">
        <v>7</v>
      </c>
      <c r="M3062" s="7">
        <f t="shared" si="349"/>
        <v>0</v>
      </c>
      <c r="N3062" s="8">
        <f t="shared" si="350"/>
        <v>0</v>
      </c>
      <c r="R3062" s="12">
        <v>1</v>
      </c>
    </row>
    <row r="3063" spans="1:18" x14ac:dyDescent="0.2">
      <c r="A3063" s="1" t="s">
        <v>5513</v>
      </c>
      <c r="B3063" s="1" t="s">
        <v>5410</v>
      </c>
      <c r="C3063" s="2" t="s">
        <v>5468</v>
      </c>
      <c r="D3063" s="3" t="s">
        <v>237</v>
      </c>
      <c r="E3063" s="4">
        <v>3</v>
      </c>
      <c r="F3063" s="4">
        <v>0</v>
      </c>
      <c r="H3063" s="6">
        <v>0</v>
      </c>
      <c r="I3063" s="7">
        <v>6237579</v>
      </c>
      <c r="J3063" s="7">
        <v>6237569</v>
      </c>
      <c r="K3063" s="7">
        <v>2</v>
      </c>
      <c r="L3063" s="7">
        <v>7</v>
      </c>
      <c r="M3063" s="7">
        <f t="shared" si="349"/>
        <v>0</v>
      </c>
      <c r="N3063" s="8">
        <f t="shared" si="350"/>
        <v>0</v>
      </c>
      <c r="R3063" s="12">
        <v>1</v>
      </c>
    </row>
    <row r="3064" spans="1:18" x14ac:dyDescent="0.2">
      <c r="A3064" s="1" t="s">
        <v>5514</v>
      </c>
      <c r="B3064" s="1" t="s">
        <v>5410</v>
      </c>
      <c r="C3064" s="2" t="s">
        <v>5472</v>
      </c>
      <c r="D3064" s="3" t="s">
        <v>237</v>
      </c>
      <c r="E3064" s="4">
        <v>4</v>
      </c>
      <c r="F3064" s="4">
        <v>0</v>
      </c>
      <c r="H3064" s="6">
        <v>0</v>
      </c>
      <c r="I3064" s="7">
        <v>6237580</v>
      </c>
      <c r="J3064" s="7">
        <v>6237569</v>
      </c>
      <c r="K3064" s="7">
        <v>2</v>
      </c>
      <c r="L3064" s="7">
        <v>7</v>
      </c>
      <c r="M3064" s="7">
        <f t="shared" si="349"/>
        <v>0</v>
      </c>
      <c r="N3064" s="8">
        <f t="shared" si="350"/>
        <v>0</v>
      </c>
      <c r="R3064" s="12">
        <v>1</v>
      </c>
    </row>
    <row r="3065" spans="1:18" x14ac:dyDescent="0.2">
      <c r="A3065" s="1" t="s">
        <v>5515</v>
      </c>
      <c r="B3065" s="1" t="s">
        <v>5410</v>
      </c>
      <c r="C3065" s="2" t="s">
        <v>5516</v>
      </c>
      <c r="D3065" s="3" t="s">
        <v>237</v>
      </c>
      <c r="E3065" s="4">
        <v>1</v>
      </c>
      <c r="F3065" s="4">
        <v>0</v>
      </c>
      <c r="H3065" s="6">
        <v>0</v>
      </c>
      <c r="I3065" s="7">
        <v>6237581</v>
      </c>
      <c r="J3065" s="7">
        <v>6237569</v>
      </c>
      <c r="K3065" s="7">
        <v>2</v>
      </c>
      <c r="L3065" s="7">
        <v>7</v>
      </c>
      <c r="M3065" s="7">
        <f t="shared" si="349"/>
        <v>0</v>
      </c>
      <c r="N3065" s="8">
        <f t="shared" si="350"/>
        <v>0</v>
      </c>
      <c r="R3065" s="12">
        <v>1</v>
      </c>
    </row>
    <row r="3066" spans="1:18" x14ac:dyDescent="0.2">
      <c r="A3066" s="1" t="s">
        <v>5517</v>
      </c>
      <c r="B3066" s="1" t="s">
        <v>5410</v>
      </c>
      <c r="C3066" s="2" t="s">
        <v>5470</v>
      </c>
      <c r="D3066" s="3" t="s">
        <v>237</v>
      </c>
      <c r="E3066" s="4">
        <v>1</v>
      </c>
      <c r="F3066" s="4">
        <v>0</v>
      </c>
      <c r="H3066" s="6">
        <v>0</v>
      </c>
      <c r="I3066" s="7">
        <v>6237582</v>
      </c>
      <c r="J3066" s="7">
        <v>6237569</v>
      </c>
      <c r="K3066" s="7">
        <v>2</v>
      </c>
      <c r="L3066" s="7">
        <v>7</v>
      </c>
      <c r="M3066" s="7">
        <f t="shared" si="349"/>
        <v>0</v>
      </c>
      <c r="N3066" s="8">
        <f t="shared" si="350"/>
        <v>0</v>
      </c>
      <c r="R3066" s="12">
        <v>1</v>
      </c>
    </row>
    <row r="3067" spans="1:18" x14ac:dyDescent="0.2">
      <c r="A3067" s="1" t="s">
        <v>5518</v>
      </c>
      <c r="B3067" s="1" t="s">
        <v>5410</v>
      </c>
      <c r="C3067" s="2" t="s">
        <v>5474</v>
      </c>
      <c r="D3067" s="3" t="s">
        <v>237</v>
      </c>
      <c r="E3067" s="4">
        <v>3</v>
      </c>
      <c r="F3067" s="4">
        <v>0</v>
      </c>
      <c r="H3067" s="6">
        <v>0</v>
      </c>
      <c r="I3067" s="7">
        <v>6237583</v>
      </c>
      <c r="J3067" s="7">
        <v>6237569</v>
      </c>
      <c r="K3067" s="7">
        <v>2</v>
      </c>
      <c r="L3067" s="7">
        <v>7</v>
      </c>
      <c r="M3067" s="7">
        <f t="shared" si="349"/>
        <v>0</v>
      </c>
      <c r="N3067" s="8">
        <f t="shared" si="350"/>
        <v>0</v>
      </c>
      <c r="R3067" s="12">
        <v>1</v>
      </c>
    </row>
    <row r="3068" spans="1:18" x14ac:dyDescent="0.2">
      <c r="A3068" s="1" t="s">
        <v>5519</v>
      </c>
      <c r="B3068" s="1" t="s">
        <v>5410</v>
      </c>
      <c r="C3068" s="2" t="s">
        <v>5520</v>
      </c>
      <c r="D3068" s="3" t="s">
        <v>237</v>
      </c>
      <c r="E3068" s="4">
        <v>10</v>
      </c>
      <c r="F3068" s="4">
        <v>0</v>
      </c>
      <c r="H3068" s="6">
        <v>0</v>
      </c>
      <c r="I3068" s="7">
        <v>6237584</v>
      </c>
      <c r="J3068" s="7">
        <v>6237569</v>
      </c>
      <c r="K3068" s="7">
        <v>2</v>
      </c>
      <c r="L3068" s="7">
        <v>7</v>
      </c>
      <c r="M3068" s="7">
        <f t="shared" si="349"/>
        <v>0</v>
      </c>
      <c r="N3068" s="8">
        <f t="shared" si="350"/>
        <v>0</v>
      </c>
      <c r="R3068" s="12">
        <v>1</v>
      </c>
    </row>
    <row r="3069" spans="1:18" x14ac:dyDescent="0.2">
      <c r="A3069" s="1" t="s">
        <v>5521</v>
      </c>
      <c r="B3069" s="1" t="s">
        <v>5410</v>
      </c>
      <c r="C3069" s="2" t="s">
        <v>5522</v>
      </c>
      <c r="D3069" s="3" t="s">
        <v>237</v>
      </c>
      <c r="E3069" s="4">
        <v>4</v>
      </c>
      <c r="F3069" s="4">
        <v>0</v>
      </c>
      <c r="H3069" s="6">
        <v>0</v>
      </c>
      <c r="I3069" s="7">
        <v>6237585</v>
      </c>
      <c r="J3069" s="7">
        <v>6237569</v>
      </c>
      <c r="K3069" s="7">
        <v>2</v>
      </c>
      <c r="L3069" s="7">
        <v>7</v>
      </c>
      <c r="M3069" s="7">
        <f t="shared" si="349"/>
        <v>0</v>
      </c>
      <c r="N3069" s="8">
        <f t="shared" si="350"/>
        <v>0</v>
      </c>
      <c r="R3069" s="12">
        <v>1</v>
      </c>
    </row>
    <row r="3070" spans="1:18" x14ac:dyDescent="0.2">
      <c r="A3070" s="1" t="s">
        <v>5523</v>
      </c>
      <c r="B3070" s="1" t="s">
        <v>5410</v>
      </c>
      <c r="C3070" s="2" t="s">
        <v>5524</v>
      </c>
      <c r="D3070" s="3" t="s">
        <v>237</v>
      </c>
      <c r="E3070" s="4">
        <v>2</v>
      </c>
      <c r="F3070" s="4">
        <v>0</v>
      </c>
      <c r="H3070" s="6">
        <v>0</v>
      </c>
      <c r="I3070" s="7">
        <v>6237586</v>
      </c>
      <c r="J3070" s="7">
        <v>6237569</v>
      </c>
      <c r="K3070" s="7">
        <v>2</v>
      </c>
      <c r="L3070" s="7">
        <v>7</v>
      </c>
      <c r="M3070" s="7">
        <f t="shared" si="349"/>
        <v>0</v>
      </c>
      <c r="N3070" s="8">
        <f t="shared" si="350"/>
        <v>0</v>
      </c>
      <c r="R3070" s="12">
        <v>1</v>
      </c>
    </row>
    <row r="3071" spans="1:18" ht="25.5" x14ac:dyDescent="0.2">
      <c r="A3071" s="1" t="s">
        <v>5525</v>
      </c>
      <c r="B3071" s="1" t="s">
        <v>5410</v>
      </c>
      <c r="C3071" s="2" t="s">
        <v>5486</v>
      </c>
      <c r="D3071" s="3" t="s">
        <v>237</v>
      </c>
      <c r="E3071" s="4">
        <v>20</v>
      </c>
      <c r="F3071" s="4">
        <v>0</v>
      </c>
      <c r="H3071" s="6">
        <v>0</v>
      </c>
      <c r="I3071" s="7">
        <v>6237587</v>
      </c>
      <c r="J3071" s="7">
        <v>6237569</v>
      </c>
      <c r="K3071" s="7">
        <v>2</v>
      </c>
      <c r="L3071" s="7">
        <v>7</v>
      </c>
      <c r="M3071" s="7">
        <f t="shared" si="349"/>
        <v>0</v>
      </c>
      <c r="N3071" s="8">
        <f t="shared" si="350"/>
        <v>0</v>
      </c>
      <c r="R3071" s="12">
        <v>1</v>
      </c>
    </row>
    <row r="3072" spans="1:18" ht="25.5" x14ac:dyDescent="0.2">
      <c r="A3072" s="1" t="s">
        <v>5526</v>
      </c>
      <c r="B3072" s="1" t="s">
        <v>5410</v>
      </c>
      <c r="C3072" s="2" t="s">
        <v>5488</v>
      </c>
      <c r="D3072" s="3" t="s">
        <v>237</v>
      </c>
      <c r="E3072" s="4">
        <v>35</v>
      </c>
      <c r="F3072" s="4">
        <v>0</v>
      </c>
      <c r="H3072" s="6">
        <v>0</v>
      </c>
      <c r="I3072" s="7">
        <v>6237588</v>
      </c>
      <c r="J3072" s="7">
        <v>6237569</v>
      </c>
      <c r="K3072" s="7">
        <v>2</v>
      </c>
      <c r="L3072" s="7">
        <v>7</v>
      </c>
      <c r="M3072" s="7">
        <f t="shared" si="349"/>
        <v>0</v>
      </c>
      <c r="N3072" s="8">
        <f t="shared" si="350"/>
        <v>0</v>
      </c>
      <c r="R3072" s="12">
        <v>1</v>
      </c>
    </row>
    <row r="3073" spans="1:18" x14ac:dyDescent="0.2">
      <c r="A3073" s="1" t="s">
        <v>5527</v>
      </c>
      <c r="B3073" s="1" t="s">
        <v>5410</v>
      </c>
      <c r="C3073" s="2" t="s">
        <v>5528</v>
      </c>
      <c r="D3073" s="3" t="s">
        <v>237</v>
      </c>
      <c r="E3073" s="4">
        <v>9</v>
      </c>
      <c r="F3073" s="4">
        <v>0</v>
      </c>
      <c r="H3073" s="6">
        <v>0</v>
      </c>
      <c r="I3073" s="7">
        <v>6237589</v>
      </c>
      <c r="J3073" s="7">
        <v>6237569</v>
      </c>
      <c r="K3073" s="7">
        <v>2</v>
      </c>
      <c r="L3073" s="7">
        <v>7</v>
      </c>
      <c r="M3073" s="7">
        <f t="shared" si="349"/>
        <v>0</v>
      </c>
      <c r="N3073" s="8">
        <f t="shared" si="350"/>
        <v>0</v>
      </c>
      <c r="R3073" s="12">
        <v>1</v>
      </c>
    </row>
    <row r="3074" spans="1:18" ht="25.5" x14ac:dyDescent="0.2">
      <c r="A3074" s="1" t="s">
        <v>5529</v>
      </c>
      <c r="B3074" s="1" t="s">
        <v>5410</v>
      </c>
      <c r="C3074" s="2" t="s">
        <v>5530</v>
      </c>
      <c r="D3074" s="3" t="s">
        <v>237</v>
      </c>
      <c r="E3074" s="4">
        <v>14</v>
      </c>
      <c r="F3074" s="4">
        <v>0</v>
      </c>
      <c r="H3074" s="6">
        <v>0</v>
      </c>
      <c r="I3074" s="7">
        <v>6237590</v>
      </c>
      <c r="J3074" s="7">
        <v>6237569</v>
      </c>
      <c r="K3074" s="7">
        <v>2</v>
      </c>
      <c r="L3074" s="7">
        <v>7</v>
      </c>
      <c r="M3074" s="7">
        <f t="shared" si="349"/>
        <v>0</v>
      </c>
      <c r="N3074" s="8">
        <f t="shared" si="350"/>
        <v>0</v>
      </c>
      <c r="R3074" s="12">
        <v>1</v>
      </c>
    </row>
    <row r="3075" spans="1:18" x14ac:dyDescent="0.2">
      <c r="A3075" s="1" t="s">
        <v>5531</v>
      </c>
      <c r="B3075" s="1" t="s">
        <v>5410</v>
      </c>
      <c r="C3075" s="2" t="s">
        <v>5490</v>
      </c>
      <c r="D3075" s="3" t="s">
        <v>237</v>
      </c>
      <c r="E3075" s="4">
        <v>1</v>
      </c>
      <c r="F3075" s="4">
        <v>0</v>
      </c>
      <c r="H3075" s="6">
        <v>0</v>
      </c>
      <c r="I3075" s="7">
        <v>6237591</v>
      </c>
      <c r="J3075" s="7">
        <v>6237569</v>
      </c>
      <c r="K3075" s="7">
        <v>2</v>
      </c>
      <c r="L3075" s="7">
        <v>7</v>
      </c>
      <c r="M3075" s="7">
        <f t="shared" si="349"/>
        <v>0</v>
      </c>
      <c r="N3075" s="8">
        <f t="shared" si="350"/>
        <v>0</v>
      </c>
      <c r="R3075" s="12">
        <v>1</v>
      </c>
    </row>
    <row r="3076" spans="1:18" x14ac:dyDescent="0.2">
      <c r="A3076" s="1" t="s">
        <v>5532</v>
      </c>
      <c r="B3076" s="1" t="s">
        <v>5410</v>
      </c>
      <c r="C3076" s="2" t="s">
        <v>5492</v>
      </c>
      <c r="D3076" s="3" t="s">
        <v>237</v>
      </c>
      <c r="E3076" s="4">
        <v>1</v>
      </c>
      <c r="F3076" s="4">
        <v>0</v>
      </c>
      <c r="H3076" s="6">
        <v>0</v>
      </c>
      <c r="I3076" s="7">
        <v>6237592</v>
      </c>
      <c r="J3076" s="7">
        <v>6237569</v>
      </c>
      <c r="K3076" s="7">
        <v>2</v>
      </c>
      <c r="L3076" s="7">
        <v>7</v>
      </c>
      <c r="M3076" s="7">
        <f t="shared" si="349"/>
        <v>0</v>
      </c>
      <c r="N3076" s="8">
        <f t="shared" si="350"/>
        <v>0</v>
      </c>
      <c r="R3076" s="12">
        <v>1</v>
      </c>
    </row>
    <row r="3077" spans="1:18" x14ac:dyDescent="0.2">
      <c r="A3077" s="1" t="s">
        <v>5533</v>
      </c>
      <c r="B3077" s="1" t="s">
        <v>5410</v>
      </c>
      <c r="C3077" s="2" t="s">
        <v>5534</v>
      </c>
      <c r="D3077" s="3" t="s">
        <v>237</v>
      </c>
      <c r="E3077" s="4">
        <v>1</v>
      </c>
      <c r="F3077" s="4">
        <v>0</v>
      </c>
      <c r="H3077" s="6">
        <v>0</v>
      </c>
      <c r="I3077" s="7">
        <v>6237593</v>
      </c>
      <c r="J3077" s="7">
        <v>6237569</v>
      </c>
      <c r="K3077" s="7">
        <v>2</v>
      </c>
      <c r="L3077" s="7">
        <v>7</v>
      </c>
      <c r="M3077" s="7">
        <f t="shared" si="349"/>
        <v>0</v>
      </c>
      <c r="N3077" s="8">
        <f t="shared" si="350"/>
        <v>0</v>
      </c>
      <c r="R3077" s="12">
        <v>1</v>
      </c>
    </row>
    <row r="3078" spans="1:18" x14ac:dyDescent="0.2">
      <c r="A3078" s="1" t="s">
        <v>5535</v>
      </c>
      <c r="C3078" s="2" t="s">
        <v>5536</v>
      </c>
      <c r="E3078" s="4">
        <v>0</v>
      </c>
      <c r="F3078" s="4">
        <v>0</v>
      </c>
      <c r="H3078" s="6">
        <v>0</v>
      </c>
      <c r="I3078" s="7">
        <v>6237594</v>
      </c>
      <c r="J3078" s="7">
        <v>6237520</v>
      </c>
      <c r="K3078" s="7">
        <v>1</v>
      </c>
      <c r="L3078" s="7">
        <v>6</v>
      </c>
      <c r="M3078" s="7">
        <f>M3079+M3080+M3081+M3082+M3083+M3084+M3085+M3086+M3087+M3088+M3089+M3090+M3091+M3092+M3093+M3094+M3095+M3096+M3097+M3098+M3099+M3100+M3101+M3102</f>
        <v>0</v>
      </c>
      <c r="N3078" s="8">
        <f>N3079+N3080+N3081+N3082+N3083+N3084+N3085+N3086+N3087+N3088+N3089+N3090+N3091+N3092+N3093+N3094+N3095+N3096+N3097+N3098+N3099+N3100+N3101+N3102</f>
        <v>0</v>
      </c>
      <c r="R3078" s="12">
        <v>1</v>
      </c>
    </row>
    <row r="3079" spans="1:18" ht="25.5" x14ac:dyDescent="0.2">
      <c r="A3079" s="1" t="s">
        <v>5537</v>
      </c>
      <c r="B3079" s="1" t="s">
        <v>48</v>
      </c>
      <c r="C3079" s="2" t="s">
        <v>5538</v>
      </c>
      <c r="D3079" s="3" t="s">
        <v>237</v>
      </c>
      <c r="E3079" s="4">
        <v>1</v>
      </c>
      <c r="F3079" s="4">
        <v>0</v>
      </c>
      <c r="H3079" s="6">
        <v>0</v>
      </c>
      <c r="I3079" s="7">
        <v>6237595</v>
      </c>
      <c r="J3079" s="7">
        <v>6237594</v>
      </c>
      <c r="K3079" s="7">
        <v>2</v>
      </c>
      <c r="L3079" s="7">
        <v>7</v>
      </c>
      <c r="M3079" s="7">
        <f t="shared" ref="M3079:M3102" si="351">ROUND(ROUND(H3079,2)*ROUND(E3079,2), 2)</f>
        <v>0</v>
      </c>
      <c r="N3079" s="8">
        <f t="shared" ref="N3079:N3102" si="352">H3079*E3079*(1+F3079/100)</f>
        <v>0</v>
      </c>
      <c r="R3079" s="12">
        <v>1</v>
      </c>
    </row>
    <row r="3080" spans="1:18" x14ac:dyDescent="0.2">
      <c r="A3080" s="1" t="s">
        <v>5539</v>
      </c>
      <c r="B3080" s="1" t="s">
        <v>5410</v>
      </c>
      <c r="C3080" s="2" t="s">
        <v>5411</v>
      </c>
      <c r="D3080" s="3" t="s">
        <v>237</v>
      </c>
      <c r="E3080" s="4">
        <v>1</v>
      </c>
      <c r="F3080" s="4">
        <v>0</v>
      </c>
      <c r="H3080" s="6">
        <v>0</v>
      </c>
      <c r="I3080" s="7">
        <v>6237596</v>
      </c>
      <c r="J3080" s="7">
        <v>6237594</v>
      </c>
      <c r="K3080" s="7">
        <v>2</v>
      </c>
      <c r="L3080" s="7">
        <v>7</v>
      </c>
      <c r="M3080" s="7">
        <f t="shared" si="351"/>
        <v>0</v>
      </c>
      <c r="N3080" s="8">
        <f t="shared" si="352"/>
        <v>0</v>
      </c>
      <c r="R3080" s="12">
        <v>1</v>
      </c>
    </row>
    <row r="3081" spans="1:18" x14ac:dyDescent="0.2">
      <c r="A3081" s="1" t="s">
        <v>5540</v>
      </c>
      <c r="B3081" s="1" t="s">
        <v>5410</v>
      </c>
      <c r="C3081" s="2" t="s">
        <v>5503</v>
      </c>
      <c r="D3081" s="3" t="s">
        <v>237</v>
      </c>
      <c r="E3081" s="4">
        <v>1</v>
      </c>
      <c r="F3081" s="4">
        <v>0</v>
      </c>
      <c r="H3081" s="6">
        <v>0</v>
      </c>
      <c r="I3081" s="7">
        <v>6237597</v>
      </c>
      <c r="J3081" s="7">
        <v>6237594</v>
      </c>
      <c r="K3081" s="7">
        <v>2</v>
      </c>
      <c r="L3081" s="7">
        <v>7</v>
      </c>
      <c r="M3081" s="7">
        <f t="shared" si="351"/>
        <v>0</v>
      </c>
      <c r="N3081" s="8">
        <f t="shared" si="352"/>
        <v>0</v>
      </c>
      <c r="R3081" s="12">
        <v>1</v>
      </c>
    </row>
    <row r="3082" spans="1:18" x14ac:dyDescent="0.2">
      <c r="A3082" s="1" t="s">
        <v>5541</v>
      </c>
      <c r="B3082" s="1" t="s">
        <v>5410</v>
      </c>
      <c r="C3082" s="2" t="s">
        <v>5415</v>
      </c>
      <c r="D3082" s="3" t="s">
        <v>237</v>
      </c>
      <c r="E3082" s="4">
        <v>1</v>
      </c>
      <c r="F3082" s="4">
        <v>0</v>
      </c>
      <c r="H3082" s="6">
        <v>0</v>
      </c>
      <c r="I3082" s="7">
        <v>6237598</v>
      </c>
      <c r="J3082" s="7">
        <v>6237594</v>
      </c>
      <c r="K3082" s="7">
        <v>2</v>
      </c>
      <c r="L3082" s="7">
        <v>7</v>
      </c>
      <c r="M3082" s="7">
        <f t="shared" si="351"/>
        <v>0</v>
      </c>
      <c r="N3082" s="8">
        <f t="shared" si="352"/>
        <v>0</v>
      </c>
      <c r="R3082" s="12">
        <v>1</v>
      </c>
    </row>
    <row r="3083" spans="1:18" x14ac:dyDescent="0.2">
      <c r="A3083" s="1" t="s">
        <v>5542</v>
      </c>
      <c r="B3083" s="1" t="s">
        <v>5410</v>
      </c>
      <c r="C3083" s="2" t="s">
        <v>5543</v>
      </c>
      <c r="D3083" s="3" t="s">
        <v>237</v>
      </c>
      <c r="E3083" s="4">
        <v>1</v>
      </c>
      <c r="F3083" s="4">
        <v>0</v>
      </c>
      <c r="H3083" s="6">
        <v>0</v>
      </c>
      <c r="I3083" s="7">
        <v>6237599</v>
      </c>
      <c r="J3083" s="7">
        <v>6237594</v>
      </c>
      <c r="K3083" s="7">
        <v>2</v>
      </c>
      <c r="L3083" s="7">
        <v>7</v>
      </c>
      <c r="M3083" s="7">
        <f t="shared" si="351"/>
        <v>0</v>
      </c>
      <c r="N3083" s="8">
        <f t="shared" si="352"/>
        <v>0</v>
      </c>
      <c r="R3083" s="12">
        <v>1</v>
      </c>
    </row>
    <row r="3084" spans="1:18" x14ac:dyDescent="0.2">
      <c r="A3084" s="1" t="s">
        <v>5544</v>
      </c>
      <c r="B3084" s="1" t="s">
        <v>5410</v>
      </c>
      <c r="C3084" s="2" t="s">
        <v>5458</v>
      </c>
      <c r="D3084" s="3" t="s">
        <v>237</v>
      </c>
      <c r="E3084" s="4">
        <v>3</v>
      </c>
      <c r="F3084" s="4">
        <v>0</v>
      </c>
      <c r="H3084" s="6">
        <v>0</v>
      </c>
      <c r="I3084" s="7">
        <v>6237600</v>
      </c>
      <c r="J3084" s="7">
        <v>6237594</v>
      </c>
      <c r="K3084" s="7">
        <v>2</v>
      </c>
      <c r="L3084" s="7">
        <v>7</v>
      </c>
      <c r="M3084" s="7">
        <f t="shared" si="351"/>
        <v>0</v>
      </c>
      <c r="N3084" s="8">
        <f t="shared" si="352"/>
        <v>0</v>
      </c>
      <c r="R3084" s="12">
        <v>1</v>
      </c>
    </row>
    <row r="3085" spans="1:18" x14ac:dyDescent="0.2">
      <c r="A3085" s="1" t="s">
        <v>5545</v>
      </c>
      <c r="B3085" s="1" t="s">
        <v>5410</v>
      </c>
      <c r="C3085" s="2" t="s">
        <v>5460</v>
      </c>
      <c r="D3085" s="3" t="s">
        <v>237</v>
      </c>
      <c r="E3085" s="4">
        <v>3</v>
      </c>
      <c r="F3085" s="4">
        <v>0</v>
      </c>
      <c r="H3085" s="6">
        <v>0</v>
      </c>
      <c r="I3085" s="7">
        <v>6237601</v>
      </c>
      <c r="J3085" s="7">
        <v>6237594</v>
      </c>
      <c r="K3085" s="7">
        <v>2</v>
      </c>
      <c r="L3085" s="7">
        <v>7</v>
      </c>
      <c r="M3085" s="7">
        <f t="shared" si="351"/>
        <v>0</v>
      </c>
      <c r="N3085" s="8">
        <f t="shared" si="352"/>
        <v>0</v>
      </c>
      <c r="R3085" s="12">
        <v>1</v>
      </c>
    </row>
    <row r="3086" spans="1:18" x14ac:dyDescent="0.2">
      <c r="A3086" s="1" t="s">
        <v>5546</v>
      </c>
      <c r="B3086" s="1" t="s">
        <v>5410</v>
      </c>
      <c r="C3086" s="2" t="s">
        <v>5547</v>
      </c>
      <c r="D3086" s="3" t="s">
        <v>237</v>
      </c>
      <c r="E3086" s="4">
        <v>1</v>
      </c>
      <c r="F3086" s="4">
        <v>0</v>
      </c>
      <c r="H3086" s="6">
        <v>0</v>
      </c>
      <c r="I3086" s="7">
        <v>6237602</v>
      </c>
      <c r="J3086" s="7">
        <v>6237594</v>
      </c>
      <c r="K3086" s="7">
        <v>2</v>
      </c>
      <c r="L3086" s="7">
        <v>7</v>
      </c>
      <c r="M3086" s="7">
        <f t="shared" si="351"/>
        <v>0</v>
      </c>
      <c r="N3086" s="8">
        <f t="shared" si="352"/>
        <v>0</v>
      </c>
      <c r="R3086" s="12">
        <v>1</v>
      </c>
    </row>
    <row r="3087" spans="1:18" x14ac:dyDescent="0.2">
      <c r="A3087" s="1" t="s">
        <v>5548</v>
      </c>
      <c r="B3087" s="1" t="s">
        <v>5410</v>
      </c>
      <c r="C3087" s="2" t="s">
        <v>5512</v>
      </c>
      <c r="D3087" s="3" t="s">
        <v>237</v>
      </c>
      <c r="E3087" s="4">
        <v>1</v>
      </c>
      <c r="F3087" s="4">
        <v>0</v>
      </c>
      <c r="H3087" s="6">
        <v>0</v>
      </c>
      <c r="I3087" s="7">
        <v>6237603</v>
      </c>
      <c r="J3087" s="7">
        <v>6237594</v>
      </c>
      <c r="K3087" s="7">
        <v>2</v>
      </c>
      <c r="L3087" s="7">
        <v>7</v>
      </c>
      <c r="M3087" s="7">
        <f t="shared" si="351"/>
        <v>0</v>
      </c>
      <c r="N3087" s="8">
        <f t="shared" si="352"/>
        <v>0</v>
      </c>
      <c r="R3087" s="12">
        <v>1</v>
      </c>
    </row>
    <row r="3088" spans="1:18" x14ac:dyDescent="0.2">
      <c r="A3088" s="1" t="s">
        <v>5549</v>
      </c>
      <c r="B3088" s="1" t="s">
        <v>5410</v>
      </c>
      <c r="C3088" s="2" t="s">
        <v>5468</v>
      </c>
      <c r="D3088" s="3" t="s">
        <v>237</v>
      </c>
      <c r="E3088" s="4">
        <v>3</v>
      </c>
      <c r="F3088" s="4">
        <v>0</v>
      </c>
      <c r="H3088" s="6">
        <v>0</v>
      </c>
      <c r="I3088" s="7">
        <v>6237604</v>
      </c>
      <c r="J3088" s="7">
        <v>6237594</v>
      </c>
      <c r="K3088" s="7">
        <v>2</v>
      </c>
      <c r="L3088" s="7">
        <v>7</v>
      </c>
      <c r="M3088" s="7">
        <f t="shared" si="351"/>
        <v>0</v>
      </c>
      <c r="N3088" s="8">
        <f t="shared" si="352"/>
        <v>0</v>
      </c>
      <c r="R3088" s="12">
        <v>1</v>
      </c>
    </row>
    <row r="3089" spans="1:18" x14ac:dyDescent="0.2">
      <c r="A3089" s="1" t="s">
        <v>5550</v>
      </c>
      <c r="B3089" s="1" t="s">
        <v>5410</v>
      </c>
      <c r="C3089" s="2" t="s">
        <v>5472</v>
      </c>
      <c r="D3089" s="3" t="s">
        <v>237</v>
      </c>
      <c r="E3089" s="4">
        <v>4</v>
      </c>
      <c r="F3089" s="4">
        <v>0</v>
      </c>
      <c r="H3089" s="6">
        <v>0</v>
      </c>
      <c r="I3089" s="7">
        <v>6237605</v>
      </c>
      <c r="J3089" s="7">
        <v>6237594</v>
      </c>
      <c r="K3089" s="7">
        <v>2</v>
      </c>
      <c r="L3089" s="7">
        <v>7</v>
      </c>
      <c r="M3089" s="7">
        <f t="shared" si="351"/>
        <v>0</v>
      </c>
      <c r="N3089" s="8">
        <f t="shared" si="352"/>
        <v>0</v>
      </c>
      <c r="R3089" s="12">
        <v>1</v>
      </c>
    </row>
    <row r="3090" spans="1:18" x14ac:dyDescent="0.2">
      <c r="A3090" s="1" t="s">
        <v>5551</v>
      </c>
      <c r="B3090" s="1" t="s">
        <v>5410</v>
      </c>
      <c r="C3090" s="2" t="s">
        <v>5516</v>
      </c>
      <c r="D3090" s="3" t="s">
        <v>237</v>
      </c>
      <c r="E3090" s="4">
        <v>1</v>
      </c>
      <c r="F3090" s="4">
        <v>0</v>
      </c>
      <c r="H3090" s="6">
        <v>0</v>
      </c>
      <c r="I3090" s="7">
        <v>6237606</v>
      </c>
      <c r="J3090" s="7">
        <v>6237594</v>
      </c>
      <c r="K3090" s="7">
        <v>2</v>
      </c>
      <c r="L3090" s="7">
        <v>7</v>
      </c>
      <c r="M3090" s="7">
        <f t="shared" si="351"/>
        <v>0</v>
      </c>
      <c r="N3090" s="8">
        <f t="shared" si="352"/>
        <v>0</v>
      </c>
      <c r="R3090" s="12">
        <v>1</v>
      </c>
    </row>
    <row r="3091" spans="1:18" x14ac:dyDescent="0.2">
      <c r="A3091" s="1" t="s">
        <v>5552</v>
      </c>
      <c r="B3091" s="1" t="s">
        <v>5410</v>
      </c>
      <c r="C3091" s="2" t="s">
        <v>5470</v>
      </c>
      <c r="D3091" s="3" t="s">
        <v>237</v>
      </c>
      <c r="E3091" s="4">
        <v>1</v>
      </c>
      <c r="F3091" s="4">
        <v>0</v>
      </c>
      <c r="H3091" s="6">
        <v>0</v>
      </c>
      <c r="I3091" s="7">
        <v>6237607</v>
      </c>
      <c r="J3091" s="7">
        <v>6237594</v>
      </c>
      <c r="K3091" s="7">
        <v>2</v>
      </c>
      <c r="L3091" s="7">
        <v>7</v>
      </c>
      <c r="M3091" s="7">
        <f t="shared" si="351"/>
        <v>0</v>
      </c>
      <c r="N3091" s="8">
        <f t="shared" si="352"/>
        <v>0</v>
      </c>
      <c r="R3091" s="12">
        <v>1</v>
      </c>
    </row>
    <row r="3092" spans="1:18" x14ac:dyDescent="0.2">
      <c r="A3092" s="1" t="s">
        <v>5553</v>
      </c>
      <c r="B3092" s="1" t="s">
        <v>5410</v>
      </c>
      <c r="C3092" s="2" t="s">
        <v>5474</v>
      </c>
      <c r="D3092" s="3" t="s">
        <v>237</v>
      </c>
      <c r="E3092" s="4">
        <v>3</v>
      </c>
      <c r="F3092" s="4">
        <v>0</v>
      </c>
      <c r="H3092" s="6">
        <v>0</v>
      </c>
      <c r="I3092" s="7">
        <v>6237608</v>
      </c>
      <c r="J3092" s="7">
        <v>6237594</v>
      </c>
      <c r="K3092" s="7">
        <v>2</v>
      </c>
      <c r="L3092" s="7">
        <v>7</v>
      </c>
      <c r="M3092" s="7">
        <f t="shared" si="351"/>
        <v>0</v>
      </c>
      <c r="N3092" s="8">
        <f t="shared" si="352"/>
        <v>0</v>
      </c>
      <c r="R3092" s="12">
        <v>1</v>
      </c>
    </row>
    <row r="3093" spans="1:18" x14ac:dyDescent="0.2">
      <c r="A3093" s="1" t="s">
        <v>5554</v>
      </c>
      <c r="B3093" s="1" t="s">
        <v>5410</v>
      </c>
      <c r="C3093" s="2" t="s">
        <v>5520</v>
      </c>
      <c r="D3093" s="3" t="s">
        <v>237</v>
      </c>
      <c r="E3093" s="4">
        <v>7</v>
      </c>
      <c r="F3093" s="4">
        <v>0</v>
      </c>
      <c r="H3093" s="6">
        <v>0</v>
      </c>
      <c r="I3093" s="7">
        <v>6237609</v>
      </c>
      <c r="J3093" s="7">
        <v>6237594</v>
      </c>
      <c r="K3093" s="7">
        <v>2</v>
      </c>
      <c r="L3093" s="7">
        <v>7</v>
      </c>
      <c r="M3093" s="7">
        <f t="shared" si="351"/>
        <v>0</v>
      </c>
      <c r="N3093" s="8">
        <f t="shared" si="352"/>
        <v>0</v>
      </c>
      <c r="R3093" s="12">
        <v>1</v>
      </c>
    </row>
    <row r="3094" spans="1:18" x14ac:dyDescent="0.2">
      <c r="A3094" s="1" t="s">
        <v>5555</v>
      </c>
      <c r="B3094" s="1" t="s">
        <v>5410</v>
      </c>
      <c r="C3094" s="2" t="s">
        <v>5522</v>
      </c>
      <c r="D3094" s="3" t="s">
        <v>237</v>
      </c>
      <c r="E3094" s="4">
        <v>4</v>
      </c>
      <c r="F3094" s="4">
        <v>0</v>
      </c>
      <c r="H3094" s="6">
        <v>0</v>
      </c>
      <c r="I3094" s="7">
        <v>6237610</v>
      </c>
      <c r="J3094" s="7">
        <v>6237594</v>
      </c>
      <c r="K3094" s="7">
        <v>2</v>
      </c>
      <c r="L3094" s="7">
        <v>7</v>
      </c>
      <c r="M3094" s="7">
        <f t="shared" si="351"/>
        <v>0</v>
      </c>
      <c r="N3094" s="8">
        <f t="shared" si="352"/>
        <v>0</v>
      </c>
      <c r="R3094" s="12">
        <v>1</v>
      </c>
    </row>
    <row r="3095" spans="1:18" x14ac:dyDescent="0.2">
      <c r="A3095" s="1" t="s">
        <v>5556</v>
      </c>
      <c r="B3095" s="1" t="s">
        <v>5410</v>
      </c>
      <c r="C3095" s="2" t="s">
        <v>5524</v>
      </c>
      <c r="D3095" s="3" t="s">
        <v>237</v>
      </c>
      <c r="E3095" s="4">
        <v>2</v>
      </c>
      <c r="F3095" s="4">
        <v>0</v>
      </c>
      <c r="H3095" s="6">
        <v>0</v>
      </c>
      <c r="I3095" s="7">
        <v>6237611</v>
      </c>
      <c r="J3095" s="7">
        <v>6237594</v>
      </c>
      <c r="K3095" s="7">
        <v>2</v>
      </c>
      <c r="L3095" s="7">
        <v>7</v>
      </c>
      <c r="M3095" s="7">
        <f t="shared" si="351"/>
        <v>0</v>
      </c>
      <c r="N3095" s="8">
        <f t="shared" si="352"/>
        <v>0</v>
      </c>
      <c r="R3095" s="12">
        <v>1</v>
      </c>
    </row>
    <row r="3096" spans="1:18" ht="25.5" x14ac:dyDescent="0.2">
      <c r="A3096" s="1" t="s">
        <v>5557</v>
      </c>
      <c r="B3096" s="1" t="s">
        <v>5410</v>
      </c>
      <c r="C3096" s="2" t="s">
        <v>5486</v>
      </c>
      <c r="D3096" s="3" t="s">
        <v>237</v>
      </c>
      <c r="E3096" s="4">
        <v>15</v>
      </c>
      <c r="F3096" s="4">
        <v>0</v>
      </c>
      <c r="H3096" s="6">
        <v>0</v>
      </c>
      <c r="I3096" s="7">
        <v>6237612</v>
      </c>
      <c r="J3096" s="7">
        <v>6237594</v>
      </c>
      <c r="K3096" s="7">
        <v>2</v>
      </c>
      <c r="L3096" s="7">
        <v>7</v>
      </c>
      <c r="M3096" s="7">
        <f t="shared" si="351"/>
        <v>0</v>
      </c>
      <c r="N3096" s="8">
        <f t="shared" si="352"/>
        <v>0</v>
      </c>
      <c r="R3096" s="12">
        <v>1</v>
      </c>
    </row>
    <row r="3097" spans="1:18" ht="25.5" x14ac:dyDescent="0.2">
      <c r="A3097" s="1" t="s">
        <v>5558</v>
      </c>
      <c r="B3097" s="1" t="s">
        <v>5410</v>
      </c>
      <c r="C3097" s="2" t="s">
        <v>5559</v>
      </c>
      <c r="D3097" s="3" t="s">
        <v>237</v>
      </c>
      <c r="E3097" s="4">
        <v>5</v>
      </c>
      <c r="F3097" s="4">
        <v>0</v>
      </c>
      <c r="H3097" s="6">
        <v>0</v>
      </c>
      <c r="I3097" s="7">
        <v>6237613</v>
      </c>
      <c r="J3097" s="7">
        <v>6237594</v>
      </c>
      <c r="K3097" s="7">
        <v>2</v>
      </c>
      <c r="L3097" s="7">
        <v>7</v>
      </c>
      <c r="M3097" s="7">
        <f t="shared" si="351"/>
        <v>0</v>
      </c>
      <c r="N3097" s="8">
        <f t="shared" si="352"/>
        <v>0</v>
      </c>
      <c r="R3097" s="12">
        <v>1</v>
      </c>
    </row>
    <row r="3098" spans="1:18" ht="25.5" x14ac:dyDescent="0.2">
      <c r="A3098" s="1" t="s">
        <v>5560</v>
      </c>
      <c r="B3098" s="1" t="s">
        <v>5410</v>
      </c>
      <c r="C3098" s="2" t="s">
        <v>5488</v>
      </c>
      <c r="D3098" s="3" t="s">
        <v>237</v>
      </c>
      <c r="E3098" s="4">
        <v>22</v>
      </c>
      <c r="F3098" s="4">
        <v>0</v>
      </c>
      <c r="H3098" s="6">
        <v>0</v>
      </c>
      <c r="I3098" s="7">
        <v>6237614</v>
      </c>
      <c r="J3098" s="7">
        <v>6237594</v>
      </c>
      <c r="K3098" s="7">
        <v>2</v>
      </c>
      <c r="L3098" s="7">
        <v>7</v>
      </c>
      <c r="M3098" s="7">
        <f t="shared" si="351"/>
        <v>0</v>
      </c>
      <c r="N3098" s="8">
        <f t="shared" si="352"/>
        <v>0</v>
      </c>
      <c r="R3098" s="12">
        <v>1</v>
      </c>
    </row>
    <row r="3099" spans="1:18" x14ac:dyDescent="0.2">
      <c r="A3099" s="1" t="s">
        <v>5561</v>
      </c>
      <c r="B3099" s="1" t="s">
        <v>5410</v>
      </c>
      <c r="C3099" s="2" t="s">
        <v>5528</v>
      </c>
      <c r="D3099" s="3" t="s">
        <v>237</v>
      </c>
      <c r="E3099" s="4">
        <v>6</v>
      </c>
      <c r="F3099" s="4">
        <v>0</v>
      </c>
      <c r="H3099" s="6">
        <v>0</v>
      </c>
      <c r="I3099" s="7">
        <v>6237615</v>
      </c>
      <c r="J3099" s="7">
        <v>6237594</v>
      </c>
      <c r="K3099" s="7">
        <v>2</v>
      </c>
      <c r="L3099" s="7">
        <v>7</v>
      </c>
      <c r="M3099" s="7">
        <f t="shared" si="351"/>
        <v>0</v>
      </c>
      <c r="N3099" s="8">
        <f t="shared" si="352"/>
        <v>0</v>
      </c>
      <c r="R3099" s="12">
        <v>1</v>
      </c>
    </row>
    <row r="3100" spans="1:18" x14ac:dyDescent="0.2">
      <c r="A3100" s="1" t="s">
        <v>5562</v>
      </c>
      <c r="B3100" s="1" t="s">
        <v>5410</v>
      </c>
      <c r="C3100" s="2" t="s">
        <v>5490</v>
      </c>
      <c r="D3100" s="3" t="s">
        <v>237</v>
      </c>
      <c r="E3100" s="4">
        <v>1</v>
      </c>
      <c r="F3100" s="4">
        <v>0</v>
      </c>
      <c r="H3100" s="6">
        <v>0</v>
      </c>
      <c r="I3100" s="7">
        <v>6237616</v>
      </c>
      <c r="J3100" s="7">
        <v>6237594</v>
      </c>
      <c r="K3100" s="7">
        <v>2</v>
      </c>
      <c r="L3100" s="7">
        <v>7</v>
      </c>
      <c r="M3100" s="7">
        <f t="shared" si="351"/>
        <v>0</v>
      </c>
      <c r="N3100" s="8">
        <f t="shared" si="352"/>
        <v>0</v>
      </c>
      <c r="R3100" s="12">
        <v>1</v>
      </c>
    </row>
    <row r="3101" spans="1:18" x14ac:dyDescent="0.2">
      <c r="A3101" s="1" t="s">
        <v>5563</v>
      </c>
      <c r="B3101" s="1" t="s">
        <v>5410</v>
      </c>
      <c r="C3101" s="2" t="s">
        <v>5492</v>
      </c>
      <c r="D3101" s="3" t="s">
        <v>237</v>
      </c>
      <c r="E3101" s="4">
        <v>1</v>
      </c>
      <c r="F3101" s="4">
        <v>0</v>
      </c>
      <c r="H3101" s="6">
        <v>0</v>
      </c>
      <c r="I3101" s="7">
        <v>6237617</v>
      </c>
      <c r="J3101" s="7">
        <v>6237594</v>
      </c>
      <c r="K3101" s="7">
        <v>2</v>
      </c>
      <c r="L3101" s="7">
        <v>7</v>
      </c>
      <c r="M3101" s="7">
        <f t="shared" si="351"/>
        <v>0</v>
      </c>
      <c r="N3101" s="8">
        <f t="shared" si="352"/>
        <v>0</v>
      </c>
      <c r="R3101" s="12">
        <v>1</v>
      </c>
    </row>
    <row r="3102" spans="1:18" x14ac:dyDescent="0.2">
      <c r="A3102" s="1" t="s">
        <v>5564</v>
      </c>
      <c r="B3102" s="1" t="s">
        <v>5410</v>
      </c>
      <c r="C3102" s="2" t="s">
        <v>5534</v>
      </c>
      <c r="D3102" s="3" t="s">
        <v>237</v>
      </c>
      <c r="E3102" s="4">
        <v>1</v>
      </c>
      <c r="F3102" s="4">
        <v>0</v>
      </c>
      <c r="H3102" s="6">
        <v>0</v>
      </c>
      <c r="I3102" s="7">
        <v>6237618</v>
      </c>
      <c r="J3102" s="7">
        <v>6237594</v>
      </c>
      <c r="K3102" s="7">
        <v>2</v>
      </c>
      <c r="L3102" s="7">
        <v>7</v>
      </c>
      <c r="M3102" s="7">
        <f t="shared" si="351"/>
        <v>0</v>
      </c>
      <c r="N3102" s="8">
        <f t="shared" si="352"/>
        <v>0</v>
      </c>
      <c r="R3102" s="12">
        <v>1</v>
      </c>
    </row>
    <row r="3103" spans="1:18" x14ac:dyDescent="0.2">
      <c r="A3103" s="1" t="s">
        <v>5565</v>
      </c>
      <c r="C3103" s="2" t="s">
        <v>5566</v>
      </c>
      <c r="E3103" s="4">
        <v>0</v>
      </c>
      <c r="F3103" s="4">
        <v>0</v>
      </c>
      <c r="H3103" s="6">
        <v>0</v>
      </c>
      <c r="I3103" s="7">
        <v>6237619</v>
      </c>
      <c r="J3103" s="7">
        <v>6237520</v>
      </c>
      <c r="K3103" s="7">
        <v>1</v>
      </c>
      <c r="L3103" s="7">
        <v>6</v>
      </c>
      <c r="M3103" s="7">
        <f>M3104+M3105+M3106+M3107+M3108+M3109+M3110+M3111+M3112+M3113+M3114+M3115+M3116+M3117+M3118+M3119</f>
        <v>0</v>
      </c>
      <c r="N3103" s="8">
        <f>N3104+N3105+N3106+N3107+N3108+N3109+N3110+N3111+N3112+N3113+N3114+N3115+N3116+N3117+N3118+N3119</f>
        <v>0</v>
      </c>
      <c r="R3103" s="12">
        <v>1</v>
      </c>
    </row>
    <row r="3104" spans="1:18" x14ac:dyDescent="0.2">
      <c r="A3104" s="1" t="s">
        <v>5567</v>
      </c>
      <c r="B3104" s="1" t="s">
        <v>51</v>
      </c>
      <c r="C3104" s="2" t="s">
        <v>5568</v>
      </c>
      <c r="D3104" s="3" t="s">
        <v>237</v>
      </c>
      <c r="E3104" s="4">
        <v>1</v>
      </c>
      <c r="F3104" s="4">
        <v>0</v>
      </c>
      <c r="H3104" s="6">
        <v>0</v>
      </c>
      <c r="I3104" s="7">
        <v>6237620</v>
      </c>
      <c r="J3104" s="7">
        <v>6237619</v>
      </c>
      <c r="K3104" s="7">
        <v>2</v>
      </c>
      <c r="L3104" s="7">
        <v>7</v>
      </c>
      <c r="M3104" s="7">
        <f t="shared" ref="M3104:M3119" si="353">ROUND(ROUND(H3104,2)*ROUND(E3104,2), 2)</f>
        <v>0</v>
      </c>
      <c r="N3104" s="8">
        <f t="shared" ref="N3104:N3119" si="354">H3104*E3104*(1+F3104/100)</f>
        <v>0</v>
      </c>
      <c r="R3104" s="12">
        <v>1</v>
      </c>
    </row>
    <row r="3105" spans="1:18" x14ac:dyDescent="0.2">
      <c r="A3105" s="1" t="s">
        <v>5569</v>
      </c>
      <c r="B3105" s="1" t="s">
        <v>5410</v>
      </c>
      <c r="C3105" s="2" t="s">
        <v>5415</v>
      </c>
      <c r="D3105" s="3" t="s">
        <v>237</v>
      </c>
      <c r="E3105" s="4">
        <v>1</v>
      </c>
      <c r="F3105" s="4">
        <v>0</v>
      </c>
      <c r="H3105" s="6">
        <v>0</v>
      </c>
      <c r="I3105" s="7">
        <v>6237621</v>
      </c>
      <c r="J3105" s="7">
        <v>6237619</v>
      </c>
      <c r="K3105" s="7">
        <v>2</v>
      </c>
      <c r="L3105" s="7">
        <v>7</v>
      </c>
      <c r="M3105" s="7">
        <f t="shared" si="353"/>
        <v>0</v>
      </c>
      <c r="N3105" s="8">
        <f t="shared" si="354"/>
        <v>0</v>
      </c>
      <c r="R3105" s="12">
        <v>1</v>
      </c>
    </row>
    <row r="3106" spans="1:18" x14ac:dyDescent="0.2">
      <c r="A3106" s="1" t="s">
        <v>5570</v>
      </c>
      <c r="B3106" s="1" t="s">
        <v>5410</v>
      </c>
      <c r="C3106" s="2" t="s">
        <v>5547</v>
      </c>
      <c r="D3106" s="3" t="s">
        <v>237</v>
      </c>
      <c r="E3106" s="4">
        <v>1</v>
      </c>
      <c r="F3106" s="4">
        <v>0</v>
      </c>
      <c r="H3106" s="6">
        <v>0</v>
      </c>
      <c r="I3106" s="7">
        <v>6237622</v>
      </c>
      <c r="J3106" s="7">
        <v>6237619</v>
      </c>
      <c r="K3106" s="7">
        <v>2</v>
      </c>
      <c r="L3106" s="7">
        <v>7</v>
      </c>
      <c r="M3106" s="7">
        <f t="shared" si="353"/>
        <v>0</v>
      </c>
      <c r="N3106" s="8">
        <f t="shared" si="354"/>
        <v>0</v>
      </c>
      <c r="R3106" s="12">
        <v>1</v>
      </c>
    </row>
    <row r="3107" spans="1:18" x14ac:dyDescent="0.2">
      <c r="A3107" s="1" t="s">
        <v>5571</v>
      </c>
      <c r="B3107" s="1" t="s">
        <v>5410</v>
      </c>
      <c r="C3107" s="2" t="s">
        <v>5512</v>
      </c>
      <c r="D3107" s="3" t="s">
        <v>237</v>
      </c>
      <c r="E3107" s="4">
        <v>1</v>
      </c>
      <c r="F3107" s="4">
        <v>0</v>
      </c>
      <c r="H3107" s="6">
        <v>0</v>
      </c>
      <c r="I3107" s="7">
        <v>6237623</v>
      </c>
      <c r="J3107" s="7">
        <v>6237619</v>
      </c>
      <c r="K3107" s="7">
        <v>2</v>
      </c>
      <c r="L3107" s="7">
        <v>7</v>
      </c>
      <c r="M3107" s="7">
        <f t="shared" si="353"/>
        <v>0</v>
      </c>
      <c r="N3107" s="8">
        <f t="shared" si="354"/>
        <v>0</v>
      </c>
      <c r="R3107" s="12">
        <v>1</v>
      </c>
    </row>
    <row r="3108" spans="1:18" x14ac:dyDescent="0.2">
      <c r="A3108" s="1" t="s">
        <v>5572</v>
      </c>
      <c r="B3108" s="1" t="s">
        <v>5410</v>
      </c>
      <c r="C3108" s="2" t="s">
        <v>5573</v>
      </c>
      <c r="D3108" s="3" t="s">
        <v>237</v>
      </c>
      <c r="E3108" s="4">
        <v>1</v>
      </c>
      <c r="F3108" s="4">
        <v>0</v>
      </c>
      <c r="H3108" s="6">
        <v>0</v>
      </c>
      <c r="I3108" s="7">
        <v>6237624</v>
      </c>
      <c r="J3108" s="7">
        <v>6237619</v>
      </c>
      <c r="K3108" s="7">
        <v>2</v>
      </c>
      <c r="L3108" s="7">
        <v>7</v>
      </c>
      <c r="M3108" s="7">
        <f t="shared" si="353"/>
        <v>0</v>
      </c>
      <c r="N3108" s="8">
        <f t="shared" si="354"/>
        <v>0</v>
      </c>
      <c r="R3108" s="12">
        <v>1</v>
      </c>
    </row>
    <row r="3109" spans="1:18" x14ac:dyDescent="0.2">
      <c r="A3109" s="1" t="s">
        <v>5574</v>
      </c>
      <c r="B3109" s="1" t="s">
        <v>5410</v>
      </c>
      <c r="C3109" s="2" t="s">
        <v>5458</v>
      </c>
      <c r="D3109" s="3" t="s">
        <v>237</v>
      </c>
      <c r="E3109" s="4">
        <v>3</v>
      </c>
      <c r="F3109" s="4">
        <v>0</v>
      </c>
      <c r="H3109" s="6">
        <v>0</v>
      </c>
      <c r="I3109" s="7">
        <v>6237625</v>
      </c>
      <c r="J3109" s="7">
        <v>6237619</v>
      </c>
      <c r="K3109" s="7">
        <v>2</v>
      </c>
      <c r="L3109" s="7">
        <v>7</v>
      </c>
      <c r="M3109" s="7">
        <f t="shared" si="353"/>
        <v>0</v>
      </c>
      <c r="N3109" s="8">
        <f t="shared" si="354"/>
        <v>0</v>
      </c>
      <c r="R3109" s="12">
        <v>1</v>
      </c>
    </row>
    <row r="3110" spans="1:18" x14ac:dyDescent="0.2">
      <c r="A3110" s="1" t="s">
        <v>5575</v>
      </c>
      <c r="B3110" s="1" t="s">
        <v>5410</v>
      </c>
      <c r="C3110" s="2" t="s">
        <v>5460</v>
      </c>
      <c r="D3110" s="3" t="s">
        <v>237</v>
      </c>
      <c r="E3110" s="4">
        <v>3</v>
      </c>
      <c r="F3110" s="4">
        <v>0</v>
      </c>
      <c r="H3110" s="6">
        <v>0</v>
      </c>
      <c r="I3110" s="7">
        <v>6237626</v>
      </c>
      <c r="J3110" s="7">
        <v>6237619</v>
      </c>
      <c r="K3110" s="7">
        <v>2</v>
      </c>
      <c r="L3110" s="7">
        <v>7</v>
      </c>
      <c r="M3110" s="7">
        <f t="shared" si="353"/>
        <v>0</v>
      </c>
      <c r="N3110" s="8">
        <f t="shared" si="354"/>
        <v>0</v>
      </c>
      <c r="R3110" s="12">
        <v>1</v>
      </c>
    </row>
    <row r="3111" spans="1:18" x14ac:dyDescent="0.2">
      <c r="A3111" s="1" t="s">
        <v>5576</v>
      </c>
      <c r="B3111" s="1" t="s">
        <v>5410</v>
      </c>
      <c r="C3111" s="2" t="s">
        <v>5577</v>
      </c>
      <c r="D3111" s="3" t="s">
        <v>237</v>
      </c>
      <c r="E3111" s="4">
        <v>1</v>
      </c>
      <c r="F3111" s="4">
        <v>0</v>
      </c>
      <c r="H3111" s="6">
        <v>0</v>
      </c>
      <c r="I3111" s="7">
        <v>6237627</v>
      </c>
      <c r="J3111" s="7">
        <v>6237619</v>
      </c>
      <c r="K3111" s="7">
        <v>2</v>
      </c>
      <c r="L3111" s="7">
        <v>7</v>
      </c>
      <c r="M3111" s="7">
        <f t="shared" si="353"/>
        <v>0</v>
      </c>
      <c r="N3111" s="8">
        <f t="shared" si="354"/>
        <v>0</v>
      </c>
      <c r="R3111" s="12">
        <v>1</v>
      </c>
    </row>
    <row r="3112" spans="1:18" x14ac:dyDescent="0.2">
      <c r="A3112" s="1" t="s">
        <v>5578</v>
      </c>
      <c r="B3112" s="1" t="s">
        <v>5410</v>
      </c>
      <c r="C3112" s="2" t="s">
        <v>5468</v>
      </c>
      <c r="D3112" s="3" t="s">
        <v>237</v>
      </c>
      <c r="E3112" s="4">
        <v>3</v>
      </c>
      <c r="F3112" s="4">
        <v>0</v>
      </c>
      <c r="H3112" s="6">
        <v>0</v>
      </c>
      <c r="I3112" s="7">
        <v>6237628</v>
      </c>
      <c r="J3112" s="7">
        <v>6237619</v>
      </c>
      <c r="K3112" s="7">
        <v>2</v>
      </c>
      <c r="L3112" s="7">
        <v>7</v>
      </c>
      <c r="M3112" s="7">
        <f t="shared" si="353"/>
        <v>0</v>
      </c>
      <c r="N3112" s="8">
        <f t="shared" si="354"/>
        <v>0</v>
      </c>
      <c r="R3112" s="12">
        <v>1</v>
      </c>
    </row>
    <row r="3113" spans="1:18" x14ac:dyDescent="0.2">
      <c r="A3113" s="1" t="s">
        <v>5579</v>
      </c>
      <c r="B3113" s="1" t="s">
        <v>5410</v>
      </c>
      <c r="C3113" s="2" t="s">
        <v>5472</v>
      </c>
      <c r="D3113" s="3" t="s">
        <v>237</v>
      </c>
      <c r="E3113" s="4">
        <v>4</v>
      </c>
      <c r="F3113" s="4">
        <v>0</v>
      </c>
      <c r="H3113" s="6">
        <v>0</v>
      </c>
      <c r="I3113" s="7">
        <v>6237629</v>
      </c>
      <c r="J3113" s="7">
        <v>6237619</v>
      </c>
      <c r="K3113" s="7">
        <v>2</v>
      </c>
      <c r="L3113" s="7">
        <v>7</v>
      </c>
      <c r="M3113" s="7">
        <f t="shared" si="353"/>
        <v>0</v>
      </c>
      <c r="N3113" s="8">
        <f t="shared" si="354"/>
        <v>0</v>
      </c>
      <c r="R3113" s="12">
        <v>1</v>
      </c>
    </row>
    <row r="3114" spans="1:18" x14ac:dyDescent="0.2">
      <c r="A3114" s="1" t="s">
        <v>5580</v>
      </c>
      <c r="B3114" s="1" t="s">
        <v>5410</v>
      </c>
      <c r="C3114" s="2" t="s">
        <v>5516</v>
      </c>
      <c r="D3114" s="3" t="s">
        <v>237</v>
      </c>
      <c r="E3114" s="4">
        <v>1</v>
      </c>
      <c r="F3114" s="4">
        <v>0</v>
      </c>
      <c r="H3114" s="6">
        <v>0</v>
      </c>
      <c r="I3114" s="7">
        <v>6237630</v>
      </c>
      <c r="J3114" s="7">
        <v>6237619</v>
      </c>
      <c r="K3114" s="7">
        <v>2</v>
      </c>
      <c r="L3114" s="7">
        <v>7</v>
      </c>
      <c r="M3114" s="7">
        <f t="shared" si="353"/>
        <v>0</v>
      </c>
      <c r="N3114" s="8">
        <f t="shared" si="354"/>
        <v>0</v>
      </c>
      <c r="R3114" s="12">
        <v>1</v>
      </c>
    </row>
    <row r="3115" spans="1:18" x14ac:dyDescent="0.2">
      <c r="A3115" s="1" t="s">
        <v>5581</v>
      </c>
      <c r="B3115" s="1" t="s">
        <v>5410</v>
      </c>
      <c r="C3115" s="2" t="s">
        <v>5470</v>
      </c>
      <c r="D3115" s="3" t="s">
        <v>237</v>
      </c>
      <c r="E3115" s="4">
        <v>1</v>
      </c>
      <c r="F3115" s="4">
        <v>0</v>
      </c>
      <c r="H3115" s="6">
        <v>0</v>
      </c>
      <c r="I3115" s="7">
        <v>6237631</v>
      </c>
      <c r="J3115" s="7">
        <v>6237619</v>
      </c>
      <c r="K3115" s="7">
        <v>2</v>
      </c>
      <c r="L3115" s="7">
        <v>7</v>
      </c>
      <c r="M3115" s="7">
        <f t="shared" si="353"/>
        <v>0</v>
      </c>
      <c r="N3115" s="8">
        <f t="shared" si="354"/>
        <v>0</v>
      </c>
      <c r="R3115" s="12">
        <v>1</v>
      </c>
    </row>
    <row r="3116" spans="1:18" x14ac:dyDescent="0.2">
      <c r="A3116" s="1" t="s">
        <v>5582</v>
      </c>
      <c r="B3116" s="1" t="s">
        <v>5410</v>
      </c>
      <c r="C3116" s="2" t="s">
        <v>5474</v>
      </c>
      <c r="D3116" s="3" t="s">
        <v>237</v>
      </c>
      <c r="E3116" s="4">
        <v>3</v>
      </c>
      <c r="F3116" s="4">
        <v>0</v>
      </c>
      <c r="H3116" s="6">
        <v>0</v>
      </c>
      <c r="I3116" s="7">
        <v>6237632</v>
      </c>
      <c r="J3116" s="7">
        <v>6237619</v>
      </c>
      <c r="K3116" s="7">
        <v>2</v>
      </c>
      <c r="L3116" s="7">
        <v>7</v>
      </c>
      <c r="M3116" s="7">
        <f t="shared" si="353"/>
        <v>0</v>
      </c>
      <c r="N3116" s="8">
        <f t="shared" si="354"/>
        <v>0</v>
      </c>
      <c r="R3116" s="12">
        <v>1</v>
      </c>
    </row>
    <row r="3117" spans="1:18" ht="25.5" x14ac:dyDescent="0.2">
      <c r="A3117" s="1" t="s">
        <v>5583</v>
      </c>
      <c r="B3117" s="1" t="s">
        <v>5410</v>
      </c>
      <c r="C3117" s="2" t="s">
        <v>5486</v>
      </c>
      <c r="D3117" s="3" t="s">
        <v>237</v>
      </c>
      <c r="E3117" s="4">
        <v>4</v>
      </c>
      <c r="F3117" s="4">
        <v>0</v>
      </c>
      <c r="H3117" s="6">
        <v>0</v>
      </c>
      <c r="I3117" s="7">
        <v>6237633</v>
      </c>
      <c r="J3117" s="7">
        <v>6237619</v>
      </c>
      <c r="K3117" s="7">
        <v>2</v>
      </c>
      <c r="L3117" s="7">
        <v>7</v>
      </c>
      <c r="M3117" s="7">
        <f t="shared" si="353"/>
        <v>0</v>
      </c>
      <c r="N3117" s="8">
        <f t="shared" si="354"/>
        <v>0</v>
      </c>
      <c r="R3117" s="12">
        <v>1</v>
      </c>
    </row>
    <row r="3118" spans="1:18" ht="25.5" x14ac:dyDescent="0.2">
      <c r="A3118" s="1" t="s">
        <v>5584</v>
      </c>
      <c r="B3118" s="1" t="s">
        <v>5410</v>
      </c>
      <c r="C3118" s="2" t="s">
        <v>5488</v>
      </c>
      <c r="D3118" s="3" t="s">
        <v>237</v>
      </c>
      <c r="E3118" s="4">
        <v>6</v>
      </c>
      <c r="F3118" s="4">
        <v>0</v>
      </c>
      <c r="H3118" s="6">
        <v>0</v>
      </c>
      <c r="I3118" s="7">
        <v>6237634</v>
      </c>
      <c r="J3118" s="7">
        <v>6237619</v>
      </c>
      <c r="K3118" s="7">
        <v>2</v>
      </c>
      <c r="L3118" s="7">
        <v>7</v>
      </c>
      <c r="M3118" s="7">
        <f t="shared" si="353"/>
        <v>0</v>
      </c>
      <c r="N3118" s="8">
        <f t="shared" si="354"/>
        <v>0</v>
      </c>
      <c r="R3118" s="12">
        <v>1</v>
      </c>
    </row>
    <row r="3119" spans="1:18" ht="25.5" x14ac:dyDescent="0.2">
      <c r="A3119" s="1" t="s">
        <v>5585</v>
      </c>
      <c r="B3119" s="1" t="s">
        <v>5410</v>
      </c>
      <c r="C3119" s="2" t="s">
        <v>5530</v>
      </c>
      <c r="D3119" s="3" t="s">
        <v>237</v>
      </c>
      <c r="E3119" s="4">
        <v>2</v>
      </c>
      <c r="F3119" s="4">
        <v>0</v>
      </c>
      <c r="H3119" s="6">
        <v>0</v>
      </c>
      <c r="I3119" s="7">
        <v>6237635</v>
      </c>
      <c r="J3119" s="7">
        <v>6237619</v>
      </c>
      <c r="K3119" s="7">
        <v>2</v>
      </c>
      <c r="L3119" s="7">
        <v>7</v>
      </c>
      <c r="M3119" s="7">
        <f t="shared" si="353"/>
        <v>0</v>
      </c>
      <c r="N3119" s="8">
        <f t="shared" si="354"/>
        <v>0</v>
      </c>
      <c r="R3119" s="12">
        <v>1</v>
      </c>
    </row>
    <row r="3120" spans="1:18" x14ac:dyDescent="0.2">
      <c r="A3120" s="1" t="s">
        <v>5586</v>
      </c>
      <c r="C3120" s="2" t="s">
        <v>5587</v>
      </c>
      <c r="E3120" s="4">
        <v>0</v>
      </c>
      <c r="F3120" s="4">
        <v>0</v>
      </c>
      <c r="H3120" s="6">
        <v>0</v>
      </c>
      <c r="I3120" s="7">
        <v>6237636</v>
      </c>
      <c r="J3120" s="7">
        <v>6237520</v>
      </c>
      <c r="K3120" s="7">
        <v>1</v>
      </c>
      <c r="L3120" s="7">
        <v>6</v>
      </c>
      <c r="M3120" s="7">
        <f>M3121+M3122+M3123+M3124+M3125+M3126+M3127+M3128+M3129+M3130+M3131+M3132+M3133+M3134+M3135+M3136+M3137+M3138+M3139+M3140+M3141+M3142+M3143+M3144+M3145+M3146+M3147+M3148+M3149+M3150</f>
        <v>0</v>
      </c>
      <c r="N3120" s="8">
        <f>N3121+N3122+N3123+N3124+N3125+N3126+N3127+N3128+N3129+N3130+N3131+N3132+N3133+N3134+N3135+N3136+N3137+N3138+N3139+N3140+N3141+N3142+N3143+N3144+N3145+N3146+N3147+N3148+N3149+N3150</f>
        <v>0</v>
      </c>
      <c r="R3120" s="12">
        <v>1</v>
      </c>
    </row>
    <row r="3121" spans="1:18" ht="25.5" x14ac:dyDescent="0.2">
      <c r="A3121" s="1" t="s">
        <v>5588</v>
      </c>
      <c r="B3121" s="1" t="s">
        <v>54</v>
      </c>
      <c r="C3121" s="2" t="s">
        <v>5589</v>
      </c>
      <c r="D3121" s="3" t="s">
        <v>237</v>
      </c>
      <c r="E3121" s="4">
        <v>1</v>
      </c>
      <c r="F3121" s="4">
        <v>0</v>
      </c>
      <c r="H3121" s="6">
        <v>0</v>
      </c>
      <c r="I3121" s="7">
        <v>6237637</v>
      </c>
      <c r="J3121" s="7">
        <v>6237636</v>
      </c>
      <c r="K3121" s="7">
        <v>2</v>
      </c>
      <c r="L3121" s="7">
        <v>7</v>
      </c>
      <c r="M3121" s="7">
        <f t="shared" ref="M3121:M3150" si="355">ROUND(ROUND(H3121,2)*ROUND(E3121,2), 2)</f>
        <v>0</v>
      </c>
      <c r="N3121" s="8">
        <f t="shared" ref="N3121:N3150" si="356">H3121*E3121*(1+F3121/100)</f>
        <v>0</v>
      </c>
      <c r="R3121" s="12">
        <v>1</v>
      </c>
    </row>
    <row r="3122" spans="1:18" x14ac:dyDescent="0.2">
      <c r="A3122" s="1" t="s">
        <v>5590</v>
      </c>
      <c r="B3122" s="1" t="s">
        <v>5410</v>
      </c>
      <c r="C3122" s="2" t="s">
        <v>5411</v>
      </c>
      <c r="D3122" s="3" t="s">
        <v>237</v>
      </c>
      <c r="E3122" s="4">
        <v>1</v>
      </c>
      <c r="F3122" s="4">
        <v>0</v>
      </c>
      <c r="H3122" s="6">
        <v>0</v>
      </c>
      <c r="I3122" s="7">
        <v>6237638</v>
      </c>
      <c r="J3122" s="7">
        <v>6237636</v>
      </c>
      <c r="K3122" s="7">
        <v>2</v>
      </c>
      <c r="L3122" s="7">
        <v>7</v>
      </c>
      <c r="M3122" s="7">
        <f t="shared" si="355"/>
        <v>0</v>
      </c>
      <c r="N3122" s="8">
        <f t="shared" si="356"/>
        <v>0</v>
      </c>
      <c r="R3122" s="12">
        <v>1</v>
      </c>
    </row>
    <row r="3123" spans="1:18" x14ac:dyDescent="0.2">
      <c r="A3123" s="1" t="s">
        <v>5591</v>
      </c>
      <c r="B3123" s="1" t="s">
        <v>5410</v>
      </c>
      <c r="C3123" s="2" t="s">
        <v>5503</v>
      </c>
      <c r="D3123" s="3" t="s">
        <v>237</v>
      </c>
      <c r="E3123" s="4">
        <v>1</v>
      </c>
      <c r="F3123" s="4">
        <v>0</v>
      </c>
      <c r="H3123" s="6">
        <v>0</v>
      </c>
      <c r="I3123" s="7">
        <v>6237639</v>
      </c>
      <c r="J3123" s="7">
        <v>6237636</v>
      </c>
      <c r="K3123" s="7">
        <v>2</v>
      </c>
      <c r="L3123" s="7">
        <v>7</v>
      </c>
      <c r="M3123" s="7">
        <f t="shared" si="355"/>
        <v>0</v>
      </c>
      <c r="N3123" s="8">
        <f t="shared" si="356"/>
        <v>0</v>
      </c>
      <c r="R3123" s="12">
        <v>1</v>
      </c>
    </row>
    <row r="3124" spans="1:18" x14ac:dyDescent="0.2">
      <c r="A3124" s="1" t="s">
        <v>5592</v>
      </c>
      <c r="B3124" s="1" t="s">
        <v>5410</v>
      </c>
      <c r="C3124" s="2" t="s">
        <v>5415</v>
      </c>
      <c r="D3124" s="3" t="s">
        <v>237</v>
      </c>
      <c r="E3124" s="4">
        <v>1</v>
      </c>
      <c r="F3124" s="4">
        <v>0</v>
      </c>
      <c r="H3124" s="6">
        <v>0</v>
      </c>
      <c r="I3124" s="7">
        <v>6237640</v>
      </c>
      <c r="J3124" s="7">
        <v>6237636</v>
      </c>
      <c r="K3124" s="7">
        <v>2</v>
      </c>
      <c r="L3124" s="7">
        <v>7</v>
      </c>
      <c r="M3124" s="7">
        <f t="shared" si="355"/>
        <v>0</v>
      </c>
      <c r="N3124" s="8">
        <f t="shared" si="356"/>
        <v>0</v>
      </c>
      <c r="R3124" s="12">
        <v>1</v>
      </c>
    </row>
    <row r="3125" spans="1:18" x14ac:dyDescent="0.2">
      <c r="A3125" s="1" t="s">
        <v>5593</v>
      </c>
      <c r="B3125" s="1" t="s">
        <v>5410</v>
      </c>
      <c r="C3125" s="2" t="s">
        <v>5594</v>
      </c>
      <c r="D3125" s="3" t="s">
        <v>237</v>
      </c>
      <c r="E3125" s="4">
        <v>1</v>
      </c>
      <c r="F3125" s="4">
        <v>0</v>
      </c>
      <c r="H3125" s="6">
        <v>0</v>
      </c>
      <c r="I3125" s="7">
        <v>6237641</v>
      </c>
      <c r="J3125" s="7">
        <v>6237636</v>
      </c>
      <c r="K3125" s="7">
        <v>2</v>
      </c>
      <c r="L3125" s="7">
        <v>7</v>
      </c>
      <c r="M3125" s="7">
        <f t="shared" si="355"/>
        <v>0</v>
      </c>
      <c r="N3125" s="8">
        <f t="shared" si="356"/>
        <v>0</v>
      </c>
      <c r="R3125" s="12">
        <v>1</v>
      </c>
    </row>
    <row r="3126" spans="1:18" x14ac:dyDescent="0.2">
      <c r="A3126" s="1" t="s">
        <v>5595</v>
      </c>
      <c r="B3126" s="1" t="s">
        <v>5410</v>
      </c>
      <c r="C3126" s="2" t="s">
        <v>5458</v>
      </c>
      <c r="D3126" s="3" t="s">
        <v>237</v>
      </c>
      <c r="E3126" s="4">
        <v>3</v>
      </c>
      <c r="F3126" s="4">
        <v>0</v>
      </c>
      <c r="H3126" s="6">
        <v>0</v>
      </c>
      <c r="I3126" s="7">
        <v>6237642</v>
      </c>
      <c r="J3126" s="7">
        <v>6237636</v>
      </c>
      <c r="K3126" s="7">
        <v>2</v>
      </c>
      <c r="L3126" s="7">
        <v>7</v>
      </c>
      <c r="M3126" s="7">
        <f t="shared" si="355"/>
        <v>0</v>
      </c>
      <c r="N3126" s="8">
        <f t="shared" si="356"/>
        <v>0</v>
      </c>
      <c r="R3126" s="12">
        <v>1</v>
      </c>
    </row>
    <row r="3127" spans="1:18" x14ac:dyDescent="0.2">
      <c r="A3127" s="1" t="s">
        <v>5596</v>
      </c>
      <c r="B3127" s="1" t="s">
        <v>5410</v>
      </c>
      <c r="C3127" s="2" t="s">
        <v>5460</v>
      </c>
      <c r="D3127" s="3" t="s">
        <v>237</v>
      </c>
      <c r="E3127" s="4">
        <v>3</v>
      </c>
      <c r="F3127" s="4">
        <v>0</v>
      </c>
      <c r="H3127" s="6">
        <v>0</v>
      </c>
      <c r="I3127" s="7">
        <v>6237643</v>
      </c>
      <c r="J3127" s="7">
        <v>6237636</v>
      </c>
      <c r="K3127" s="7">
        <v>2</v>
      </c>
      <c r="L3127" s="7">
        <v>7</v>
      </c>
      <c r="M3127" s="7">
        <f t="shared" si="355"/>
        <v>0</v>
      </c>
      <c r="N3127" s="8">
        <f t="shared" si="356"/>
        <v>0</v>
      </c>
      <c r="R3127" s="12">
        <v>1</v>
      </c>
    </row>
    <row r="3128" spans="1:18" x14ac:dyDescent="0.2">
      <c r="A3128" s="1" t="s">
        <v>5597</v>
      </c>
      <c r="B3128" s="1" t="s">
        <v>5410</v>
      </c>
      <c r="C3128" s="2" t="s">
        <v>5598</v>
      </c>
      <c r="D3128" s="3" t="s">
        <v>237</v>
      </c>
      <c r="E3128" s="4">
        <v>1</v>
      </c>
      <c r="F3128" s="4">
        <v>0</v>
      </c>
      <c r="H3128" s="6">
        <v>0</v>
      </c>
      <c r="I3128" s="7">
        <v>6237644</v>
      </c>
      <c r="J3128" s="7">
        <v>6237636</v>
      </c>
      <c r="K3128" s="7">
        <v>2</v>
      </c>
      <c r="L3128" s="7">
        <v>7</v>
      </c>
      <c r="M3128" s="7">
        <f t="shared" si="355"/>
        <v>0</v>
      </c>
      <c r="N3128" s="8">
        <f t="shared" si="356"/>
        <v>0</v>
      </c>
      <c r="R3128" s="12">
        <v>1</v>
      </c>
    </row>
    <row r="3129" spans="1:18" x14ac:dyDescent="0.2">
      <c r="A3129" s="1" t="s">
        <v>5599</v>
      </c>
      <c r="B3129" s="1" t="s">
        <v>5410</v>
      </c>
      <c r="C3129" s="2" t="s">
        <v>5600</v>
      </c>
      <c r="D3129" s="3" t="s">
        <v>237</v>
      </c>
      <c r="E3129" s="4">
        <v>1</v>
      </c>
      <c r="F3129" s="4">
        <v>0</v>
      </c>
      <c r="H3129" s="6">
        <v>0</v>
      </c>
      <c r="I3129" s="7">
        <v>6237645</v>
      </c>
      <c r="J3129" s="7">
        <v>6237636</v>
      </c>
      <c r="K3129" s="7">
        <v>2</v>
      </c>
      <c r="L3129" s="7">
        <v>7</v>
      </c>
      <c r="M3129" s="7">
        <f t="shared" si="355"/>
        <v>0</v>
      </c>
      <c r="N3129" s="8">
        <f t="shared" si="356"/>
        <v>0</v>
      </c>
      <c r="R3129" s="12">
        <v>1</v>
      </c>
    </row>
    <row r="3130" spans="1:18" x14ac:dyDescent="0.2">
      <c r="A3130" s="1" t="s">
        <v>5601</v>
      </c>
      <c r="B3130" s="1" t="s">
        <v>5410</v>
      </c>
      <c r="C3130" s="2" t="s">
        <v>5468</v>
      </c>
      <c r="D3130" s="3" t="s">
        <v>237</v>
      </c>
      <c r="E3130" s="4">
        <v>3</v>
      </c>
      <c r="F3130" s="4">
        <v>0</v>
      </c>
      <c r="H3130" s="6">
        <v>0</v>
      </c>
      <c r="I3130" s="7">
        <v>6237646</v>
      </c>
      <c r="J3130" s="7">
        <v>6237636</v>
      </c>
      <c r="K3130" s="7">
        <v>2</v>
      </c>
      <c r="L3130" s="7">
        <v>7</v>
      </c>
      <c r="M3130" s="7">
        <f t="shared" si="355"/>
        <v>0</v>
      </c>
      <c r="N3130" s="8">
        <f t="shared" si="356"/>
        <v>0</v>
      </c>
      <c r="R3130" s="12">
        <v>1</v>
      </c>
    </row>
    <row r="3131" spans="1:18" x14ac:dyDescent="0.2">
      <c r="A3131" s="1" t="s">
        <v>5602</v>
      </c>
      <c r="B3131" s="1" t="s">
        <v>5410</v>
      </c>
      <c r="C3131" s="2" t="s">
        <v>5472</v>
      </c>
      <c r="D3131" s="3" t="s">
        <v>237</v>
      </c>
      <c r="E3131" s="4">
        <v>4</v>
      </c>
      <c r="F3131" s="4">
        <v>0</v>
      </c>
      <c r="H3131" s="6">
        <v>0</v>
      </c>
      <c r="I3131" s="7">
        <v>6237647</v>
      </c>
      <c r="J3131" s="7">
        <v>6237636</v>
      </c>
      <c r="K3131" s="7">
        <v>2</v>
      </c>
      <c r="L3131" s="7">
        <v>7</v>
      </c>
      <c r="M3131" s="7">
        <f t="shared" si="355"/>
        <v>0</v>
      </c>
      <c r="N3131" s="8">
        <f t="shared" si="356"/>
        <v>0</v>
      </c>
      <c r="R3131" s="12">
        <v>1</v>
      </c>
    </row>
    <row r="3132" spans="1:18" x14ac:dyDescent="0.2">
      <c r="A3132" s="1" t="s">
        <v>5603</v>
      </c>
      <c r="B3132" s="1" t="s">
        <v>5410</v>
      </c>
      <c r="C3132" s="2" t="s">
        <v>5516</v>
      </c>
      <c r="D3132" s="3" t="s">
        <v>237</v>
      </c>
      <c r="E3132" s="4">
        <v>1</v>
      </c>
      <c r="F3132" s="4">
        <v>0</v>
      </c>
      <c r="H3132" s="6">
        <v>0</v>
      </c>
      <c r="I3132" s="7">
        <v>6237648</v>
      </c>
      <c r="J3132" s="7">
        <v>6237636</v>
      </c>
      <c r="K3132" s="7">
        <v>2</v>
      </c>
      <c r="L3132" s="7">
        <v>7</v>
      </c>
      <c r="M3132" s="7">
        <f t="shared" si="355"/>
        <v>0</v>
      </c>
      <c r="N3132" s="8">
        <f t="shared" si="356"/>
        <v>0</v>
      </c>
      <c r="R3132" s="12">
        <v>1</v>
      </c>
    </row>
    <row r="3133" spans="1:18" x14ac:dyDescent="0.2">
      <c r="A3133" s="1" t="s">
        <v>5604</v>
      </c>
      <c r="B3133" s="1" t="s">
        <v>5410</v>
      </c>
      <c r="C3133" s="2" t="s">
        <v>5470</v>
      </c>
      <c r="D3133" s="3" t="s">
        <v>237</v>
      </c>
      <c r="E3133" s="4">
        <v>1</v>
      </c>
      <c r="F3133" s="4">
        <v>0</v>
      </c>
      <c r="H3133" s="6">
        <v>0</v>
      </c>
      <c r="I3133" s="7">
        <v>6237649</v>
      </c>
      <c r="J3133" s="7">
        <v>6237636</v>
      </c>
      <c r="K3133" s="7">
        <v>2</v>
      </c>
      <c r="L3133" s="7">
        <v>7</v>
      </c>
      <c r="M3133" s="7">
        <f t="shared" si="355"/>
        <v>0</v>
      </c>
      <c r="N3133" s="8">
        <f t="shared" si="356"/>
        <v>0</v>
      </c>
      <c r="R3133" s="12">
        <v>1</v>
      </c>
    </row>
    <row r="3134" spans="1:18" x14ac:dyDescent="0.2">
      <c r="A3134" s="1" t="s">
        <v>5605</v>
      </c>
      <c r="B3134" s="1" t="s">
        <v>5410</v>
      </c>
      <c r="C3134" s="2" t="s">
        <v>5474</v>
      </c>
      <c r="D3134" s="3" t="s">
        <v>237</v>
      </c>
      <c r="E3134" s="4">
        <v>3</v>
      </c>
      <c r="F3134" s="4">
        <v>0</v>
      </c>
      <c r="H3134" s="6">
        <v>0</v>
      </c>
      <c r="I3134" s="7">
        <v>6237650</v>
      </c>
      <c r="J3134" s="7">
        <v>6237636</v>
      </c>
      <c r="K3134" s="7">
        <v>2</v>
      </c>
      <c r="L3134" s="7">
        <v>7</v>
      </c>
      <c r="M3134" s="7">
        <f t="shared" si="355"/>
        <v>0</v>
      </c>
      <c r="N3134" s="8">
        <f t="shared" si="356"/>
        <v>0</v>
      </c>
      <c r="R3134" s="12">
        <v>1</v>
      </c>
    </row>
    <row r="3135" spans="1:18" x14ac:dyDescent="0.2">
      <c r="A3135" s="1" t="s">
        <v>5606</v>
      </c>
      <c r="B3135" s="1" t="s">
        <v>5410</v>
      </c>
      <c r="C3135" s="2" t="s">
        <v>5520</v>
      </c>
      <c r="D3135" s="3" t="s">
        <v>237</v>
      </c>
      <c r="E3135" s="4">
        <v>4</v>
      </c>
      <c r="F3135" s="4">
        <v>0</v>
      </c>
      <c r="H3135" s="6">
        <v>0</v>
      </c>
      <c r="I3135" s="7">
        <v>6237651</v>
      </c>
      <c r="J3135" s="7">
        <v>6237636</v>
      </c>
      <c r="K3135" s="7">
        <v>2</v>
      </c>
      <c r="L3135" s="7">
        <v>7</v>
      </c>
      <c r="M3135" s="7">
        <f t="shared" si="355"/>
        <v>0</v>
      </c>
      <c r="N3135" s="8">
        <f t="shared" si="356"/>
        <v>0</v>
      </c>
      <c r="R3135" s="12">
        <v>1</v>
      </c>
    </row>
    <row r="3136" spans="1:18" x14ac:dyDescent="0.2">
      <c r="A3136" s="1" t="s">
        <v>5607</v>
      </c>
      <c r="B3136" s="1" t="s">
        <v>5410</v>
      </c>
      <c r="C3136" s="2" t="s">
        <v>5522</v>
      </c>
      <c r="D3136" s="3" t="s">
        <v>237</v>
      </c>
      <c r="E3136" s="4">
        <v>5</v>
      </c>
      <c r="F3136" s="4">
        <v>0</v>
      </c>
      <c r="H3136" s="6">
        <v>0</v>
      </c>
      <c r="I3136" s="7">
        <v>6237652</v>
      </c>
      <c r="J3136" s="7">
        <v>6237636</v>
      </c>
      <c r="K3136" s="7">
        <v>2</v>
      </c>
      <c r="L3136" s="7">
        <v>7</v>
      </c>
      <c r="M3136" s="7">
        <f t="shared" si="355"/>
        <v>0</v>
      </c>
      <c r="N3136" s="8">
        <f t="shared" si="356"/>
        <v>0</v>
      </c>
      <c r="R3136" s="12">
        <v>1</v>
      </c>
    </row>
    <row r="3137" spans="1:18" x14ac:dyDescent="0.2">
      <c r="A3137" s="1" t="s">
        <v>5608</v>
      </c>
      <c r="B3137" s="1" t="s">
        <v>5410</v>
      </c>
      <c r="C3137" s="2" t="s">
        <v>5609</v>
      </c>
      <c r="D3137" s="3" t="s">
        <v>237</v>
      </c>
      <c r="E3137" s="4">
        <v>6</v>
      </c>
      <c r="F3137" s="4">
        <v>0</v>
      </c>
      <c r="H3137" s="6">
        <v>0</v>
      </c>
      <c r="I3137" s="7">
        <v>6237653</v>
      </c>
      <c r="J3137" s="7">
        <v>6237636</v>
      </c>
      <c r="K3137" s="7">
        <v>2</v>
      </c>
      <c r="L3137" s="7">
        <v>7</v>
      </c>
      <c r="M3137" s="7">
        <f t="shared" si="355"/>
        <v>0</v>
      </c>
      <c r="N3137" s="8">
        <f t="shared" si="356"/>
        <v>0</v>
      </c>
      <c r="R3137" s="12">
        <v>1</v>
      </c>
    </row>
    <row r="3138" spans="1:18" x14ac:dyDescent="0.2">
      <c r="A3138" s="1" t="s">
        <v>5610</v>
      </c>
      <c r="B3138" s="1" t="s">
        <v>5410</v>
      </c>
      <c r="C3138" s="2" t="s">
        <v>5611</v>
      </c>
      <c r="D3138" s="3" t="s">
        <v>237</v>
      </c>
      <c r="E3138" s="4">
        <v>6</v>
      </c>
      <c r="F3138" s="4">
        <v>0</v>
      </c>
      <c r="H3138" s="6">
        <v>0</v>
      </c>
      <c r="I3138" s="7">
        <v>6237654</v>
      </c>
      <c r="J3138" s="7">
        <v>6237636</v>
      </c>
      <c r="K3138" s="7">
        <v>2</v>
      </c>
      <c r="L3138" s="7">
        <v>7</v>
      </c>
      <c r="M3138" s="7">
        <f t="shared" si="355"/>
        <v>0</v>
      </c>
      <c r="N3138" s="8">
        <f t="shared" si="356"/>
        <v>0</v>
      </c>
      <c r="R3138" s="12">
        <v>1</v>
      </c>
    </row>
    <row r="3139" spans="1:18" x14ac:dyDescent="0.2">
      <c r="A3139" s="1" t="s">
        <v>5612</v>
      </c>
      <c r="B3139" s="1" t="s">
        <v>5410</v>
      </c>
      <c r="C3139" s="2" t="s">
        <v>5613</v>
      </c>
      <c r="D3139" s="3" t="s">
        <v>237</v>
      </c>
      <c r="E3139" s="4">
        <v>0</v>
      </c>
      <c r="F3139" s="4">
        <v>0</v>
      </c>
      <c r="H3139" s="6">
        <v>0</v>
      </c>
      <c r="I3139" s="7">
        <v>6237655</v>
      </c>
      <c r="J3139" s="7">
        <v>6237636</v>
      </c>
      <c r="K3139" s="7">
        <v>2</v>
      </c>
      <c r="L3139" s="7">
        <v>7</v>
      </c>
      <c r="M3139" s="7">
        <f t="shared" si="355"/>
        <v>0</v>
      </c>
      <c r="N3139" s="8">
        <f t="shared" si="356"/>
        <v>0</v>
      </c>
      <c r="R3139" s="12">
        <v>1</v>
      </c>
    </row>
    <row r="3140" spans="1:18" ht="25.5" x14ac:dyDescent="0.2">
      <c r="A3140" s="1" t="s">
        <v>5614</v>
      </c>
      <c r="B3140" s="1" t="s">
        <v>5410</v>
      </c>
      <c r="C3140" s="2" t="s">
        <v>5486</v>
      </c>
      <c r="D3140" s="3" t="s">
        <v>237</v>
      </c>
      <c r="E3140" s="4">
        <v>12</v>
      </c>
      <c r="F3140" s="4">
        <v>0</v>
      </c>
      <c r="H3140" s="6">
        <v>0</v>
      </c>
      <c r="I3140" s="7">
        <v>6237656</v>
      </c>
      <c r="J3140" s="7">
        <v>6237636</v>
      </c>
      <c r="K3140" s="7">
        <v>2</v>
      </c>
      <c r="L3140" s="7">
        <v>7</v>
      </c>
      <c r="M3140" s="7">
        <f t="shared" si="355"/>
        <v>0</v>
      </c>
      <c r="N3140" s="8">
        <f t="shared" si="356"/>
        <v>0</v>
      </c>
      <c r="R3140" s="12">
        <v>1</v>
      </c>
    </row>
    <row r="3141" spans="1:18" ht="25.5" x14ac:dyDescent="0.2">
      <c r="A3141" s="1" t="s">
        <v>5615</v>
      </c>
      <c r="B3141" s="1" t="s">
        <v>5410</v>
      </c>
      <c r="C3141" s="2" t="s">
        <v>5488</v>
      </c>
      <c r="D3141" s="3" t="s">
        <v>237</v>
      </c>
      <c r="E3141" s="4">
        <v>24</v>
      </c>
      <c r="F3141" s="4">
        <v>0</v>
      </c>
      <c r="H3141" s="6">
        <v>0</v>
      </c>
      <c r="I3141" s="7">
        <v>6237657</v>
      </c>
      <c r="J3141" s="7">
        <v>6237636</v>
      </c>
      <c r="K3141" s="7">
        <v>2</v>
      </c>
      <c r="L3141" s="7">
        <v>7</v>
      </c>
      <c r="M3141" s="7">
        <f t="shared" si="355"/>
        <v>0</v>
      </c>
      <c r="N3141" s="8">
        <f t="shared" si="356"/>
        <v>0</v>
      </c>
      <c r="R3141" s="12">
        <v>1</v>
      </c>
    </row>
    <row r="3142" spans="1:18" x14ac:dyDescent="0.2">
      <c r="A3142" s="1" t="s">
        <v>5616</v>
      </c>
      <c r="B3142" s="1" t="s">
        <v>5410</v>
      </c>
      <c r="C3142" s="2" t="s">
        <v>5528</v>
      </c>
      <c r="D3142" s="3" t="s">
        <v>237</v>
      </c>
      <c r="E3142" s="4">
        <v>1</v>
      </c>
      <c r="F3142" s="4">
        <v>0</v>
      </c>
      <c r="H3142" s="6">
        <v>0</v>
      </c>
      <c r="I3142" s="7">
        <v>6237658</v>
      </c>
      <c r="J3142" s="7">
        <v>6237636</v>
      </c>
      <c r="K3142" s="7">
        <v>2</v>
      </c>
      <c r="L3142" s="7">
        <v>7</v>
      </c>
      <c r="M3142" s="7">
        <f t="shared" si="355"/>
        <v>0</v>
      </c>
      <c r="N3142" s="8">
        <f t="shared" si="356"/>
        <v>0</v>
      </c>
      <c r="R3142" s="12">
        <v>1</v>
      </c>
    </row>
    <row r="3143" spans="1:18" ht="25.5" x14ac:dyDescent="0.2">
      <c r="A3143" s="1" t="s">
        <v>5617</v>
      </c>
      <c r="B3143" s="1" t="s">
        <v>5410</v>
      </c>
      <c r="C3143" s="2" t="s">
        <v>5530</v>
      </c>
      <c r="D3143" s="3" t="s">
        <v>237</v>
      </c>
      <c r="E3143" s="4">
        <v>4</v>
      </c>
      <c r="F3143" s="4">
        <v>0</v>
      </c>
      <c r="H3143" s="6">
        <v>0</v>
      </c>
      <c r="I3143" s="7">
        <v>6237659</v>
      </c>
      <c r="J3143" s="7">
        <v>6237636</v>
      </c>
      <c r="K3143" s="7">
        <v>2</v>
      </c>
      <c r="L3143" s="7">
        <v>7</v>
      </c>
      <c r="M3143" s="7">
        <f t="shared" si="355"/>
        <v>0</v>
      </c>
      <c r="N3143" s="8">
        <f t="shared" si="356"/>
        <v>0</v>
      </c>
      <c r="R3143" s="12">
        <v>1</v>
      </c>
    </row>
    <row r="3144" spans="1:18" ht="25.5" x14ac:dyDescent="0.2">
      <c r="A3144" s="1" t="s">
        <v>5618</v>
      </c>
      <c r="B3144" s="1" t="s">
        <v>5410</v>
      </c>
      <c r="C3144" s="2" t="s">
        <v>5619</v>
      </c>
      <c r="D3144" s="3" t="s">
        <v>237</v>
      </c>
      <c r="E3144" s="4">
        <v>7</v>
      </c>
      <c r="F3144" s="4">
        <v>0</v>
      </c>
      <c r="H3144" s="6">
        <v>0</v>
      </c>
      <c r="I3144" s="7">
        <v>6237660</v>
      </c>
      <c r="J3144" s="7">
        <v>6237636</v>
      </c>
      <c r="K3144" s="7">
        <v>2</v>
      </c>
      <c r="L3144" s="7">
        <v>7</v>
      </c>
      <c r="M3144" s="7">
        <f t="shared" si="355"/>
        <v>0</v>
      </c>
      <c r="N3144" s="8">
        <f t="shared" si="356"/>
        <v>0</v>
      </c>
      <c r="R3144" s="12">
        <v>1</v>
      </c>
    </row>
    <row r="3145" spans="1:18" x14ac:dyDescent="0.2">
      <c r="A3145" s="1" t="s">
        <v>5620</v>
      </c>
      <c r="B3145" s="1" t="s">
        <v>5410</v>
      </c>
      <c r="C3145" s="2" t="s">
        <v>5621</v>
      </c>
      <c r="D3145" s="3" t="s">
        <v>237</v>
      </c>
      <c r="E3145" s="4">
        <v>1</v>
      </c>
      <c r="F3145" s="4">
        <v>0</v>
      </c>
      <c r="H3145" s="6">
        <v>0</v>
      </c>
      <c r="I3145" s="7">
        <v>6237661</v>
      </c>
      <c r="J3145" s="7">
        <v>6237636</v>
      </c>
      <c r="K3145" s="7">
        <v>2</v>
      </c>
      <c r="L3145" s="7">
        <v>7</v>
      </c>
      <c r="M3145" s="7">
        <f t="shared" si="355"/>
        <v>0</v>
      </c>
      <c r="N3145" s="8">
        <f t="shared" si="356"/>
        <v>0</v>
      </c>
      <c r="R3145" s="12">
        <v>1</v>
      </c>
    </row>
    <row r="3146" spans="1:18" x14ac:dyDescent="0.2">
      <c r="A3146" s="1" t="s">
        <v>5622</v>
      </c>
      <c r="B3146" s="1" t="s">
        <v>5410</v>
      </c>
      <c r="C3146" s="2" t="s">
        <v>5623</v>
      </c>
      <c r="D3146" s="3" t="s">
        <v>237</v>
      </c>
      <c r="E3146" s="4">
        <v>2</v>
      </c>
      <c r="F3146" s="4">
        <v>0</v>
      </c>
      <c r="H3146" s="6">
        <v>0</v>
      </c>
      <c r="I3146" s="7">
        <v>6237662</v>
      </c>
      <c r="J3146" s="7">
        <v>6237636</v>
      </c>
      <c r="K3146" s="7">
        <v>2</v>
      </c>
      <c r="L3146" s="7">
        <v>7</v>
      </c>
      <c r="M3146" s="7">
        <f t="shared" si="355"/>
        <v>0</v>
      </c>
      <c r="N3146" s="8">
        <f t="shared" si="356"/>
        <v>0</v>
      </c>
      <c r="R3146" s="12">
        <v>1</v>
      </c>
    </row>
    <row r="3147" spans="1:18" x14ac:dyDescent="0.2">
      <c r="A3147" s="1" t="s">
        <v>5624</v>
      </c>
      <c r="B3147" s="1" t="s">
        <v>5410</v>
      </c>
      <c r="C3147" s="2" t="s">
        <v>5625</v>
      </c>
      <c r="D3147" s="3" t="s">
        <v>237</v>
      </c>
      <c r="E3147" s="4">
        <v>1</v>
      </c>
      <c r="F3147" s="4">
        <v>0</v>
      </c>
      <c r="H3147" s="6">
        <v>0</v>
      </c>
      <c r="I3147" s="7">
        <v>6237663</v>
      </c>
      <c r="J3147" s="7">
        <v>6237636</v>
      </c>
      <c r="K3147" s="7">
        <v>2</v>
      </c>
      <c r="L3147" s="7">
        <v>7</v>
      </c>
      <c r="M3147" s="7">
        <f t="shared" si="355"/>
        <v>0</v>
      </c>
      <c r="N3147" s="8">
        <f t="shared" si="356"/>
        <v>0</v>
      </c>
      <c r="R3147" s="12">
        <v>1</v>
      </c>
    </row>
    <row r="3148" spans="1:18" x14ac:dyDescent="0.2">
      <c r="A3148" s="1" t="s">
        <v>5626</v>
      </c>
      <c r="B3148" s="1" t="s">
        <v>5410</v>
      </c>
      <c r="C3148" s="2" t="s">
        <v>5627</v>
      </c>
      <c r="D3148" s="3" t="s">
        <v>237</v>
      </c>
      <c r="E3148" s="4">
        <v>4</v>
      </c>
      <c r="F3148" s="4">
        <v>0</v>
      </c>
      <c r="H3148" s="6">
        <v>0</v>
      </c>
      <c r="I3148" s="7">
        <v>6237664</v>
      </c>
      <c r="J3148" s="7">
        <v>6237636</v>
      </c>
      <c r="K3148" s="7">
        <v>2</v>
      </c>
      <c r="L3148" s="7">
        <v>7</v>
      </c>
      <c r="M3148" s="7">
        <f t="shared" si="355"/>
        <v>0</v>
      </c>
      <c r="N3148" s="8">
        <f t="shared" si="356"/>
        <v>0</v>
      </c>
      <c r="R3148" s="12">
        <v>1</v>
      </c>
    </row>
    <row r="3149" spans="1:18" x14ac:dyDescent="0.2">
      <c r="A3149" s="1" t="s">
        <v>5628</v>
      </c>
      <c r="B3149" s="1" t="s">
        <v>5410</v>
      </c>
      <c r="C3149" s="2" t="s">
        <v>5629</v>
      </c>
      <c r="D3149" s="3" t="s">
        <v>237</v>
      </c>
      <c r="E3149" s="4">
        <v>3</v>
      </c>
      <c r="F3149" s="4">
        <v>0</v>
      </c>
      <c r="H3149" s="6">
        <v>0</v>
      </c>
      <c r="I3149" s="7">
        <v>6237665</v>
      </c>
      <c r="J3149" s="7">
        <v>6237636</v>
      </c>
      <c r="K3149" s="7">
        <v>2</v>
      </c>
      <c r="L3149" s="7">
        <v>7</v>
      </c>
      <c r="M3149" s="7">
        <f t="shared" si="355"/>
        <v>0</v>
      </c>
      <c r="N3149" s="8">
        <f t="shared" si="356"/>
        <v>0</v>
      </c>
      <c r="R3149" s="12">
        <v>1</v>
      </c>
    </row>
    <row r="3150" spans="1:18" x14ac:dyDescent="0.2">
      <c r="A3150" s="1" t="s">
        <v>5630</v>
      </c>
      <c r="B3150" s="1" t="s">
        <v>5410</v>
      </c>
      <c r="C3150" s="2" t="s">
        <v>5631</v>
      </c>
      <c r="D3150" s="3" t="s">
        <v>237</v>
      </c>
      <c r="E3150" s="4">
        <v>3</v>
      </c>
      <c r="F3150" s="4">
        <v>0</v>
      </c>
      <c r="H3150" s="6">
        <v>0</v>
      </c>
      <c r="I3150" s="7">
        <v>6237666</v>
      </c>
      <c r="J3150" s="7">
        <v>6237636</v>
      </c>
      <c r="K3150" s="7">
        <v>2</v>
      </c>
      <c r="L3150" s="7">
        <v>7</v>
      </c>
      <c r="M3150" s="7">
        <f t="shared" si="355"/>
        <v>0</v>
      </c>
      <c r="N3150" s="8">
        <f t="shared" si="356"/>
        <v>0</v>
      </c>
      <c r="R3150" s="12">
        <v>1</v>
      </c>
    </row>
    <row r="3151" spans="1:18" x14ac:dyDescent="0.2">
      <c r="A3151" s="1" t="s">
        <v>5632</v>
      </c>
      <c r="C3151" s="2" t="s">
        <v>5633</v>
      </c>
      <c r="E3151" s="4">
        <v>0</v>
      </c>
      <c r="F3151" s="4">
        <v>0</v>
      </c>
      <c r="H3151" s="6">
        <v>0</v>
      </c>
      <c r="I3151" s="7">
        <v>6237667</v>
      </c>
      <c r="J3151" s="7">
        <v>6237520</v>
      </c>
      <c r="K3151" s="7">
        <v>1</v>
      </c>
      <c r="L3151" s="7">
        <v>6</v>
      </c>
      <c r="M3151" s="7">
        <f>M3152+M3153+M3154+M3155+M3156+M3157+M3158+M3159+M3160+M3161+M3162+M3163+M3164+M3165+M3166+M3167+M3168+M3169+M3170+M3171+M3172+M3173+M3174+M3175+M3176+M3177</f>
        <v>0</v>
      </c>
      <c r="N3151" s="8">
        <f>N3152+N3153+N3154+N3155+N3156+N3157+N3158+N3159+N3160+N3161+N3162+N3163+N3164+N3165+N3166+N3167+N3168+N3169+N3170+N3171+N3172+N3173+N3174+N3175+N3176+N3177</f>
        <v>0</v>
      </c>
      <c r="R3151" s="12">
        <v>1</v>
      </c>
    </row>
    <row r="3152" spans="1:18" ht="25.5" x14ac:dyDescent="0.2">
      <c r="A3152" s="1" t="s">
        <v>5634</v>
      </c>
      <c r="B3152" s="1" t="s">
        <v>57</v>
      </c>
      <c r="C3152" s="2" t="s">
        <v>5635</v>
      </c>
      <c r="D3152" s="3" t="s">
        <v>237</v>
      </c>
      <c r="E3152" s="4">
        <v>1</v>
      </c>
      <c r="F3152" s="4">
        <v>0</v>
      </c>
      <c r="H3152" s="6">
        <v>0</v>
      </c>
      <c r="I3152" s="7">
        <v>6237668</v>
      </c>
      <c r="J3152" s="7">
        <v>6237667</v>
      </c>
      <c r="K3152" s="7">
        <v>2</v>
      </c>
      <c r="L3152" s="7">
        <v>7</v>
      </c>
      <c r="M3152" s="7">
        <f t="shared" ref="M3152:M3177" si="357">ROUND(ROUND(H3152,2)*ROUND(E3152,2), 2)</f>
        <v>0</v>
      </c>
      <c r="N3152" s="8">
        <f t="shared" ref="N3152:N3177" si="358">H3152*E3152*(1+F3152/100)</f>
        <v>0</v>
      </c>
      <c r="R3152" s="12">
        <v>1</v>
      </c>
    </row>
    <row r="3153" spans="1:18" x14ac:dyDescent="0.2">
      <c r="A3153" s="1" t="s">
        <v>5636</v>
      </c>
      <c r="B3153" s="1" t="s">
        <v>5410</v>
      </c>
      <c r="C3153" s="2" t="s">
        <v>5411</v>
      </c>
      <c r="D3153" s="3" t="s">
        <v>237</v>
      </c>
      <c r="E3153" s="4">
        <v>1</v>
      </c>
      <c r="F3153" s="4">
        <v>0</v>
      </c>
      <c r="H3153" s="6">
        <v>0</v>
      </c>
      <c r="I3153" s="7">
        <v>6237669</v>
      </c>
      <c r="J3153" s="7">
        <v>6237667</v>
      </c>
      <c r="K3153" s="7">
        <v>2</v>
      </c>
      <c r="L3153" s="7">
        <v>7</v>
      </c>
      <c r="M3153" s="7">
        <f t="shared" si="357"/>
        <v>0</v>
      </c>
      <c r="N3153" s="8">
        <f t="shared" si="358"/>
        <v>0</v>
      </c>
      <c r="R3153" s="12">
        <v>1</v>
      </c>
    </row>
    <row r="3154" spans="1:18" x14ac:dyDescent="0.2">
      <c r="A3154" s="1" t="s">
        <v>5637</v>
      </c>
      <c r="B3154" s="1" t="s">
        <v>5410</v>
      </c>
      <c r="C3154" s="2" t="s">
        <v>5503</v>
      </c>
      <c r="D3154" s="3" t="s">
        <v>237</v>
      </c>
      <c r="E3154" s="4">
        <v>1</v>
      </c>
      <c r="F3154" s="4">
        <v>0</v>
      </c>
      <c r="H3154" s="6">
        <v>0</v>
      </c>
      <c r="I3154" s="7">
        <v>6237670</v>
      </c>
      <c r="J3154" s="7">
        <v>6237667</v>
      </c>
      <c r="K3154" s="7">
        <v>2</v>
      </c>
      <c r="L3154" s="7">
        <v>7</v>
      </c>
      <c r="M3154" s="7">
        <f t="shared" si="357"/>
        <v>0</v>
      </c>
      <c r="N3154" s="8">
        <f t="shared" si="358"/>
        <v>0</v>
      </c>
      <c r="R3154" s="12">
        <v>1</v>
      </c>
    </row>
    <row r="3155" spans="1:18" x14ac:dyDescent="0.2">
      <c r="A3155" s="1" t="s">
        <v>5638</v>
      </c>
      <c r="B3155" s="1" t="s">
        <v>5410</v>
      </c>
      <c r="C3155" s="2" t="s">
        <v>5415</v>
      </c>
      <c r="D3155" s="3" t="s">
        <v>237</v>
      </c>
      <c r="E3155" s="4">
        <v>1</v>
      </c>
      <c r="F3155" s="4">
        <v>0</v>
      </c>
      <c r="H3155" s="6">
        <v>0</v>
      </c>
      <c r="I3155" s="7">
        <v>6237671</v>
      </c>
      <c r="J3155" s="7">
        <v>6237667</v>
      </c>
      <c r="K3155" s="7">
        <v>2</v>
      </c>
      <c r="L3155" s="7">
        <v>7</v>
      </c>
      <c r="M3155" s="7">
        <f t="shared" si="357"/>
        <v>0</v>
      </c>
      <c r="N3155" s="8">
        <f t="shared" si="358"/>
        <v>0</v>
      </c>
      <c r="R3155" s="12">
        <v>1</v>
      </c>
    </row>
    <row r="3156" spans="1:18" x14ac:dyDescent="0.2">
      <c r="A3156" s="1" t="s">
        <v>5639</v>
      </c>
      <c r="B3156" s="1" t="s">
        <v>5410</v>
      </c>
      <c r="C3156" s="2" t="s">
        <v>5640</v>
      </c>
      <c r="D3156" s="3" t="s">
        <v>237</v>
      </c>
      <c r="E3156" s="4">
        <v>1</v>
      </c>
      <c r="F3156" s="4">
        <v>0</v>
      </c>
      <c r="H3156" s="6">
        <v>0</v>
      </c>
      <c r="I3156" s="7">
        <v>6237672</v>
      </c>
      <c r="J3156" s="7">
        <v>6237667</v>
      </c>
      <c r="K3156" s="7">
        <v>2</v>
      </c>
      <c r="L3156" s="7">
        <v>7</v>
      </c>
      <c r="M3156" s="7">
        <f t="shared" si="357"/>
        <v>0</v>
      </c>
      <c r="N3156" s="8">
        <f t="shared" si="358"/>
        <v>0</v>
      </c>
      <c r="R3156" s="12">
        <v>1</v>
      </c>
    </row>
    <row r="3157" spans="1:18" x14ac:dyDescent="0.2">
      <c r="A3157" s="1" t="s">
        <v>5641</v>
      </c>
      <c r="B3157" s="1" t="s">
        <v>5410</v>
      </c>
      <c r="C3157" s="2" t="s">
        <v>5458</v>
      </c>
      <c r="D3157" s="3" t="s">
        <v>237</v>
      </c>
      <c r="E3157" s="4">
        <v>3</v>
      </c>
      <c r="F3157" s="4">
        <v>0</v>
      </c>
      <c r="H3157" s="6">
        <v>0</v>
      </c>
      <c r="I3157" s="7">
        <v>6237673</v>
      </c>
      <c r="J3157" s="7">
        <v>6237667</v>
      </c>
      <c r="K3157" s="7">
        <v>2</v>
      </c>
      <c r="L3157" s="7">
        <v>7</v>
      </c>
      <c r="M3157" s="7">
        <f t="shared" si="357"/>
        <v>0</v>
      </c>
      <c r="N3157" s="8">
        <f t="shared" si="358"/>
        <v>0</v>
      </c>
      <c r="R3157" s="12">
        <v>1</v>
      </c>
    </row>
    <row r="3158" spans="1:18" x14ac:dyDescent="0.2">
      <c r="A3158" s="1" t="s">
        <v>5642</v>
      </c>
      <c r="B3158" s="1" t="s">
        <v>5410</v>
      </c>
      <c r="C3158" s="2" t="s">
        <v>5460</v>
      </c>
      <c r="D3158" s="3" t="s">
        <v>237</v>
      </c>
      <c r="E3158" s="4">
        <v>3</v>
      </c>
      <c r="F3158" s="4">
        <v>0</v>
      </c>
      <c r="H3158" s="6">
        <v>0</v>
      </c>
      <c r="I3158" s="7">
        <v>6237674</v>
      </c>
      <c r="J3158" s="7">
        <v>6237667</v>
      </c>
      <c r="K3158" s="7">
        <v>2</v>
      </c>
      <c r="L3158" s="7">
        <v>7</v>
      </c>
      <c r="M3158" s="7">
        <f t="shared" si="357"/>
        <v>0</v>
      </c>
      <c r="N3158" s="8">
        <f t="shared" si="358"/>
        <v>0</v>
      </c>
      <c r="R3158" s="12">
        <v>1</v>
      </c>
    </row>
    <row r="3159" spans="1:18" x14ac:dyDescent="0.2">
      <c r="A3159" s="1" t="s">
        <v>5643</v>
      </c>
      <c r="B3159" s="1" t="s">
        <v>5410</v>
      </c>
      <c r="C3159" s="2" t="s">
        <v>5547</v>
      </c>
      <c r="D3159" s="3" t="s">
        <v>237</v>
      </c>
      <c r="E3159" s="4">
        <v>1</v>
      </c>
      <c r="F3159" s="4">
        <v>0</v>
      </c>
      <c r="H3159" s="6">
        <v>0</v>
      </c>
      <c r="I3159" s="7">
        <v>6237675</v>
      </c>
      <c r="J3159" s="7">
        <v>6237667</v>
      </c>
      <c r="K3159" s="7">
        <v>2</v>
      </c>
      <c r="L3159" s="7">
        <v>7</v>
      </c>
      <c r="M3159" s="7">
        <f t="shared" si="357"/>
        <v>0</v>
      </c>
      <c r="N3159" s="8">
        <f t="shared" si="358"/>
        <v>0</v>
      </c>
      <c r="R3159" s="12">
        <v>1</v>
      </c>
    </row>
    <row r="3160" spans="1:18" x14ac:dyDescent="0.2">
      <c r="A3160" s="1" t="s">
        <v>5644</v>
      </c>
      <c r="B3160" s="1" t="s">
        <v>5410</v>
      </c>
      <c r="C3160" s="2" t="s">
        <v>5645</v>
      </c>
      <c r="D3160" s="3" t="s">
        <v>237</v>
      </c>
      <c r="E3160" s="4">
        <v>1</v>
      </c>
      <c r="F3160" s="4">
        <v>0</v>
      </c>
      <c r="H3160" s="6">
        <v>0</v>
      </c>
      <c r="I3160" s="7">
        <v>6237676</v>
      </c>
      <c r="J3160" s="7">
        <v>6237667</v>
      </c>
      <c r="K3160" s="7">
        <v>2</v>
      </c>
      <c r="L3160" s="7">
        <v>7</v>
      </c>
      <c r="M3160" s="7">
        <f t="shared" si="357"/>
        <v>0</v>
      </c>
      <c r="N3160" s="8">
        <f t="shared" si="358"/>
        <v>0</v>
      </c>
      <c r="R3160" s="12">
        <v>1</v>
      </c>
    </row>
    <row r="3161" spans="1:18" x14ac:dyDescent="0.2">
      <c r="A3161" s="1" t="s">
        <v>5646</v>
      </c>
      <c r="B3161" s="1" t="s">
        <v>5410</v>
      </c>
      <c r="C3161" s="2" t="s">
        <v>5468</v>
      </c>
      <c r="D3161" s="3" t="s">
        <v>237</v>
      </c>
      <c r="E3161" s="4">
        <v>3</v>
      </c>
      <c r="F3161" s="4">
        <v>0</v>
      </c>
      <c r="H3161" s="6">
        <v>0</v>
      </c>
      <c r="I3161" s="7">
        <v>6237677</v>
      </c>
      <c r="J3161" s="7">
        <v>6237667</v>
      </c>
      <c r="K3161" s="7">
        <v>2</v>
      </c>
      <c r="L3161" s="7">
        <v>7</v>
      </c>
      <c r="M3161" s="7">
        <f t="shared" si="357"/>
        <v>0</v>
      </c>
      <c r="N3161" s="8">
        <f t="shared" si="358"/>
        <v>0</v>
      </c>
      <c r="R3161" s="12">
        <v>1</v>
      </c>
    </row>
    <row r="3162" spans="1:18" x14ac:dyDescent="0.2">
      <c r="A3162" s="1" t="s">
        <v>5647</v>
      </c>
      <c r="B3162" s="1" t="s">
        <v>5410</v>
      </c>
      <c r="C3162" s="2" t="s">
        <v>5472</v>
      </c>
      <c r="D3162" s="3" t="s">
        <v>237</v>
      </c>
      <c r="E3162" s="4">
        <v>4</v>
      </c>
      <c r="F3162" s="4">
        <v>0</v>
      </c>
      <c r="H3162" s="6">
        <v>0</v>
      </c>
      <c r="I3162" s="7">
        <v>6237678</v>
      </c>
      <c r="J3162" s="7">
        <v>6237667</v>
      </c>
      <c r="K3162" s="7">
        <v>2</v>
      </c>
      <c r="L3162" s="7">
        <v>7</v>
      </c>
      <c r="M3162" s="7">
        <f t="shared" si="357"/>
        <v>0</v>
      </c>
      <c r="N3162" s="8">
        <f t="shared" si="358"/>
        <v>0</v>
      </c>
      <c r="R3162" s="12">
        <v>1</v>
      </c>
    </row>
    <row r="3163" spans="1:18" x14ac:dyDescent="0.2">
      <c r="A3163" s="1" t="s">
        <v>5648</v>
      </c>
      <c r="B3163" s="1" t="s">
        <v>5410</v>
      </c>
      <c r="C3163" s="2" t="s">
        <v>5516</v>
      </c>
      <c r="D3163" s="3" t="s">
        <v>237</v>
      </c>
      <c r="E3163" s="4">
        <v>1</v>
      </c>
      <c r="F3163" s="4">
        <v>0</v>
      </c>
      <c r="H3163" s="6">
        <v>0</v>
      </c>
      <c r="I3163" s="7">
        <v>6237679</v>
      </c>
      <c r="J3163" s="7">
        <v>6237667</v>
      </c>
      <c r="K3163" s="7">
        <v>2</v>
      </c>
      <c r="L3163" s="7">
        <v>7</v>
      </c>
      <c r="M3163" s="7">
        <f t="shared" si="357"/>
        <v>0</v>
      </c>
      <c r="N3163" s="8">
        <f t="shared" si="358"/>
        <v>0</v>
      </c>
      <c r="R3163" s="12">
        <v>1</v>
      </c>
    </row>
    <row r="3164" spans="1:18" x14ac:dyDescent="0.2">
      <c r="A3164" s="1" t="s">
        <v>5649</v>
      </c>
      <c r="B3164" s="1" t="s">
        <v>5410</v>
      </c>
      <c r="C3164" s="2" t="s">
        <v>5470</v>
      </c>
      <c r="D3164" s="3" t="s">
        <v>237</v>
      </c>
      <c r="E3164" s="4">
        <v>1</v>
      </c>
      <c r="F3164" s="4">
        <v>0</v>
      </c>
      <c r="H3164" s="6">
        <v>0</v>
      </c>
      <c r="I3164" s="7">
        <v>6237680</v>
      </c>
      <c r="J3164" s="7">
        <v>6237667</v>
      </c>
      <c r="K3164" s="7">
        <v>2</v>
      </c>
      <c r="L3164" s="7">
        <v>7</v>
      </c>
      <c r="M3164" s="7">
        <f t="shared" si="357"/>
        <v>0</v>
      </c>
      <c r="N3164" s="8">
        <f t="shared" si="358"/>
        <v>0</v>
      </c>
      <c r="R3164" s="12">
        <v>1</v>
      </c>
    </row>
    <row r="3165" spans="1:18" x14ac:dyDescent="0.2">
      <c r="A3165" s="1" t="s">
        <v>5650</v>
      </c>
      <c r="B3165" s="1" t="s">
        <v>5410</v>
      </c>
      <c r="C3165" s="2" t="s">
        <v>5474</v>
      </c>
      <c r="D3165" s="3" t="s">
        <v>237</v>
      </c>
      <c r="E3165" s="4">
        <v>3</v>
      </c>
      <c r="F3165" s="4">
        <v>0</v>
      </c>
      <c r="H3165" s="6">
        <v>0</v>
      </c>
      <c r="I3165" s="7">
        <v>6237681</v>
      </c>
      <c r="J3165" s="7">
        <v>6237667</v>
      </c>
      <c r="K3165" s="7">
        <v>2</v>
      </c>
      <c r="L3165" s="7">
        <v>7</v>
      </c>
      <c r="M3165" s="7">
        <f t="shared" si="357"/>
        <v>0</v>
      </c>
      <c r="N3165" s="8">
        <f t="shared" si="358"/>
        <v>0</v>
      </c>
      <c r="R3165" s="12">
        <v>1</v>
      </c>
    </row>
    <row r="3166" spans="1:18" x14ac:dyDescent="0.2">
      <c r="A3166" s="1" t="s">
        <v>5651</v>
      </c>
      <c r="B3166" s="1" t="s">
        <v>5410</v>
      </c>
      <c r="C3166" s="2" t="s">
        <v>5520</v>
      </c>
      <c r="D3166" s="3" t="s">
        <v>237</v>
      </c>
      <c r="E3166" s="4">
        <v>5</v>
      </c>
      <c r="F3166" s="4">
        <v>0</v>
      </c>
      <c r="H3166" s="6">
        <v>0</v>
      </c>
      <c r="I3166" s="7">
        <v>6237682</v>
      </c>
      <c r="J3166" s="7">
        <v>6237667</v>
      </c>
      <c r="K3166" s="7">
        <v>2</v>
      </c>
      <c r="L3166" s="7">
        <v>7</v>
      </c>
      <c r="M3166" s="7">
        <f t="shared" si="357"/>
        <v>0</v>
      </c>
      <c r="N3166" s="8">
        <f t="shared" si="358"/>
        <v>0</v>
      </c>
      <c r="R3166" s="12">
        <v>1</v>
      </c>
    </row>
    <row r="3167" spans="1:18" x14ac:dyDescent="0.2">
      <c r="A3167" s="1" t="s">
        <v>5652</v>
      </c>
      <c r="B3167" s="1" t="s">
        <v>5410</v>
      </c>
      <c r="C3167" s="2" t="s">
        <v>5522</v>
      </c>
      <c r="D3167" s="3" t="s">
        <v>237</v>
      </c>
      <c r="E3167" s="4">
        <v>7</v>
      </c>
      <c r="F3167" s="4">
        <v>0</v>
      </c>
      <c r="H3167" s="6">
        <v>0</v>
      </c>
      <c r="I3167" s="7">
        <v>6237683</v>
      </c>
      <c r="J3167" s="7">
        <v>6237667</v>
      </c>
      <c r="K3167" s="7">
        <v>2</v>
      </c>
      <c r="L3167" s="7">
        <v>7</v>
      </c>
      <c r="M3167" s="7">
        <f t="shared" si="357"/>
        <v>0</v>
      </c>
      <c r="N3167" s="8">
        <f t="shared" si="358"/>
        <v>0</v>
      </c>
      <c r="R3167" s="12">
        <v>1</v>
      </c>
    </row>
    <row r="3168" spans="1:18" x14ac:dyDescent="0.2">
      <c r="A3168" s="1" t="s">
        <v>5653</v>
      </c>
      <c r="B3168" s="1" t="s">
        <v>5410</v>
      </c>
      <c r="C3168" s="2" t="s">
        <v>5524</v>
      </c>
      <c r="D3168" s="3" t="s">
        <v>237</v>
      </c>
      <c r="E3168" s="4">
        <v>2</v>
      </c>
      <c r="F3168" s="4">
        <v>0</v>
      </c>
      <c r="H3168" s="6">
        <v>0</v>
      </c>
      <c r="I3168" s="7">
        <v>6237684</v>
      </c>
      <c r="J3168" s="7">
        <v>6237667</v>
      </c>
      <c r="K3168" s="7">
        <v>2</v>
      </c>
      <c r="L3168" s="7">
        <v>7</v>
      </c>
      <c r="M3168" s="7">
        <f t="shared" si="357"/>
        <v>0</v>
      </c>
      <c r="N3168" s="8">
        <f t="shared" si="358"/>
        <v>0</v>
      </c>
      <c r="R3168" s="12">
        <v>1</v>
      </c>
    </row>
    <row r="3169" spans="1:18" x14ac:dyDescent="0.2">
      <c r="A3169" s="1" t="s">
        <v>5654</v>
      </c>
      <c r="B3169" s="1" t="s">
        <v>5410</v>
      </c>
      <c r="C3169" s="2" t="s">
        <v>5611</v>
      </c>
      <c r="D3169" s="3" t="s">
        <v>237</v>
      </c>
      <c r="E3169" s="4">
        <v>1</v>
      </c>
      <c r="F3169" s="4">
        <v>0</v>
      </c>
      <c r="H3169" s="6">
        <v>0</v>
      </c>
      <c r="I3169" s="7">
        <v>6237685</v>
      </c>
      <c r="J3169" s="7">
        <v>6237667</v>
      </c>
      <c r="K3169" s="7">
        <v>2</v>
      </c>
      <c r="L3169" s="7">
        <v>7</v>
      </c>
      <c r="M3169" s="7">
        <f t="shared" si="357"/>
        <v>0</v>
      </c>
      <c r="N3169" s="8">
        <f t="shared" si="358"/>
        <v>0</v>
      </c>
      <c r="R3169" s="12">
        <v>1</v>
      </c>
    </row>
    <row r="3170" spans="1:18" x14ac:dyDescent="0.2">
      <c r="A3170" s="1" t="s">
        <v>5655</v>
      </c>
      <c r="B3170" s="1" t="s">
        <v>5410</v>
      </c>
      <c r="C3170" s="2" t="s">
        <v>5613</v>
      </c>
      <c r="D3170" s="3" t="s">
        <v>237</v>
      </c>
      <c r="E3170" s="4">
        <v>2</v>
      </c>
      <c r="F3170" s="4">
        <v>0</v>
      </c>
      <c r="H3170" s="6">
        <v>0</v>
      </c>
      <c r="I3170" s="7">
        <v>6237686</v>
      </c>
      <c r="J3170" s="7">
        <v>6237667</v>
      </c>
      <c r="K3170" s="7">
        <v>2</v>
      </c>
      <c r="L3170" s="7">
        <v>7</v>
      </c>
      <c r="M3170" s="7">
        <f t="shared" si="357"/>
        <v>0</v>
      </c>
      <c r="N3170" s="8">
        <f t="shared" si="358"/>
        <v>0</v>
      </c>
      <c r="R3170" s="12">
        <v>1</v>
      </c>
    </row>
    <row r="3171" spans="1:18" ht="25.5" x14ac:dyDescent="0.2">
      <c r="A3171" s="1" t="s">
        <v>5656</v>
      </c>
      <c r="B3171" s="1" t="s">
        <v>5410</v>
      </c>
      <c r="C3171" s="2" t="s">
        <v>5486</v>
      </c>
      <c r="D3171" s="3" t="s">
        <v>237</v>
      </c>
      <c r="E3171" s="4">
        <v>13</v>
      </c>
      <c r="F3171" s="4">
        <v>0</v>
      </c>
      <c r="H3171" s="6">
        <v>0</v>
      </c>
      <c r="I3171" s="7">
        <v>6237687</v>
      </c>
      <c r="J3171" s="7">
        <v>6237667</v>
      </c>
      <c r="K3171" s="7">
        <v>2</v>
      </c>
      <c r="L3171" s="7">
        <v>7</v>
      </c>
      <c r="M3171" s="7">
        <f t="shared" si="357"/>
        <v>0</v>
      </c>
      <c r="N3171" s="8">
        <f t="shared" si="358"/>
        <v>0</v>
      </c>
      <c r="R3171" s="12">
        <v>1</v>
      </c>
    </row>
    <row r="3172" spans="1:18" ht="25.5" x14ac:dyDescent="0.2">
      <c r="A3172" s="1" t="s">
        <v>5657</v>
      </c>
      <c r="B3172" s="1" t="s">
        <v>5410</v>
      </c>
      <c r="C3172" s="2" t="s">
        <v>5488</v>
      </c>
      <c r="D3172" s="3" t="s">
        <v>237</v>
      </c>
      <c r="E3172" s="4">
        <v>18</v>
      </c>
      <c r="F3172" s="4">
        <v>0</v>
      </c>
      <c r="H3172" s="6">
        <v>0</v>
      </c>
      <c r="I3172" s="7">
        <v>6237688</v>
      </c>
      <c r="J3172" s="7">
        <v>6237667</v>
      </c>
      <c r="K3172" s="7">
        <v>2</v>
      </c>
      <c r="L3172" s="7">
        <v>7</v>
      </c>
      <c r="M3172" s="7">
        <f t="shared" si="357"/>
        <v>0</v>
      </c>
      <c r="N3172" s="8">
        <f t="shared" si="358"/>
        <v>0</v>
      </c>
      <c r="R3172" s="12">
        <v>1</v>
      </c>
    </row>
    <row r="3173" spans="1:18" x14ac:dyDescent="0.2">
      <c r="A3173" s="1" t="s">
        <v>5658</v>
      </c>
      <c r="B3173" s="1" t="s">
        <v>5410</v>
      </c>
      <c r="C3173" s="2" t="s">
        <v>5528</v>
      </c>
      <c r="D3173" s="3" t="s">
        <v>237</v>
      </c>
      <c r="E3173" s="4">
        <v>3</v>
      </c>
      <c r="F3173" s="4">
        <v>0</v>
      </c>
      <c r="H3173" s="6">
        <v>0</v>
      </c>
      <c r="I3173" s="7">
        <v>6237689</v>
      </c>
      <c r="J3173" s="7">
        <v>6237667</v>
      </c>
      <c r="K3173" s="7">
        <v>2</v>
      </c>
      <c r="L3173" s="7">
        <v>7</v>
      </c>
      <c r="M3173" s="7">
        <f t="shared" si="357"/>
        <v>0</v>
      </c>
      <c r="N3173" s="8">
        <f t="shared" si="358"/>
        <v>0</v>
      </c>
      <c r="R3173" s="12">
        <v>1</v>
      </c>
    </row>
    <row r="3174" spans="1:18" ht="25.5" x14ac:dyDescent="0.2">
      <c r="A3174" s="1" t="s">
        <v>5659</v>
      </c>
      <c r="B3174" s="1" t="s">
        <v>5410</v>
      </c>
      <c r="C3174" s="2" t="s">
        <v>5530</v>
      </c>
      <c r="D3174" s="3" t="s">
        <v>237</v>
      </c>
      <c r="E3174" s="4">
        <v>2</v>
      </c>
      <c r="F3174" s="4">
        <v>0</v>
      </c>
      <c r="H3174" s="6">
        <v>0</v>
      </c>
      <c r="I3174" s="7">
        <v>6237690</v>
      </c>
      <c r="J3174" s="7">
        <v>6237667</v>
      </c>
      <c r="K3174" s="7">
        <v>2</v>
      </c>
      <c r="L3174" s="7">
        <v>7</v>
      </c>
      <c r="M3174" s="7">
        <f t="shared" si="357"/>
        <v>0</v>
      </c>
      <c r="N3174" s="8">
        <f t="shared" si="358"/>
        <v>0</v>
      </c>
      <c r="R3174" s="12">
        <v>1</v>
      </c>
    </row>
    <row r="3175" spans="1:18" ht="25.5" x14ac:dyDescent="0.2">
      <c r="A3175" s="1" t="s">
        <v>5660</v>
      </c>
      <c r="B3175" s="1" t="s">
        <v>5410</v>
      </c>
      <c r="C3175" s="2" t="s">
        <v>5619</v>
      </c>
      <c r="D3175" s="3" t="s">
        <v>237</v>
      </c>
      <c r="E3175" s="4">
        <v>8</v>
      </c>
      <c r="F3175" s="4">
        <v>0</v>
      </c>
      <c r="H3175" s="6">
        <v>0</v>
      </c>
      <c r="I3175" s="7">
        <v>6237691</v>
      </c>
      <c r="J3175" s="7">
        <v>6237667</v>
      </c>
      <c r="K3175" s="7">
        <v>2</v>
      </c>
      <c r="L3175" s="7">
        <v>7</v>
      </c>
      <c r="M3175" s="7">
        <f t="shared" si="357"/>
        <v>0</v>
      </c>
      <c r="N3175" s="8">
        <f t="shared" si="358"/>
        <v>0</v>
      </c>
      <c r="R3175" s="12">
        <v>1</v>
      </c>
    </row>
    <row r="3176" spans="1:18" x14ac:dyDescent="0.2">
      <c r="A3176" s="1" t="s">
        <v>5661</v>
      </c>
      <c r="B3176" s="1" t="s">
        <v>5410</v>
      </c>
      <c r="C3176" s="2" t="s">
        <v>5490</v>
      </c>
      <c r="D3176" s="3" t="s">
        <v>237</v>
      </c>
      <c r="E3176" s="4">
        <v>1</v>
      </c>
      <c r="F3176" s="4">
        <v>0</v>
      </c>
      <c r="H3176" s="6">
        <v>0</v>
      </c>
      <c r="I3176" s="7">
        <v>6237692</v>
      </c>
      <c r="J3176" s="7">
        <v>6237667</v>
      </c>
      <c r="K3176" s="7">
        <v>2</v>
      </c>
      <c r="L3176" s="7">
        <v>7</v>
      </c>
      <c r="M3176" s="7">
        <f t="shared" si="357"/>
        <v>0</v>
      </c>
      <c r="N3176" s="8">
        <f t="shared" si="358"/>
        <v>0</v>
      </c>
      <c r="R3176" s="12">
        <v>1</v>
      </c>
    </row>
    <row r="3177" spans="1:18" x14ac:dyDescent="0.2">
      <c r="A3177" s="1" t="s">
        <v>5662</v>
      </c>
      <c r="B3177" s="1" t="s">
        <v>5410</v>
      </c>
      <c r="C3177" s="2" t="s">
        <v>5492</v>
      </c>
      <c r="D3177" s="3" t="s">
        <v>237</v>
      </c>
      <c r="E3177" s="4">
        <v>1</v>
      </c>
      <c r="F3177" s="4">
        <v>0</v>
      </c>
      <c r="H3177" s="6">
        <v>0</v>
      </c>
      <c r="I3177" s="7">
        <v>6237693</v>
      </c>
      <c r="J3177" s="7">
        <v>6237667</v>
      </c>
      <c r="K3177" s="7">
        <v>2</v>
      </c>
      <c r="L3177" s="7">
        <v>7</v>
      </c>
      <c r="M3177" s="7">
        <f t="shared" si="357"/>
        <v>0</v>
      </c>
      <c r="N3177" s="8">
        <f t="shared" si="358"/>
        <v>0</v>
      </c>
      <c r="R3177" s="12">
        <v>1</v>
      </c>
    </row>
    <row r="3178" spans="1:18" x14ac:dyDescent="0.2">
      <c r="A3178" s="1" t="s">
        <v>5663</v>
      </c>
      <c r="C3178" s="2" t="s">
        <v>5664</v>
      </c>
      <c r="E3178" s="4">
        <v>0</v>
      </c>
      <c r="F3178" s="4">
        <v>0</v>
      </c>
      <c r="H3178" s="6">
        <v>0</v>
      </c>
      <c r="I3178" s="7">
        <v>6237694</v>
      </c>
      <c r="J3178" s="7">
        <v>6237520</v>
      </c>
      <c r="K3178" s="7">
        <v>1</v>
      </c>
      <c r="L3178" s="7">
        <v>6</v>
      </c>
      <c r="M3178" s="7">
        <f>M3179+M3180+M3181+M3182+M3183+M3184+M3185+M3186+M3187+M3188+M3189+M3190+M3191+M3192+M3193+M3194+M3195+M3196+M3197+M3198+M3199+M3200+M3201+M3202+M3203+M3204+M3205+M3206+M3207+M3208+M3209</f>
        <v>0</v>
      </c>
      <c r="N3178" s="8">
        <f>N3179+N3180+N3181+N3182+N3183+N3184+N3185+N3186+N3187+N3188+N3189+N3190+N3191+N3192+N3193+N3194+N3195+N3196+N3197+N3198+N3199+N3200+N3201+N3202+N3203+N3204+N3205+N3206+N3207+N3208+N3209</f>
        <v>0</v>
      </c>
      <c r="R3178" s="12">
        <v>1</v>
      </c>
    </row>
    <row r="3179" spans="1:18" ht="38.25" x14ac:dyDescent="0.2">
      <c r="A3179" s="1" t="s">
        <v>5665</v>
      </c>
      <c r="B3179" s="1" t="s">
        <v>60</v>
      </c>
      <c r="C3179" s="2" t="s">
        <v>5666</v>
      </c>
      <c r="D3179" s="3" t="s">
        <v>237</v>
      </c>
      <c r="E3179" s="4">
        <v>1</v>
      </c>
      <c r="F3179" s="4">
        <v>0</v>
      </c>
      <c r="H3179" s="6">
        <v>0</v>
      </c>
      <c r="I3179" s="7">
        <v>6237695</v>
      </c>
      <c r="J3179" s="7">
        <v>6237694</v>
      </c>
      <c r="K3179" s="7">
        <v>2</v>
      </c>
      <c r="L3179" s="7">
        <v>7</v>
      </c>
      <c r="M3179" s="7">
        <f t="shared" ref="M3179:M3209" si="359">ROUND(ROUND(H3179,2)*ROUND(E3179,2), 2)</f>
        <v>0</v>
      </c>
      <c r="N3179" s="8">
        <f t="shared" ref="N3179:N3209" si="360">H3179*E3179*(1+F3179/100)</f>
        <v>0</v>
      </c>
      <c r="R3179" s="12">
        <v>1</v>
      </c>
    </row>
    <row r="3180" spans="1:18" x14ac:dyDescent="0.2">
      <c r="A3180" s="1" t="s">
        <v>5667</v>
      </c>
      <c r="C3180" s="2" t="s">
        <v>5668</v>
      </c>
      <c r="D3180" s="3" t="s">
        <v>237</v>
      </c>
      <c r="E3180" s="4">
        <v>1</v>
      </c>
      <c r="F3180" s="4">
        <v>0</v>
      </c>
      <c r="H3180" s="6">
        <v>0</v>
      </c>
      <c r="I3180" s="7">
        <v>6237696</v>
      </c>
      <c r="J3180" s="7">
        <v>6237694</v>
      </c>
      <c r="K3180" s="7">
        <v>2</v>
      </c>
      <c r="L3180" s="7">
        <v>7</v>
      </c>
      <c r="M3180" s="7">
        <f t="shared" si="359"/>
        <v>0</v>
      </c>
      <c r="N3180" s="8">
        <f t="shared" si="360"/>
        <v>0</v>
      </c>
      <c r="R3180" s="12">
        <v>1</v>
      </c>
    </row>
    <row r="3181" spans="1:18" ht="25.5" x14ac:dyDescent="0.2">
      <c r="A3181" s="1" t="s">
        <v>5669</v>
      </c>
      <c r="C3181" s="2" t="s">
        <v>5670</v>
      </c>
      <c r="D3181" s="3" t="s">
        <v>237</v>
      </c>
      <c r="E3181" s="4">
        <v>8</v>
      </c>
      <c r="F3181" s="4">
        <v>0</v>
      </c>
      <c r="H3181" s="6">
        <v>0</v>
      </c>
      <c r="I3181" s="7">
        <v>6237697</v>
      </c>
      <c r="J3181" s="7">
        <v>6237694</v>
      </c>
      <c r="K3181" s="7">
        <v>2</v>
      </c>
      <c r="L3181" s="7">
        <v>7</v>
      </c>
      <c r="M3181" s="7">
        <f t="shared" si="359"/>
        <v>0</v>
      </c>
      <c r="N3181" s="8">
        <f t="shared" si="360"/>
        <v>0</v>
      </c>
      <c r="R3181" s="12">
        <v>1</v>
      </c>
    </row>
    <row r="3182" spans="1:18" ht="25.5" x14ac:dyDescent="0.2">
      <c r="A3182" s="1" t="s">
        <v>5671</v>
      </c>
      <c r="C3182" s="2" t="s">
        <v>5672</v>
      </c>
      <c r="D3182" s="3" t="s">
        <v>237</v>
      </c>
      <c r="E3182" s="4">
        <v>1</v>
      </c>
      <c r="F3182" s="4">
        <v>0</v>
      </c>
      <c r="H3182" s="6">
        <v>0</v>
      </c>
      <c r="I3182" s="7">
        <v>6237698</v>
      </c>
      <c r="J3182" s="7">
        <v>6237694</v>
      </c>
      <c r="K3182" s="7">
        <v>2</v>
      </c>
      <c r="L3182" s="7">
        <v>7</v>
      </c>
      <c r="M3182" s="7">
        <f t="shared" si="359"/>
        <v>0</v>
      </c>
      <c r="N3182" s="8">
        <f t="shared" si="360"/>
        <v>0</v>
      </c>
      <c r="R3182" s="12">
        <v>1</v>
      </c>
    </row>
    <row r="3183" spans="1:18" ht="25.5" x14ac:dyDescent="0.2">
      <c r="A3183" s="1" t="s">
        <v>5673</v>
      </c>
      <c r="C3183" s="2" t="s">
        <v>5674</v>
      </c>
      <c r="D3183" s="3" t="s">
        <v>237</v>
      </c>
      <c r="E3183" s="4">
        <v>1</v>
      </c>
      <c r="F3183" s="4">
        <v>0</v>
      </c>
      <c r="H3183" s="6">
        <v>0</v>
      </c>
      <c r="I3183" s="7">
        <v>6237699</v>
      </c>
      <c r="J3183" s="7">
        <v>6237694</v>
      </c>
      <c r="K3183" s="7">
        <v>2</v>
      </c>
      <c r="L3183" s="7">
        <v>7</v>
      </c>
      <c r="M3183" s="7">
        <f t="shared" si="359"/>
        <v>0</v>
      </c>
      <c r="N3183" s="8">
        <f t="shared" si="360"/>
        <v>0</v>
      </c>
      <c r="R3183" s="12">
        <v>1</v>
      </c>
    </row>
    <row r="3184" spans="1:18" x14ac:dyDescent="0.2">
      <c r="A3184" s="1" t="s">
        <v>5675</v>
      </c>
      <c r="C3184" s="2" t="s">
        <v>5676</v>
      </c>
      <c r="D3184" s="3" t="s">
        <v>237</v>
      </c>
      <c r="E3184" s="4">
        <v>1</v>
      </c>
      <c r="F3184" s="4">
        <v>0</v>
      </c>
      <c r="H3184" s="6">
        <v>0</v>
      </c>
      <c r="I3184" s="7">
        <v>6237700</v>
      </c>
      <c r="J3184" s="7">
        <v>6237694</v>
      </c>
      <c r="K3184" s="7">
        <v>2</v>
      </c>
      <c r="L3184" s="7">
        <v>7</v>
      </c>
      <c r="M3184" s="7">
        <f t="shared" si="359"/>
        <v>0</v>
      </c>
      <c r="N3184" s="8">
        <f t="shared" si="360"/>
        <v>0</v>
      </c>
      <c r="R3184" s="12">
        <v>1</v>
      </c>
    </row>
    <row r="3185" spans="1:18" x14ac:dyDescent="0.2">
      <c r="A3185" s="1" t="s">
        <v>5677</v>
      </c>
      <c r="C3185" s="2" t="s">
        <v>5678</v>
      </c>
      <c r="D3185" s="3" t="s">
        <v>237</v>
      </c>
      <c r="E3185" s="4">
        <v>1</v>
      </c>
      <c r="F3185" s="4">
        <v>0</v>
      </c>
      <c r="H3185" s="6">
        <v>0</v>
      </c>
      <c r="I3185" s="7">
        <v>6237701</v>
      </c>
      <c r="J3185" s="7">
        <v>6237694</v>
      </c>
      <c r="K3185" s="7">
        <v>2</v>
      </c>
      <c r="L3185" s="7">
        <v>7</v>
      </c>
      <c r="M3185" s="7">
        <f t="shared" si="359"/>
        <v>0</v>
      </c>
      <c r="N3185" s="8">
        <f t="shared" si="360"/>
        <v>0</v>
      </c>
      <c r="R3185" s="12">
        <v>1</v>
      </c>
    </row>
    <row r="3186" spans="1:18" x14ac:dyDescent="0.2">
      <c r="A3186" s="1" t="s">
        <v>5679</v>
      </c>
      <c r="C3186" s="2" t="s">
        <v>5680</v>
      </c>
      <c r="D3186" s="3" t="s">
        <v>237</v>
      </c>
      <c r="E3186" s="4">
        <v>1</v>
      </c>
      <c r="F3186" s="4">
        <v>0</v>
      </c>
      <c r="H3186" s="6">
        <v>0</v>
      </c>
      <c r="I3186" s="7">
        <v>6237702</v>
      </c>
      <c r="J3186" s="7">
        <v>6237694</v>
      </c>
      <c r="K3186" s="7">
        <v>2</v>
      </c>
      <c r="L3186" s="7">
        <v>7</v>
      </c>
      <c r="M3186" s="7">
        <f t="shared" si="359"/>
        <v>0</v>
      </c>
      <c r="N3186" s="8">
        <f t="shared" si="360"/>
        <v>0</v>
      </c>
      <c r="R3186" s="12">
        <v>1</v>
      </c>
    </row>
    <row r="3187" spans="1:18" x14ac:dyDescent="0.2">
      <c r="A3187" s="1" t="s">
        <v>5681</v>
      </c>
      <c r="C3187" s="2" t="s">
        <v>5682</v>
      </c>
      <c r="D3187" s="3" t="s">
        <v>237</v>
      </c>
      <c r="E3187" s="4">
        <v>4</v>
      </c>
      <c r="F3187" s="4">
        <v>0</v>
      </c>
      <c r="H3187" s="6">
        <v>0</v>
      </c>
      <c r="I3187" s="7">
        <v>6237703</v>
      </c>
      <c r="J3187" s="7">
        <v>6237694</v>
      </c>
      <c r="K3187" s="7">
        <v>2</v>
      </c>
      <c r="L3187" s="7">
        <v>7</v>
      </c>
      <c r="M3187" s="7">
        <f t="shared" si="359"/>
        <v>0</v>
      </c>
      <c r="N3187" s="8">
        <f t="shared" si="360"/>
        <v>0</v>
      </c>
      <c r="R3187" s="12">
        <v>1</v>
      </c>
    </row>
    <row r="3188" spans="1:18" x14ac:dyDescent="0.2">
      <c r="A3188" s="1" t="s">
        <v>5683</v>
      </c>
      <c r="C3188" s="2" t="s">
        <v>5684</v>
      </c>
      <c r="D3188" s="3" t="s">
        <v>237</v>
      </c>
      <c r="E3188" s="4">
        <v>1</v>
      </c>
      <c r="F3188" s="4">
        <v>0</v>
      </c>
      <c r="H3188" s="6">
        <v>0</v>
      </c>
      <c r="I3188" s="7">
        <v>6237704</v>
      </c>
      <c r="J3188" s="7">
        <v>6237694</v>
      </c>
      <c r="K3188" s="7">
        <v>2</v>
      </c>
      <c r="L3188" s="7">
        <v>7</v>
      </c>
      <c r="M3188" s="7">
        <f t="shared" si="359"/>
        <v>0</v>
      </c>
      <c r="N3188" s="8">
        <f t="shared" si="360"/>
        <v>0</v>
      </c>
      <c r="R3188" s="12">
        <v>1</v>
      </c>
    </row>
    <row r="3189" spans="1:18" x14ac:dyDescent="0.2">
      <c r="A3189" s="1" t="s">
        <v>5685</v>
      </c>
      <c r="C3189" s="2" t="s">
        <v>5686</v>
      </c>
      <c r="D3189" s="3" t="s">
        <v>237</v>
      </c>
      <c r="E3189" s="4">
        <v>2</v>
      </c>
      <c r="F3189" s="4">
        <v>0</v>
      </c>
      <c r="H3189" s="6">
        <v>0</v>
      </c>
      <c r="I3189" s="7">
        <v>6237705</v>
      </c>
      <c r="J3189" s="7">
        <v>6237694</v>
      </c>
      <c r="K3189" s="7">
        <v>2</v>
      </c>
      <c r="L3189" s="7">
        <v>7</v>
      </c>
      <c r="M3189" s="7">
        <f t="shared" si="359"/>
        <v>0</v>
      </c>
      <c r="N3189" s="8">
        <f t="shared" si="360"/>
        <v>0</v>
      </c>
      <c r="R3189" s="12">
        <v>1</v>
      </c>
    </row>
    <row r="3190" spans="1:18" x14ac:dyDescent="0.2">
      <c r="A3190" s="1" t="s">
        <v>5687</v>
      </c>
      <c r="C3190" s="2" t="s">
        <v>5688</v>
      </c>
      <c r="D3190" s="3" t="s">
        <v>237</v>
      </c>
      <c r="E3190" s="4">
        <v>2</v>
      </c>
      <c r="F3190" s="4">
        <v>0</v>
      </c>
      <c r="H3190" s="6">
        <v>0</v>
      </c>
      <c r="I3190" s="7">
        <v>6237706</v>
      </c>
      <c r="J3190" s="7">
        <v>6237694</v>
      </c>
      <c r="K3190" s="7">
        <v>2</v>
      </c>
      <c r="L3190" s="7">
        <v>7</v>
      </c>
      <c r="M3190" s="7">
        <f t="shared" si="359"/>
        <v>0</v>
      </c>
      <c r="N3190" s="8">
        <f t="shared" si="360"/>
        <v>0</v>
      </c>
      <c r="R3190" s="12">
        <v>1</v>
      </c>
    </row>
    <row r="3191" spans="1:18" x14ac:dyDescent="0.2">
      <c r="A3191" s="1" t="s">
        <v>5689</v>
      </c>
      <c r="C3191" s="2" t="s">
        <v>5690</v>
      </c>
      <c r="D3191" s="3" t="s">
        <v>234</v>
      </c>
      <c r="E3191" s="4">
        <v>2</v>
      </c>
      <c r="F3191" s="4">
        <v>0</v>
      </c>
      <c r="H3191" s="6">
        <v>0</v>
      </c>
      <c r="I3191" s="7">
        <v>6237707</v>
      </c>
      <c r="J3191" s="7">
        <v>6237694</v>
      </c>
      <c r="K3191" s="7">
        <v>2</v>
      </c>
      <c r="L3191" s="7">
        <v>7</v>
      </c>
      <c r="M3191" s="7">
        <f t="shared" si="359"/>
        <v>0</v>
      </c>
      <c r="N3191" s="8">
        <f t="shared" si="360"/>
        <v>0</v>
      </c>
      <c r="R3191" s="12">
        <v>1</v>
      </c>
    </row>
    <row r="3192" spans="1:18" x14ac:dyDescent="0.2">
      <c r="A3192" s="1" t="s">
        <v>5691</v>
      </c>
      <c r="C3192" s="2" t="s">
        <v>5692</v>
      </c>
      <c r="D3192" s="3" t="s">
        <v>234</v>
      </c>
      <c r="E3192" s="4">
        <v>1</v>
      </c>
      <c r="F3192" s="4">
        <v>0</v>
      </c>
      <c r="H3192" s="6">
        <v>0</v>
      </c>
      <c r="I3192" s="7">
        <v>6237708</v>
      </c>
      <c r="J3192" s="7">
        <v>6237694</v>
      </c>
      <c r="K3192" s="7">
        <v>2</v>
      </c>
      <c r="L3192" s="7">
        <v>7</v>
      </c>
      <c r="M3192" s="7">
        <f t="shared" si="359"/>
        <v>0</v>
      </c>
      <c r="N3192" s="8">
        <f t="shared" si="360"/>
        <v>0</v>
      </c>
      <c r="R3192" s="12">
        <v>1</v>
      </c>
    </row>
    <row r="3193" spans="1:18" x14ac:dyDescent="0.2">
      <c r="A3193" s="1" t="s">
        <v>5693</v>
      </c>
      <c r="C3193" s="2" t="s">
        <v>5694</v>
      </c>
      <c r="D3193" s="3" t="s">
        <v>234</v>
      </c>
      <c r="E3193" s="4">
        <v>1</v>
      </c>
      <c r="F3193" s="4">
        <v>0</v>
      </c>
      <c r="H3193" s="6">
        <v>0</v>
      </c>
      <c r="I3193" s="7">
        <v>6237709</v>
      </c>
      <c r="J3193" s="7">
        <v>6237694</v>
      </c>
      <c r="K3193" s="7">
        <v>2</v>
      </c>
      <c r="L3193" s="7">
        <v>7</v>
      </c>
      <c r="M3193" s="7">
        <f t="shared" si="359"/>
        <v>0</v>
      </c>
      <c r="N3193" s="8">
        <f t="shared" si="360"/>
        <v>0</v>
      </c>
      <c r="R3193" s="12">
        <v>1</v>
      </c>
    </row>
    <row r="3194" spans="1:18" ht="25.5" x14ac:dyDescent="0.2">
      <c r="A3194" s="1" t="s">
        <v>5695</v>
      </c>
      <c r="C3194" s="2" t="s">
        <v>5696</v>
      </c>
      <c r="D3194" s="3" t="s">
        <v>237</v>
      </c>
      <c r="E3194" s="4">
        <v>9</v>
      </c>
      <c r="F3194" s="4">
        <v>0</v>
      </c>
      <c r="H3194" s="6">
        <v>0</v>
      </c>
      <c r="I3194" s="7">
        <v>6237710</v>
      </c>
      <c r="J3194" s="7">
        <v>6237694</v>
      </c>
      <c r="K3194" s="7">
        <v>2</v>
      </c>
      <c r="L3194" s="7">
        <v>7</v>
      </c>
      <c r="M3194" s="7">
        <f t="shared" si="359"/>
        <v>0</v>
      </c>
      <c r="N3194" s="8">
        <f t="shared" si="360"/>
        <v>0</v>
      </c>
      <c r="R3194" s="12">
        <v>1</v>
      </c>
    </row>
    <row r="3195" spans="1:18" ht="25.5" x14ac:dyDescent="0.2">
      <c r="A3195" s="1" t="s">
        <v>5697</v>
      </c>
      <c r="C3195" s="2" t="s">
        <v>5698</v>
      </c>
      <c r="D3195" s="3" t="s">
        <v>234</v>
      </c>
      <c r="E3195" s="4">
        <v>1</v>
      </c>
      <c r="F3195" s="4">
        <v>0</v>
      </c>
      <c r="H3195" s="6">
        <v>0</v>
      </c>
      <c r="I3195" s="7">
        <v>6237711</v>
      </c>
      <c r="J3195" s="7">
        <v>6237694</v>
      </c>
      <c r="K3195" s="7">
        <v>2</v>
      </c>
      <c r="L3195" s="7">
        <v>7</v>
      </c>
      <c r="M3195" s="7">
        <f t="shared" si="359"/>
        <v>0</v>
      </c>
      <c r="N3195" s="8">
        <f t="shared" si="360"/>
        <v>0</v>
      </c>
      <c r="R3195" s="12">
        <v>1</v>
      </c>
    </row>
    <row r="3196" spans="1:18" ht="25.5" x14ac:dyDescent="0.2">
      <c r="A3196" s="1" t="s">
        <v>5699</v>
      </c>
      <c r="C3196" s="2" t="s">
        <v>5700</v>
      </c>
      <c r="D3196" s="3" t="s">
        <v>234</v>
      </c>
      <c r="E3196" s="4">
        <v>1</v>
      </c>
      <c r="F3196" s="4">
        <v>0</v>
      </c>
      <c r="H3196" s="6">
        <v>0</v>
      </c>
      <c r="I3196" s="7">
        <v>6237712</v>
      </c>
      <c r="J3196" s="7">
        <v>6237694</v>
      </c>
      <c r="K3196" s="7">
        <v>2</v>
      </c>
      <c r="L3196" s="7">
        <v>7</v>
      </c>
      <c r="M3196" s="7">
        <f t="shared" si="359"/>
        <v>0</v>
      </c>
      <c r="N3196" s="8">
        <f t="shared" si="360"/>
        <v>0</v>
      </c>
      <c r="R3196" s="12">
        <v>1</v>
      </c>
    </row>
    <row r="3197" spans="1:18" x14ac:dyDescent="0.2">
      <c r="A3197" s="1" t="s">
        <v>5701</v>
      </c>
      <c r="C3197" s="2" t="s">
        <v>5702</v>
      </c>
      <c r="D3197" s="3" t="s">
        <v>237</v>
      </c>
      <c r="E3197" s="4">
        <v>110</v>
      </c>
      <c r="F3197" s="4">
        <v>0</v>
      </c>
      <c r="H3197" s="6">
        <v>0</v>
      </c>
      <c r="I3197" s="7">
        <v>6237713</v>
      </c>
      <c r="J3197" s="7">
        <v>6237694</v>
      </c>
      <c r="K3197" s="7">
        <v>2</v>
      </c>
      <c r="L3197" s="7">
        <v>7</v>
      </c>
      <c r="M3197" s="7">
        <f t="shared" si="359"/>
        <v>0</v>
      </c>
      <c r="N3197" s="8">
        <f t="shared" si="360"/>
        <v>0</v>
      </c>
      <c r="R3197" s="12">
        <v>1</v>
      </c>
    </row>
    <row r="3198" spans="1:18" x14ac:dyDescent="0.2">
      <c r="A3198" s="1" t="s">
        <v>5703</v>
      </c>
      <c r="C3198" s="2" t="s">
        <v>5704</v>
      </c>
      <c r="D3198" s="3" t="s">
        <v>237</v>
      </c>
      <c r="E3198" s="4">
        <v>50</v>
      </c>
      <c r="F3198" s="4">
        <v>0</v>
      </c>
      <c r="H3198" s="6">
        <v>0</v>
      </c>
      <c r="I3198" s="7">
        <v>6237714</v>
      </c>
      <c r="J3198" s="7">
        <v>6237694</v>
      </c>
      <c r="K3198" s="7">
        <v>2</v>
      </c>
      <c r="L3198" s="7">
        <v>7</v>
      </c>
      <c r="M3198" s="7">
        <f t="shared" si="359"/>
        <v>0</v>
      </c>
      <c r="N3198" s="8">
        <f t="shared" si="360"/>
        <v>0</v>
      </c>
      <c r="R3198" s="12">
        <v>1</v>
      </c>
    </row>
    <row r="3199" spans="1:18" ht="38.25" x14ac:dyDescent="0.2">
      <c r="A3199" s="1" t="s">
        <v>5705</v>
      </c>
      <c r="C3199" s="2" t="s">
        <v>5706</v>
      </c>
      <c r="D3199" s="3" t="s">
        <v>234</v>
      </c>
      <c r="E3199" s="4">
        <v>1</v>
      </c>
      <c r="F3199" s="4">
        <v>0</v>
      </c>
      <c r="H3199" s="6">
        <v>0</v>
      </c>
      <c r="I3199" s="7">
        <v>6237715</v>
      </c>
      <c r="J3199" s="7">
        <v>6237694</v>
      </c>
      <c r="K3199" s="7">
        <v>2</v>
      </c>
      <c r="L3199" s="7">
        <v>7</v>
      </c>
      <c r="M3199" s="7">
        <f t="shared" si="359"/>
        <v>0</v>
      </c>
      <c r="N3199" s="8">
        <f t="shared" si="360"/>
        <v>0</v>
      </c>
      <c r="R3199" s="12">
        <v>1</v>
      </c>
    </row>
    <row r="3200" spans="1:18" ht="25.5" x14ac:dyDescent="0.2">
      <c r="A3200" s="1" t="s">
        <v>5707</v>
      </c>
      <c r="C3200" s="2" t="s">
        <v>5708</v>
      </c>
      <c r="D3200" s="3" t="s">
        <v>234</v>
      </c>
      <c r="E3200" s="4">
        <v>1</v>
      </c>
      <c r="F3200" s="4">
        <v>0</v>
      </c>
      <c r="H3200" s="6">
        <v>0</v>
      </c>
      <c r="I3200" s="7">
        <v>6237716</v>
      </c>
      <c r="J3200" s="7">
        <v>6237694</v>
      </c>
      <c r="K3200" s="7">
        <v>2</v>
      </c>
      <c r="L3200" s="7">
        <v>7</v>
      </c>
      <c r="M3200" s="7">
        <f t="shared" si="359"/>
        <v>0</v>
      </c>
      <c r="N3200" s="8">
        <f t="shared" si="360"/>
        <v>0</v>
      </c>
      <c r="R3200" s="12">
        <v>1</v>
      </c>
    </row>
    <row r="3201" spans="1:18" x14ac:dyDescent="0.2">
      <c r="A3201" s="1" t="s">
        <v>5709</v>
      </c>
      <c r="C3201" s="2" t="s">
        <v>5710</v>
      </c>
      <c r="D3201" s="3" t="s">
        <v>36</v>
      </c>
      <c r="E3201" s="4">
        <v>0</v>
      </c>
      <c r="F3201" s="4">
        <v>0</v>
      </c>
      <c r="H3201" s="6">
        <v>0</v>
      </c>
      <c r="I3201" s="7">
        <v>6237717</v>
      </c>
      <c r="J3201" s="7">
        <v>6237694</v>
      </c>
      <c r="K3201" s="7">
        <v>2</v>
      </c>
      <c r="L3201" s="7">
        <v>7</v>
      </c>
      <c r="M3201" s="7">
        <f t="shared" si="359"/>
        <v>0</v>
      </c>
      <c r="N3201" s="8">
        <f t="shared" si="360"/>
        <v>0</v>
      </c>
      <c r="R3201" s="12">
        <v>1</v>
      </c>
    </row>
    <row r="3202" spans="1:18" ht="89.25" x14ac:dyDescent="0.2">
      <c r="A3202" s="1" t="s">
        <v>5711</v>
      </c>
      <c r="C3202" s="2" t="s">
        <v>5712</v>
      </c>
      <c r="D3202" s="3" t="s">
        <v>234</v>
      </c>
      <c r="E3202" s="4">
        <v>1</v>
      </c>
      <c r="F3202" s="4">
        <v>0</v>
      </c>
      <c r="H3202" s="6">
        <v>0</v>
      </c>
      <c r="I3202" s="7">
        <v>6237718</v>
      </c>
      <c r="J3202" s="7">
        <v>6237694</v>
      </c>
      <c r="K3202" s="7">
        <v>2</v>
      </c>
      <c r="L3202" s="7">
        <v>7</v>
      </c>
      <c r="M3202" s="7">
        <f t="shared" si="359"/>
        <v>0</v>
      </c>
      <c r="N3202" s="8">
        <f t="shared" si="360"/>
        <v>0</v>
      </c>
      <c r="R3202" s="12">
        <v>1</v>
      </c>
    </row>
    <row r="3203" spans="1:18" ht="63.75" x14ac:dyDescent="0.2">
      <c r="A3203" s="1" t="s">
        <v>5713</v>
      </c>
      <c r="C3203" s="2" t="s">
        <v>5714</v>
      </c>
      <c r="D3203" s="3" t="s">
        <v>237</v>
      </c>
      <c r="E3203" s="4">
        <v>1</v>
      </c>
      <c r="F3203" s="4">
        <v>0</v>
      </c>
      <c r="H3203" s="6">
        <v>0</v>
      </c>
      <c r="I3203" s="7">
        <v>6237719</v>
      </c>
      <c r="J3203" s="7">
        <v>6237694</v>
      </c>
      <c r="K3203" s="7">
        <v>2</v>
      </c>
      <c r="L3203" s="7">
        <v>7</v>
      </c>
      <c r="M3203" s="7">
        <f t="shared" si="359"/>
        <v>0</v>
      </c>
      <c r="N3203" s="8">
        <f t="shared" si="360"/>
        <v>0</v>
      </c>
      <c r="R3203" s="12">
        <v>1</v>
      </c>
    </row>
    <row r="3204" spans="1:18" ht="38.25" x14ac:dyDescent="0.2">
      <c r="A3204" s="1" t="s">
        <v>5715</v>
      </c>
      <c r="C3204" s="2" t="s">
        <v>5716</v>
      </c>
      <c r="D3204" s="3" t="s">
        <v>237</v>
      </c>
      <c r="E3204" s="4">
        <v>1</v>
      </c>
      <c r="F3204" s="4">
        <v>0</v>
      </c>
      <c r="H3204" s="6">
        <v>0</v>
      </c>
      <c r="I3204" s="7">
        <v>6237720</v>
      </c>
      <c r="J3204" s="7">
        <v>6237694</v>
      </c>
      <c r="K3204" s="7">
        <v>2</v>
      </c>
      <c r="L3204" s="7">
        <v>7</v>
      </c>
      <c r="M3204" s="7">
        <f t="shared" si="359"/>
        <v>0</v>
      </c>
      <c r="N3204" s="8">
        <f t="shared" si="360"/>
        <v>0</v>
      </c>
      <c r="R3204" s="12">
        <v>1</v>
      </c>
    </row>
    <row r="3205" spans="1:18" ht="38.25" x14ac:dyDescent="0.2">
      <c r="A3205" s="1" t="s">
        <v>5717</v>
      </c>
      <c r="C3205" s="2" t="s">
        <v>5718</v>
      </c>
      <c r="D3205" s="3" t="s">
        <v>237</v>
      </c>
      <c r="E3205" s="4">
        <v>1</v>
      </c>
      <c r="F3205" s="4">
        <v>0</v>
      </c>
      <c r="H3205" s="6">
        <v>0</v>
      </c>
      <c r="I3205" s="7">
        <v>6237721</v>
      </c>
      <c r="J3205" s="7">
        <v>6237694</v>
      </c>
      <c r="K3205" s="7">
        <v>2</v>
      </c>
      <c r="L3205" s="7">
        <v>7</v>
      </c>
      <c r="M3205" s="7">
        <f t="shared" si="359"/>
        <v>0</v>
      </c>
      <c r="N3205" s="8">
        <f t="shared" si="360"/>
        <v>0</v>
      </c>
      <c r="R3205" s="12">
        <v>1</v>
      </c>
    </row>
    <row r="3206" spans="1:18" ht="51" x14ac:dyDescent="0.2">
      <c r="A3206" s="1" t="s">
        <v>5719</v>
      </c>
      <c r="C3206" s="2" t="s">
        <v>5720</v>
      </c>
      <c r="D3206" s="3" t="s">
        <v>237</v>
      </c>
      <c r="E3206" s="4">
        <v>1</v>
      </c>
      <c r="F3206" s="4">
        <v>0</v>
      </c>
      <c r="H3206" s="6">
        <v>0</v>
      </c>
      <c r="I3206" s="7">
        <v>6237722</v>
      </c>
      <c r="J3206" s="7">
        <v>6237694</v>
      </c>
      <c r="K3206" s="7">
        <v>2</v>
      </c>
      <c r="L3206" s="7">
        <v>7</v>
      </c>
      <c r="M3206" s="7">
        <f t="shared" si="359"/>
        <v>0</v>
      </c>
      <c r="N3206" s="8">
        <f t="shared" si="360"/>
        <v>0</v>
      </c>
      <c r="R3206" s="12">
        <v>1</v>
      </c>
    </row>
    <row r="3207" spans="1:18" ht="51" x14ac:dyDescent="0.2">
      <c r="A3207" s="1" t="s">
        <v>5721</v>
      </c>
      <c r="C3207" s="2" t="s">
        <v>5722</v>
      </c>
      <c r="D3207" s="3" t="s">
        <v>237</v>
      </c>
      <c r="E3207" s="4">
        <v>1</v>
      </c>
      <c r="F3207" s="4">
        <v>0</v>
      </c>
      <c r="H3207" s="6">
        <v>0</v>
      </c>
      <c r="I3207" s="7">
        <v>6237723</v>
      </c>
      <c r="J3207" s="7">
        <v>6237694</v>
      </c>
      <c r="K3207" s="7">
        <v>2</v>
      </c>
      <c r="L3207" s="7">
        <v>7</v>
      </c>
      <c r="M3207" s="7">
        <f t="shared" si="359"/>
        <v>0</v>
      </c>
      <c r="N3207" s="8">
        <f t="shared" si="360"/>
        <v>0</v>
      </c>
      <c r="R3207" s="12">
        <v>1</v>
      </c>
    </row>
    <row r="3208" spans="1:18" ht="38.25" x14ac:dyDescent="0.2">
      <c r="A3208" s="1" t="s">
        <v>5723</v>
      </c>
      <c r="C3208" s="2" t="s">
        <v>5724</v>
      </c>
      <c r="D3208" s="3" t="s">
        <v>234</v>
      </c>
      <c r="E3208" s="4">
        <v>1</v>
      </c>
      <c r="F3208" s="4">
        <v>0</v>
      </c>
      <c r="H3208" s="6">
        <v>0</v>
      </c>
      <c r="I3208" s="7">
        <v>6237724</v>
      </c>
      <c r="J3208" s="7">
        <v>6237694</v>
      </c>
      <c r="K3208" s="7">
        <v>2</v>
      </c>
      <c r="L3208" s="7">
        <v>7</v>
      </c>
      <c r="M3208" s="7">
        <f t="shared" si="359"/>
        <v>0</v>
      </c>
      <c r="N3208" s="8">
        <f t="shared" si="360"/>
        <v>0</v>
      </c>
      <c r="R3208" s="12">
        <v>1</v>
      </c>
    </row>
    <row r="3209" spans="1:18" ht="76.5" x14ac:dyDescent="0.2">
      <c r="A3209" s="1" t="s">
        <v>5725</v>
      </c>
      <c r="C3209" s="2" t="s">
        <v>5726</v>
      </c>
      <c r="D3209" s="3" t="s">
        <v>234</v>
      </c>
      <c r="E3209" s="4">
        <v>1</v>
      </c>
      <c r="F3209" s="4">
        <v>0</v>
      </c>
      <c r="H3209" s="6">
        <v>0</v>
      </c>
      <c r="I3209" s="7">
        <v>6237725</v>
      </c>
      <c r="J3209" s="7">
        <v>6237694</v>
      </c>
      <c r="K3209" s="7">
        <v>2</v>
      </c>
      <c r="L3209" s="7">
        <v>7</v>
      </c>
      <c r="M3209" s="7">
        <f t="shared" si="359"/>
        <v>0</v>
      </c>
      <c r="N3209" s="8">
        <f t="shared" si="360"/>
        <v>0</v>
      </c>
      <c r="R3209" s="12">
        <v>1</v>
      </c>
    </row>
    <row r="3210" spans="1:18" x14ac:dyDescent="0.2">
      <c r="A3210" s="1" t="s">
        <v>5727</v>
      </c>
      <c r="C3210" s="2" t="s">
        <v>5728</v>
      </c>
      <c r="E3210" s="4">
        <v>0</v>
      </c>
      <c r="F3210" s="4">
        <v>0</v>
      </c>
      <c r="H3210" s="6">
        <v>0</v>
      </c>
      <c r="I3210" s="7">
        <v>6239457</v>
      </c>
      <c r="J3210" s="7">
        <v>6237520</v>
      </c>
      <c r="K3210" s="7">
        <v>1</v>
      </c>
      <c r="L3210" s="7">
        <v>6</v>
      </c>
      <c r="M3210" s="7">
        <f>M3211</f>
        <v>0</v>
      </c>
      <c r="N3210" s="8">
        <f>N3211</f>
        <v>0</v>
      </c>
      <c r="R3210" s="12">
        <v>1</v>
      </c>
    </row>
    <row r="3211" spans="1:18" ht="38.25" x14ac:dyDescent="0.2">
      <c r="A3211" s="1" t="s">
        <v>5729</v>
      </c>
      <c r="B3211" s="1" t="s">
        <v>63</v>
      </c>
      <c r="C3211" s="2" t="s">
        <v>5730</v>
      </c>
      <c r="D3211" s="3" t="s">
        <v>237</v>
      </c>
      <c r="E3211" s="4">
        <v>1</v>
      </c>
      <c r="F3211" s="4">
        <v>0</v>
      </c>
      <c r="H3211" s="6">
        <v>0</v>
      </c>
      <c r="I3211" s="7">
        <v>6237726</v>
      </c>
      <c r="J3211" s="7">
        <v>6239457</v>
      </c>
      <c r="K3211" s="7">
        <v>2</v>
      </c>
      <c r="L3211" s="7">
        <v>7</v>
      </c>
      <c r="M3211" s="7">
        <f>ROUND(ROUND(H3211,2)*ROUND(E3211,2), 2)</f>
        <v>0</v>
      </c>
      <c r="N3211" s="8">
        <f>H3211*E3211*(1+F3211/100)</f>
        <v>0</v>
      </c>
      <c r="R3211" s="12">
        <v>1</v>
      </c>
    </row>
    <row r="3212" spans="1:18" x14ac:dyDescent="0.2">
      <c r="A3212" s="1" t="s">
        <v>5731</v>
      </c>
      <c r="B3212" s="1" t="s">
        <v>365</v>
      </c>
      <c r="C3212" s="2" t="s">
        <v>5732</v>
      </c>
      <c r="E3212" s="4">
        <v>0</v>
      </c>
      <c r="F3212" s="4">
        <v>0</v>
      </c>
      <c r="H3212" s="6">
        <v>0</v>
      </c>
      <c r="I3212" s="7">
        <v>6237727</v>
      </c>
      <c r="J3212" s="7">
        <v>6237374</v>
      </c>
      <c r="K3212" s="7">
        <v>1</v>
      </c>
      <c r="L3212" s="7">
        <v>5</v>
      </c>
      <c r="M3212" s="7">
        <f>M3213+M3214+M3215</f>
        <v>0</v>
      </c>
      <c r="N3212" s="8">
        <f>N3213+N3214+N3215</f>
        <v>0</v>
      </c>
      <c r="R3212" s="12">
        <v>1</v>
      </c>
    </row>
    <row r="3213" spans="1:18" ht="25.5" x14ac:dyDescent="0.2">
      <c r="A3213" s="1" t="s">
        <v>5733</v>
      </c>
      <c r="C3213" s="2" t="s">
        <v>5734</v>
      </c>
      <c r="D3213" s="3" t="s">
        <v>36</v>
      </c>
      <c r="E3213" s="4">
        <v>0</v>
      </c>
      <c r="F3213" s="4">
        <v>0</v>
      </c>
      <c r="H3213" s="6">
        <v>0</v>
      </c>
      <c r="I3213" s="7">
        <v>6237728</v>
      </c>
      <c r="J3213" s="7">
        <v>6237727</v>
      </c>
      <c r="K3213" s="7">
        <v>2</v>
      </c>
      <c r="L3213" s="7">
        <v>6</v>
      </c>
      <c r="M3213" s="7">
        <f t="shared" ref="M3213:M3215" si="361">ROUND(ROUND(H3213,2)*ROUND(E3213,2), 2)</f>
        <v>0</v>
      </c>
      <c r="N3213" s="8">
        <f>H3213*E3213*(1+F3213/100)</f>
        <v>0</v>
      </c>
      <c r="R3213" s="12">
        <v>1</v>
      </c>
    </row>
    <row r="3214" spans="1:18" ht="127.5" x14ac:dyDescent="0.2">
      <c r="A3214" s="1" t="s">
        <v>5735</v>
      </c>
      <c r="B3214" s="1" t="s">
        <v>31</v>
      </c>
      <c r="C3214" s="2" t="s">
        <v>5736</v>
      </c>
      <c r="D3214" s="3" t="s">
        <v>234</v>
      </c>
      <c r="E3214" s="4">
        <v>1</v>
      </c>
      <c r="F3214" s="4">
        <v>0</v>
      </c>
      <c r="H3214" s="6">
        <v>0</v>
      </c>
      <c r="I3214" s="7">
        <v>6237729</v>
      </c>
      <c r="J3214" s="7">
        <v>6237727</v>
      </c>
      <c r="K3214" s="7">
        <v>2</v>
      </c>
      <c r="L3214" s="7">
        <v>6</v>
      </c>
      <c r="M3214" s="7">
        <f t="shared" si="361"/>
        <v>0</v>
      </c>
      <c r="N3214" s="8">
        <f>H3214*E3214*(1+F3214/100)</f>
        <v>0</v>
      </c>
      <c r="R3214" s="12">
        <v>1</v>
      </c>
    </row>
    <row r="3215" spans="1:18" ht="140.25" x14ac:dyDescent="0.2">
      <c r="A3215" s="1" t="s">
        <v>5737</v>
      </c>
      <c r="B3215" s="1" t="s">
        <v>42</v>
      </c>
      <c r="C3215" s="2" t="s">
        <v>5738</v>
      </c>
      <c r="D3215" s="3" t="s">
        <v>234</v>
      </c>
      <c r="E3215" s="4">
        <v>1</v>
      </c>
      <c r="F3215" s="4">
        <v>0</v>
      </c>
      <c r="H3215" s="6">
        <v>0</v>
      </c>
      <c r="I3215" s="7">
        <v>6237730</v>
      </c>
      <c r="J3215" s="7">
        <v>6237727</v>
      </c>
      <c r="K3215" s="7">
        <v>2</v>
      </c>
      <c r="L3215" s="7">
        <v>6</v>
      </c>
      <c r="M3215" s="7">
        <f t="shared" si="361"/>
        <v>0</v>
      </c>
      <c r="N3215" s="8">
        <f>H3215*E3215*(1+F3215/100)</f>
        <v>0</v>
      </c>
      <c r="R3215" s="12">
        <v>1</v>
      </c>
    </row>
    <row r="3216" spans="1:18" x14ac:dyDescent="0.2">
      <c r="A3216" s="1" t="s">
        <v>5739</v>
      </c>
      <c r="B3216" s="1" t="s">
        <v>400</v>
      </c>
      <c r="C3216" s="2" t="s">
        <v>5740</v>
      </c>
      <c r="E3216" s="4">
        <v>0</v>
      </c>
      <c r="F3216" s="4">
        <v>0</v>
      </c>
      <c r="H3216" s="6">
        <v>0</v>
      </c>
      <c r="I3216" s="7">
        <v>6237731</v>
      </c>
      <c r="J3216" s="7">
        <v>6237374</v>
      </c>
      <c r="K3216" s="7">
        <v>1</v>
      </c>
      <c r="L3216" s="7">
        <v>5</v>
      </c>
      <c r="M3216" s="7">
        <f>M3217+M3218</f>
        <v>0</v>
      </c>
      <c r="N3216" s="8">
        <f>N3217+N3218</f>
        <v>0</v>
      </c>
      <c r="R3216" s="12">
        <v>1</v>
      </c>
    </row>
    <row r="3217" spans="1:18" x14ac:dyDescent="0.2">
      <c r="A3217" s="1" t="s">
        <v>5741</v>
      </c>
      <c r="C3217" s="2" t="s">
        <v>1561</v>
      </c>
      <c r="D3217" s="3" t="s">
        <v>36</v>
      </c>
      <c r="E3217" s="4">
        <v>0</v>
      </c>
      <c r="F3217" s="4">
        <v>0</v>
      </c>
      <c r="H3217" s="6">
        <v>0</v>
      </c>
      <c r="I3217" s="7">
        <v>6237732</v>
      </c>
      <c r="J3217" s="7">
        <v>6237731</v>
      </c>
      <c r="K3217" s="7">
        <v>2</v>
      </c>
      <c r="L3217" s="7">
        <v>6</v>
      </c>
      <c r="M3217" s="7">
        <f t="shared" ref="M3217:M3218" si="362">ROUND(ROUND(H3217,2)*ROUND(E3217,2), 2)</f>
        <v>0</v>
      </c>
      <c r="N3217" s="8">
        <f>H3217*E3217*(1+F3217/100)</f>
        <v>0</v>
      </c>
      <c r="R3217" s="12">
        <v>1</v>
      </c>
    </row>
    <row r="3218" spans="1:18" ht="267.75" x14ac:dyDescent="0.2">
      <c r="A3218" s="1" t="s">
        <v>5742</v>
      </c>
      <c r="B3218" s="1" t="s">
        <v>31</v>
      </c>
      <c r="C3218" s="2" t="s">
        <v>5743</v>
      </c>
      <c r="D3218" s="3" t="s">
        <v>234</v>
      </c>
      <c r="E3218" s="4">
        <v>1</v>
      </c>
      <c r="F3218" s="4">
        <v>0</v>
      </c>
      <c r="H3218" s="6">
        <v>0</v>
      </c>
      <c r="I3218" s="7">
        <v>6237733</v>
      </c>
      <c r="J3218" s="7">
        <v>6237731</v>
      </c>
      <c r="K3218" s="7">
        <v>2</v>
      </c>
      <c r="L3218" s="7">
        <v>6</v>
      </c>
      <c r="M3218" s="7">
        <f t="shared" si="362"/>
        <v>0</v>
      </c>
      <c r="N3218" s="8">
        <f>H3218*E3218*(1+F3218/100)</f>
        <v>0</v>
      </c>
      <c r="R3218" s="12">
        <v>1</v>
      </c>
    </row>
    <row r="3219" spans="1:18" x14ac:dyDescent="0.2">
      <c r="A3219" s="1" t="s">
        <v>5744</v>
      </c>
      <c r="B3219" s="1" t="s">
        <v>413</v>
      </c>
      <c r="C3219" s="2" t="s">
        <v>5745</v>
      </c>
      <c r="E3219" s="4">
        <v>0</v>
      </c>
      <c r="F3219" s="4">
        <v>0</v>
      </c>
      <c r="H3219" s="6">
        <v>0</v>
      </c>
      <c r="I3219" s="7">
        <v>6237734</v>
      </c>
      <c r="J3219" s="7">
        <v>6237374</v>
      </c>
      <c r="K3219" s="7">
        <v>1</v>
      </c>
      <c r="L3219" s="7">
        <v>5</v>
      </c>
      <c r="M3219" s="7">
        <f>M3220+M3222+M3234</f>
        <v>0</v>
      </c>
      <c r="N3219" s="8">
        <f>N3220+N3222+N3234</f>
        <v>0</v>
      </c>
      <c r="R3219" s="12">
        <v>1</v>
      </c>
    </row>
    <row r="3220" spans="1:18" x14ac:dyDescent="0.2">
      <c r="A3220" s="1" t="s">
        <v>5746</v>
      </c>
      <c r="C3220" s="2" t="s">
        <v>285</v>
      </c>
      <c r="E3220" s="4">
        <v>0</v>
      </c>
      <c r="F3220" s="4">
        <v>0</v>
      </c>
      <c r="H3220" s="6">
        <v>0</v>
      </c>
      <c r="I3220" s="7">
        <v>6237735</v>
      </c>
      <c r="J3220" s="7">
        <v>6237734</v>
      </c>
      <c r="K3220" s="7">
        <v>1</v>
      </c>
      <c r="L3220" s="7">
        <v>6</v>
      </c>
      <c r="M3220" s="7">
        <f>M3221</f>
        <v>0</v>
      </c>
      <c r="N3220" s="8">
        <f>N3221</f>
        <v>0</v>
      </c>
      <c r="R3220" s="12">
        <v>1</v>
      </c>
    </row>
    <row r="3221" spans="1:18" x14ac:dyDescent="0.2">
      <c r="A3221" s="1" t="s">
        <v>5747</v>
      </c>
      <c r="C3221" s="2" t="s">
        <v>1561</v>
      </c>
      <c r="D3221" s="3" t="s">
        <v>36</v>
      </c>
      <c r="E3221" s="4">
        <v>0</v>
      </c>
      <c r="F3221" s="4">
        <v>0</v>
      </c>
      <c r="H3221" s="6">
        <v>0</v>
      </c>
      <c r="I3221" s="7">
        <v>6237736</v>
      </c>
      <c r="J3221" s="7">
        <v>6237735</v>
      </c>
      <c r="K3221" s="7">
        <v>2</v>
      </c>
      <c r="L3221" s="7">
        <v>7</v>
      </c>
      <c r="M3221" s="7">
        <f>ROUND(ROUND(H3221,2)*ROUND(E3221,2), 2)</f>
        <v>0</v>
      </c>
      <c r="N3221" s="8">
        <f>H3221*E3221*(1+F3221/100)</f>
        <v>0</v>
      </c>
      <c r="R3221" s="12">
        <v>1</v>
      </c>
    </row>
    <row r="3222" spans="1:18" x14ac:dyDescent="0.2">
      <c r="A3222" s="1" t="s">
        <v>5748</v>
      </c>
      <c r="C3222" s="2" t="s">
        <v>5749</v>
      </c>
      <c r="E3222" s="4">
        <v>0</v>
      </c>
      <c r="F3222" s="4">
        <v>0</v>
      </c>
      <c r="H3222" s="6">
        <v>0</v>
      </c>
      <c r="I3222" s="7">
        <v>6237737</v>
      </c>
      <c r="J3222" s="7">
        <v>6237734</v>
      </c>
      <c r="K3222" s="7">
        <v>1</v>
      </c>
      <c r="L3222" s="7">
        <v>6</v>
      </c>
      <c r="M3222" s="7">
        <f>M3223+M3224+M3225+M3226+M3227+M3228+M3229+M3230+M3231+M3232+M3233</f>
        <v>0</v>
      </c>
      <c r="N3222" s="8">
        <f>N3223+N3224+N3225+N3226+N3227+N3228+N3229+N3230+N3231+N3232+N3233</f>
        <v>0</v>
      </c>
      <c r="R3222" s="12">
        <v>1</v>
      </c>
    </row>
    <row r="3223" spans="1:18" ht="38.25" x14ac:dyDescent="0.2">
      <c r="A3223" s="1" t="s">
        <v>5750</v>
      </c>
      <c r="B3223" s="1" t="s">
        <v>31</v>
      </c>
      <c r="C3223" s="2" t="s">
        <v>5751</v>
      </c>
      <c r="D3223" s="3" t="s">
        <v>237</v>
      </c>
      <c r="E3223" s="4">
        <v>2</v>
      </c>
      <c r="F3223" s="4">
        <v>0</v>
      </c>
      <c r="H3223" s="6">
        <v>0</v>
      </c>
      <c r="I3223" s="7">
        <v>6237738</v>
      </c>
      <c r="J3223" s="7">
        <v>6237737</v>
      </c>
      <c r="K3223" s="7">
        <v>2</v>
      </c>
      <c r="L3223" s="7">
        <v>7</v>
      </c>
      <c r="M3223" s="7">
        <f t="shared" ref="M3223:M3233" si="363">ROUND(ROUND(H3223,2)*ROUND(E3223,2), 2)</f>
        <v>0</v>
      </c>
      <c r="N3223" s="8">
        <f t="shared" ref="N3223:N3233" si="364">H3223*E3223*(1+F3223/100)</f>
        <v>0</v>
      </c>
      <c r="R3223" s="12">
        <v>1</v>
      </c>
    </row>
    <row r="3224" spans="1:18" x14ac:dyDescent="0.2">
      <c r="A3224" s="1" t="s">
        <v>5752</v>
      </c>
      <c r="B3224" s="1" t="s">
        <v>5753</v>
      </c>
      <c r="C3224" s="2" t="s">
        <v>5754</v>
      </c>
      <c r="D3224" s="3" t="s">
        <v>237</v>
      </c>
      <c r="E3224" s="4">
        <v>8</v>
      </c>
      <c r="F3224" s="4">
        <v>0</v>
      </c>
      <c r="H3224" s="6">
        <v>0</v>
      </c>
      <c r="I3224" s="7">
        <v>6237739</v>
      </c>
      <c r="J3224" s="7">
        <v>6237737</v>
      </c>
      <c r="K3224" s="7">
        <v>2</v>
      </c>
      <c r="L3224" s="7">
        <v>7</v>
      </c>
      <c r="M3224" s="7">
        <f t="shared" si="363"/>
        <v>0</v>
      </c>
      <c r="N3224" s="8">
        <f t="shared" si="364"/>
        <v>0</v>
      </c>
      <c r="R3224" s="12">
        <v>1</v>
      </c>
    </row>
    <row r="3225" spans="1:18" x14ac:dyDescent="0.2">
      <c r="A3225" s="1" t="s">
        <v>5755</v>
      </c>
      <c r="B3225" s="1" t="s">
        <v>5753</v>
      </c>
      <c r="C3225" s="2" t="s">
        <v>5756</v>
      </c>
      <c r="D3225" s="3" t="s">
        <v>237</v>
      </c>
      <c r="E3225" s="4">
        <v>6</v>
      </c>
      <c r="F3225" s="4">
        <v>0</v>
      </c>
      <c r="H3225" s="6">
        <v>0</v>
      </c>
      <c r="I3225" s="7">
        <v>6237740</v>
      </c>
      <c r="J3225" s="7">
        <v>6237737</v>
      </c>
      <c r="K3225" s="7">
        <v>2</v>
      </c>
      <c r="L3225" s="7">
        <v>7</v>
      </c>
      <c r="M3225" s="7">
        <f t="shared" si="363"/>
        <v>0</v>
      </c>
      <c r="N3225" s="8">
        <f t="shared" si="364"/>
        <v>0</v>
      </c>
      <c r="R3225" s="12">
        <v>1</v>
      </c>
    </row>
    <row r="3226" spans="1:18" x14ac:dyDescent="0.2">
      <c r="A3226" s="1" t="s">
        <v>5757</v>
      </c>
      <c r="B3226" s="1" t="s">
        <v>5753</v>
      </c>
      <c r="C3226" s="2" t="s">
        <v>5758</v>
      </c>
      <c r="D3226" s="3" t="s">
        <v>237</v>
      </c>
      <c r="E3226" s="4">
        <v>4</v>
      </c>
      <c r="F3226" s="4">
        <v>0</v>
      </c>
      <c r="H3226" s="6">
        <v>0</v>
      </c>
      <c r="I3226" s="7">
        <v>6237741</v>
      </c>
      <c r="J3226" s="7">
        <v>6237737</v>
      </c>
      <c r="K3226" s="7">
        <v>2</v>
      </c>
      <c r="L3226" s="7">
        <v>7</v>
      </c>
      <c r="M3226" s="7">
        <f t="shared" si="363"/>
        <v>0</v>
      </c>
      <c r="N3226" s="8">
        <f t="shared" si="364"/>
        <v>0</v>
      </c>
      <c r="R3226" s="12">
        <v>1</v>
      </c>
    </row>
    <row r="3227" spans="1:18" x14ac:dyDescent="0.2">
      <c r="A3227" s="1" t="s">
        <v>5759</v>
      </c>
      <c r="B3227" s="1" t="s">
        <v>5753</v>
      </c>
      <c r="C3227" s="2" t="s">
        <v>5760</v>
      </c>
      <c r="D3227" s="3" t="s">
        <v>237</v>
      </c>
      <c r="E3227" s="4">
        <v>2</v>
      </c>
      <c r="F3227" s="4">
        <v>0</v>
      </c>
      <c r="H3227" s="6">
        <v>0</v>
      </c>
      <c r="I3227" s="7">
        <v>6237742</v>
      </c>
      <c r="J3227" s="7">
        <v>6237737</v>
      </c>
      <c r="K3227" s="7">
        <v>2</v>
      </c>
      <c r="L3227" s="7">
        <v>7</v>
      </c>
      <c r="M3227" s="7">
        <f t="shared" si="363"/>
        <v>0</v>
      </c>
      <c r="N3227" s="8">
        <f t="shared" si="364"/>
        <v>0</v>
      </c>
      <c r="R3227" s="12">
        <v>1</v>
      </c>
    </row>
    <row r="3228" spans="1:18" x14ac:dyDescent="0.2">
      <c r="A3228" s="1" t="s">
        <v>5761</v>
      </c>
      <c r="B3228" s="1" t="s">
        <v>5753</v>
      </c>
      <c r="C3228" s="2" t="s">
        <v>5762</v>
      </c>
      <c r="D3228" s="3" t="s">
        <v>237</v>
      </c>
      <c r="E3228" s="4">
        <v>2</v>
      </c>
      <c r="F3228" s="4">
        <v>0</v>
      </c>
      <c r="H3228" s="6">
        <v>0</v>
      </c>
      <c r="I3228" s="7">
        <v>6237743</v>
      </c>
      <c r="J3228" s="7">
        <v>6237737</v>
      </c>
      <c r="K3228" s="7">
        <v>2</v>
      </c>
      <c r="L3228" s="7">
        <v>7</v>
      </c>
      <c r="M3228" s="7">
        <f t="shared" si="363"/>
        <v>0</v>
      </c>
      <c r="N3228" s="8">
        <f t="shared" si="364"/>
        <v>0</v>
      </c>
      <c r="R3228" s="12">
        <v>1</v>
      </c>
    </row>
    <row r="3229" spans="1:18" x14ac:dyDescent="0.2">
      <c r="A3229" s="1" t="s">
        <v>5763</v>
      </c>
      <c r="B3229" s="1" t="s">
        <v>5753</v>
      </c>
      <c r="C3229" s="2" t="s">
        <v>5764</v>
      </c>
      <c r="D3229" s="3" t="s">
        <v>237</v>
      </c>
      <c r="E3229" s="4">
        <v>2</v>
      </c>
      <c r="F3229" s="4">
        <v>0</v>
      </c>
      <c r="H3229" s="6">
        <v>0</v>
      </c>
      <c r="I3229" s="7">
        <v>6237744</v>
      </c>
      <c r="J3229" s="7">
        <v>6237737</v>
      </c>
      <c r="K3229" s="7">
        <v>2</v>
      </c>
      <c r="L3229" s="7">
        <v>7</v>
      </c>
      <c r="M3229" s="7">
        <f t="shared" si="363"/>
        <v>0</v>
      </c>
      <c r="N3229" s="8">
        <f t="shared" si="364"/>
        <v>0</v>
      </c>
      <c r="R3229" s="12">
        <v>1</v>
      </c>
    </row>
    <row r="3230" spans="1:18" x14ac:dyDescent="0.2">
      <c r="A3230" s="1" t="s">
        <v>5765</v>
      </c>
      <c r="B3230" s="1" t="s">
        <v>5753</v>
      </c>
      <c r="C3230" s="2" t="s">
        <v>5766</v>
      </c>
      <c r="D3230" s="3" t="s">
        <v>237</v>
      </c>
      <c r="E3230" s="4">
        <v>78</v>
      </c>
      <c r="F3230" s="4">
        <v>0</v>
      </c>
      <c r="H3230" s="6">
        <v>0</v>
      </c>
      <c r="I3230" s="7">
        <v>6237745</v>
      </c>
      <c r="J3230" s="7">
        <v>6237737</v>
      </c>
      <c r="K3230" s="7">
        <v>2</v>
      </c>
      <c r="L3230" s="7">
        <v>7</v>
      </c>
      <c r="M3230" s="7">
        <f t="shared" si="363"/>
        <v>0</v>
      </c>
      <c r="N3230" s="8">
        <f t="shared" si="364"/>
        <v>0</v>
      </c>
      <c r="R3230" s="12">
        <v>1</v>
      </c>
    </row>
    <row r="3231" spans="1:18" x14ac:dyDescent="0.2">
      <c r="A3231" s="1" t="s">
        <v>5767</v>
      </c>
      <c r="B3231" s="1" t="s">
        <v>5753</v>
      </c>
      <c r="C3231" s="2" t="s">
        <v>5768</v>
      </c>
      <c r="D3231" s="3" t="s">
        <v>237</v>
      </c>
      <c r="E3231" s="4">
        <v>78</v>
      </c>
      <c r="F3231" s="4">
        <v>0</v>
      </c>
      <c r="H3231" s="6">
        <v>0</v>
      </c>
      <c r="I3231" s="7">
        <v>6237746</v>
      </c>
      <c r="J3231" s="7">
        <v>6237737</v>
      </c>
      <c r="K3231" s="7">
        <v>2</v>
      </c>
      <c r="L3231" s="7">
        <v>7</v>
      </c>
      <c r="M3231" s="7">
        <f t="shared" si="363"/>
        <v>0</v>
      </c>
      <c r="N3231" s="8">
        <f t="shared" si="364"/>
        <v>0</v>
      </c>
      <c r="R3231" s="12">
        <v>1</v>
      </c>
    </row>
    <row r="3232" spans="1:18" x14ac:dyDescent="0.2">
      <c r="A3232" s="1" t="s">
        <v>5769</v>
      </c>
      <c r="B3232" s="1" t="s">
        <v>5753</v>
      </c>
      <c r="C3232" s="2" t="s">
        <v>5770</v>
      </c>
      <c r="D3232" s="3" t="s">
        <v>237</v>
      </c>
      <c r="E3232" s="4">
        <v>2</v>
      </c>
      <c r="F3232" s="4">
        <v>0</v>
      </c>
      <c r="H3232" s="6">
        <v>0</v>
      </c>
      <c r="I3232" s="7">
        <v>6237747</v>
      </c>
      <c r="J3232" s="7">
        <v>6237737</v>
      </c>
      <c r="K3232" s="7">
        <v>2</v>
      </c>
      <c r="L3232" s="7">
        <v>7</v>
      </c>
      <c r="M3232" s="7">
        <f t="shared" si="363"/>
        <v>0</v>
      </c>
      <c r="N3232" s="8">
        <f t="shared" si="364"/>
        <v>0</v>
      </c>
      <c r="R3232" s="12">
        <v>1</v>
      </c>
    </row>
    <row r="3233" spans="1:18" x14ac:dyDescent="0.2">
      <c r="A3233" s="1" t="s">
        <v>5771</v>
      </c>
      <c r="B3233" s="1" t="s">
        <v>5753</v>
      </c>
      <c r="C3233" s="2" t="s">
        <v>5772</v>
      </c>
      <c r="D3233" s="3" t="s">
        <v>237</v>
      </c>
      <c r="E3233" s="4">
        <v>144</v>
      </c>
      <c r="F3233" s="4">
        <v>0</v>
      </c>
      <c r="H3233" s="6">
        <v>0</v>
      </c>
      <c r="I3233" s="7">
        <v>6237748</v>
      </c>
      <c r="J3233" s="7">
        <v>6237737</v>
      </c>
      <c r="K3233" s="7">
        <v>2</v>
      </c>
      <c r="L3233" s="7">
        <v>7</v>
      </c>
      <c r="M3233" s="7">
        <f t="shared" si="363"/>
        <v>0</v>
      </c>
      <c r="N3233" s="8">
        <f t="shared" si="364"/>
        <v>0</v>
      </c>
      <c r="R3233" s="12">
        <v>1</v>
      </c>
    </row>
    <row r="3234" spans="1:18" x14ac:dyDescent="0.2">
      <c r="A3234" s="1" t="s">
        <v>5773</v>
      </c>
      <c r="C3234" s="2" t="s">
        <v>5774</v>
      </c>
      <c r="E3234" s="4">
        <v>0</v>
      </c>
      <c r="F3234" s="4">
        <v>0</v>
      </c>
      <c r="H3234" s="6">
        <v>0</v>
      </c>
      <c r="I3234" s="7">
        <v>6239458</v>
      </c>
      <c r="J3234" s="7">
        <v>6237734</v>
      </c>
      <c r="K3234" s="7">
        <v>1</v>
      </c>
      <c r="L3234" s="7">
        <v>6</v>
      </c>
      <c r="M3234" s="7">
        <f>M3235+M3236+M3237+M3238+M3239+M3240+M3241+M3242+M3243+M3244+M3245+M3246</f>
        <v>0</v>
      </c>
      <c r="N3234" s="8">
        <f>N3235+N3236+N3237+N3238+N3239+N3240+N3241+N3242+N3243+N3244+N3245+N3246</f>
        <v>0</v>
      </c>
      <c r="R3234" s="12">
        <v>1</v>
      </c>
    </row>
    <row r="3235" spans="1:18" ht="25.5" x14ac:dyDescent="0.2">
      <c r="A3235" s="1" t="s">
        <v>5775</v>
      </c>
      <c r="B3235" s="1" t="s">
        <v>42</v>
      </c>
      <c r="C3235" s="2" t="s">
        <v>5776</v>
      </c>
      <c r="D3235" s="3" t="s">
        <v>237</v>
      </c>
      <c r="E3235" s="4">
        <v>36</v>
      </c>
      <c r="F3235" s="4">
        <v>0</v>
      </c>
      <c r="H3235" s="6">
        <v>0</v>
      </c>
      <c r="I3235" s="7">
        <v>6239459</v>
      </c>
      <c r="J3235" s="7">
        <v>6239458</v>
      </c>
      <c r="K3235" s="7">
        <v>2</v>
      </c>
      <c r="L3235" s="7">
        <v>7</v>
      </c>
      <c r="M3235" s="7">
        <f t="shared" ref="M3235:M3246" si="365">ROUND(ROUND(H3235,2)*ROUND(E3235,2), 2)</f>
        <v>0</v>
      </c>
      <c r="N3235" s="8">
        <f t="shared" ref="N3235:N3246" si="366">H3235*E3235*(1+F3235/100)</f>
        <v>0</v>
      </c>
      <c r="R3235" s="12">
        <v>1</v>
      </c>
    </row>
    <row r="3236" spans="1:18" x14ac:dyDescent="0.2">
      <c r="A3236" s="1" t="s">
        <v>5777</v>
      </c>
      <c r="B3236" s="1" t="s">
        <v>45</v>
      </c>
      <c r="C3236" s="2" t="s">
        <v>1725</v>
      </c>
      <c r="D3236" s="3" t="s">
        <v>237</v>
      </c>
      <c r="E3236" s="4">
        <v>24</v>
      </c>
      <c r="F3236" s="4">
        <v>0</v>
      </c>
      <c r="H3236" s="6">
        <v>0</v>
      </c>
      <c r="I3236" s="7">
        <v>6239460</v>
      </c>
      <c r="J3236" s="7">
        <v>6239458</v>
      </c>
      <c r="K3236" s="7">
        <v>2</v>
      </c>
      <c r="L3236" s="7">
        <v>7</v>
      </c>
      <c r="M3236" s="7">
        <f t="shared" si="365"/>
        <v>0</v>
      </c>
      <c r="N3236" s="8">
        <f t="shared" si="366"/>
        <v>0</v>
      </c>
      <c r="R3236" s="12">
        <v>1</v>
      </c>
    </row>
    <row r="3237" spans="1:18" x14ac:dyDescent="0.2">
      <c r="A3237" s="1" t="s">
        <v>5778</v>
      </c>
      <c r="B3237" s="1" t="s">
        <v>48</v>
      </c>
      <c r="C3237" s="2" t="s">
        <v>1723</v>
      </c>
      <c r="D3237" s="3" t="s">
        <v>237</v>
      </c>
      <c r="E3237" s="4">
        <v>3</v>
      </c>
      <c r="F3237" s="4">
        <v>0</v>
      </c>
      <c r="H3237" s="6">
        <v>0</v>
      </c>
      <c r="I3237" s="7">
        <v>6239461</v>
      </c>
      <c r="J3237" s="7">
        <v>6239458</v>
      </c>
      <c r="K3237" s="7">
        <v>2</v>
      </c>
      <c r="L3237" s="7">
        <v>7</v>
      </c>
      <c r="M3237" s="7">
        <f t="shared" si="365"/>
        <v>0</v>
      </c>
      <c r="N3237" s="8">
        <f t="shared" si="366"/>
        <v>0</v>
      </c>
      <c r="R3237" s="12">
        <v>1</v>
      </c>
    </row>
    <row r="3238" spans="1:18" x14ac:dyDescent="0.2">
      <c r="A3238" s="1" t="s">
        <v>5779</v>
      </c>
      <c r="B3238" s="1" t="s">
        <v>51</v>
      </c>
      <c r="C3238" s="2" t="s">
        <v>5780</v>
      </c>
      <c r="D3238" s="3" t="s">
        <v>237</v>
      </c>
      <c r="E3238" s="4">
        <v>8</v>
      </c>
      <c r="F3238" s="4">
        <v>0</v>
      </c>
      <c r="H3238" s="6">
        <v>0</v>
      </c>
      <c r="I3238" s="7">
        <v>6239462</v>
      </c>
      <c r="J3238" s="7">
        <v>6239458</v>
      </c>
      <c r="K3238" s="7">
        <v>2</v>
      </c>
      <c r="L3238" s="7">
        <v>7</v>
      </c>
      <c r="M3238" s="7">
        <f t="shared" si="365"/>
        <v>0</v>
      </c>
      <c r="N3238" s="8">
        <f t="shared" si="366"/>
        <v>0</v>
      </c>
      <c r="R3238" s="12">
        <v>1</v>
      </c>
    </row>
    <row r="3239" spans="1:18" x14ac:dyDescent="0.2">
      <c r="A3239" s="1" t="s">
        <v>5781</v>
      </c>
      <c r="B3239" s="1" t="s">
        <v>54</v>
      </c>
      <c r="C3239" s="2" t="s">
        <v>5782</v>
      </c>
      <c r="D3239" s="3" t="s">
        <v>237</v>
      </c>
      <c r="E3239" s="4">
        <v>143</v>
      </c>
      <c r="F3239" s="4">
        <v>0</v>
      </c>
      <c r="H3239" s="6">
        <v>0</v>
      </c>
      <c r="I3239" s="7">
        <v>6239463</v>
      </c>
      <c r="J3239" s="7">
        <v>6239458</v>
      </c>
      <c r="K3239" s="7">
        <v>2</v>
      </c>
      <c r="L3239" s="7">
        <v>7</v>
      </c>
      <c r="M3239" s="7">
        <f t="shared" si="365"/>
        <v>0</v>
      </c>
      <c r="N3239" s="8">
        <f t="shared" si="366"/>
        <v>0</v>
      </c>
      <c r="R3239" s="12">
        <v>1</v>
      </c>
    </row>
    <row r="3240" spans="1:18" ht="25.5" x14ac:dyDescent="0.2">
      <c r="A3240" s="1" t="s">
        <v>5783</v>
      </c>
      <c r="B3240" s="1" t="s">
        <v>57</v>
      </c>
      <c r="C3240" s="2" t="s">
        <v>1733</v>
      </c>
      <c r="D3240" s="3" t="s">
        <v>36</v>
      </c>
      <c r="E3240" s="4">
        <v>0</v>
      </c>
      <c r="F3240" s="4">
        <v>0</v>
      </c>
      <c r="H3240" s="6">
        <v>0</v>
      </c>
      <c r="I3240" s="7">
        <v>6239464</v>
      </c>
      <c r="J3240" s="7">
        <v>6239458</v>
      </c>
      <c r="K3240" s="7">
        <v>2</v>
      </c>
      <c r="L3240" s="7">
        <v>7</v>
      </c>
      <c r="M3240" s="7">
        <f t="shared" si="365"/>
        <v>0</v>
      </c>
      <c r="N3240" s="8">
        <f t="shared" si="366"/>
        <v>0</v>
      </c>
      <c r="R3240" s="12">
        <v>1</v>
      </c>
    </row>
    <row r="3241" spans="1:18" x14ac:dyDescent="0.2">
      <c r="A3241" s="1" t="s">
        <v>5784</v>
      </c>
      <c r="C3241" s="2" t="s">
        <v>5785</v>
      </c>
      <c r="D3241" s="3" t="s">
        <v>247</v>
      </c>
      <c r="E3241" s="4">
        <v>7760</v>
      </c>
      <c r="F3241" s="4">
        <v>0</v>
      </c>
      <c r="H3241" s="6">
        <v>0</v>
      </c>
      <c r="I3241" s="7">
        <v>6239465</v>
      </c>
      <c r="J3241" s="7">
        <v>6239458</v>
      </c>
      <c r="K3241" s="7">
        <v>2</v>
      </c>
      <c r="L3241" s="7">
        <v>7</v>
      </c>
      <c r="M3241" s="7">
        <f t="shared" si="365"/>
        <v>0</v>
      </c>
      <c r="N3241" s="8">
        <f t="shared" si="366"/>
        <v>0</v>
      </c>
      <c r="R3241" s="12">
        <v>1</v>
      </c>
    </row>
    <row r="3242" spans="1:18" x14ac:dyDescent="0.2">
      <c r="A3242" s="1" t="s">
        <v>5786</v>
      </c>
      <c r="B3242" s="1" t="s">
        <v>60</v>
      </c>
      <c r="C3242" s="2" t="s">
        <v>1642</v>
      </c>
      <c r="D3242" s="3" t="s">
        <v>36</v>
      </c>
      <c r="E3242" s="4">
        <v>0</v>
      </c>
      <c r="F3242" s="4">
        <v>0</v>
      </c>
      <c r="H3242" s="6">
        <v>0</v>
      </c>
      <c r="I3242" s="7">
        <v>6239466</v>
      </c>
      <c r="J3242" s="7">
        <v>6239458</v>
      </c>
      <c r="K3242" s="7">
        <v>2</v>
      </c>
      <c r="L3242" s="7">
        <v>7</v>
      </c>
      <c r="M3242" s="7">
        <f t="shared" si="365"/>
        <v>0</v>
      </c>
      <c r="N3242" s="8">
        <f t="shared" si="366"/>
        <v>0</v>
      </c>
      <c r="R3242" s="12">
        <v>1</v>
      </c>
    </row>
    <row r="3243" spans="1:18" x14ac:dyDescent="0.2">
      <c r="A3243" s="1" t="s">
        <v>5787</v>
      </c>
      <c r="C3243" s="2" t="s">
        <v>5788</v>
      </c>
      <c r="D3243" s="3" t="s">
        <v>247</v>
      </c>
      <c r="E3243" s="4">
        <v>480</v>
      </c>
      <c r="F3243" s="4">
        <v>0</v>
      </c>
      <c r="H3243" s="6">
        <v>0</v>
      </c>
      <c r="I3243" s="7">
        <v>6239467</v>
      </c>
      <c r="J3243" s="7">
        <v>6239458</v>
      </c>
      <c r="K3243" s="7">
        <v>2</v>
      </c>
      <c r="L3243" s="7">
        <v>7</v>
      </c>
      <c r="M3243" s="7">
        <f t="shared" si="365"/>
        <v>0</v>
      </c>
      <c r="N3243" s="8">
        <f t="shared" si="366"/>
        <v>0</v>
      </c>
      <c r="R3243" s="12">
        <v>1</v>
      </c>
    </row>
    <row r="3244" spans="1:18" x14ac:dyDescent="0.2">
      <c r="A3244" s="1" t="s">
        <v>5789</v>
      </c>
      <c r="B3244" s="1" t="s">
        <v>63</v>
      </c>
      <c r="C3244" s="2" t="s">
        <v>5350</v>
      </c>
      <c r="D3244" s="3" t="s">
        <v>36</v>
      </c>
      <c r="E3244" s="4">
        <v>0</v>
      </c>
      <c r="F3244" s="4">
        <v>0</v>
      </c>
      <c r="H3244" s="6">
        <v>0</v>
      </c>
      <c r="I3244" s="7">
        <v>6239468</v>
      </c>
      <c r="J3244" s="7">
        <v>6239458</v>
      </c>
      <c r="K3244" s="7">
        <v>2</v>
      </c>
      <c r="L3244" s="7">
        <v>7</v>
      </c>
      <c r="M3244" s="7">
        <f t="shared" si="365"/>
        <v>0</v>
      </c>
      <c r="N3244" s="8">
        <f t="shared" si="366"/>
        <v>0</v>
      </c>
      <c r="R3244" s="12">
        <v>1</v>
      </c>
    </row>
    <row r="3245" spans="1:18" x14ac:dyDescent="0.2">
      <c r="A3245" s="1" t="s">
        <v>5790</v>
      </c>
      <c r="C3245" s="2" t="s">
        <v>5791</v>
      </c>
      <c r="D3245" s="3" t="s">
        <v>247</v>
      </c>
      <c r="E3245" s="4">
        <v>760</v>
      </c>
      <c r="F3245" s="4">
        <v>0</v>
      </c>
      <c r="H3245" s="6">
        <v>0</v>
      </c>
      <c r="I3245" s="7">
        <v>6239469</v>
      </c>
      <c r="J3245" s="7">
        <v>6239458</v>
      </c>
      <c r="K3245" s="7">
        <v>2</v>
      </c>
      <c r="L3245" s="7">
        <v>7</v>
      </c>
      <c r="M3245" s="7">
        <f t="shared" si="365"/>
        <v>0</v>
      </c>
      <c r="N3245" s="8">
        <f t="shared" si="366"/>
        <v>0</v>
      </c>
      <c r="R3245" s="12">
        <v>1</v>
      </c>
    </row>
    <row r="3246" spans="1:18" x14ac:dyDescent="0.2">
      <c r="A3246" s="1" t="s">
        <v>5792</v>
      </c>
      <c r="C3246" s="2" t="s">
        <v>5793</v>
      </c>
      <c r="D3246" s="3" t="s">
        <v>247</v>
      </c>
      <c r="E3246" s="4">
        <v>420</v>
      </c>
      <c r="F3246" s="4">
        <v>0</v>
      </c>
      <c r="H3246" s="6">
        <v>0</v>
      </c>
      <c r="I3246" s="7">
        <v>6239470</v>
      </c>
      <c r="J3246" s="7">
        <v>6239458</v>
      </c>
      <c r="K3246" s="7">
        <v>2</v>
      </c>
      <c r="L3246" s="7">
        <v>7</v>
      </c>
      <c r="M3246" s="7">
        <f t="shared" si="365"/>
        <v>0</v>
      </c>
      <c r="N3246" s="8">
        <f t="shared" si="366"/>
        <v>0</v>
      </c>
      <c r="R3246" s="12">
        <v>1</v>
      </c>
    </row>
    <row r="3247" spans="1:18" x14ac:dyDescent="0.2">
      <c r="A3247" s="1" t="s">
        <v>5794</v>
      </c>
      <c r="B3247" s="1" t="s">
        <v>712</v>
      </c>
      <c r="C3247" s="2" t="s">
        <v>1743</v>
      </c>
      <c r="E3247" s="4">
        <v>0</v>
      </c>
      <c r="F3247" s="4">
        <v>0</v>
      </c>
      <c r="H3247" s="6">
        <v>0</v>
      </c>
      <c r="I3247" s="7">
        <v>6237749</v>
      </c>
      <c r="J3247" s="7">
        <v>6237374</v>
      </c>
      <c r="K3247" s="7">
        <v>1</v>
      </c>
      <c r="L3247" s="7">
        <v>5</v>
      </c>
      <c r="M3247" s="7">
        <f>M3248+M3250+M3281</f>
        <v>0</v>
      </c>
      <c r="N3247" s="8">
        <f>N3248+N3250+N3281</f>
        <v>0</v>
      </c>
      <c r="R3247" s="12">
        <v>1</v>
      </c>
    </row>
    <row r="3248" spans="1:18" x14ac:dyDescent="0.2">
      <c r="A3248" s="1" t="s">
        <v>5795</v>
      </c>
      <c r="C3248" s="2" t="s">
        <v>285</v>
      </c>
      <c r="E3248" s="4">
        <v>0</v>
      </c>
      <c r="F3248" s="4">
        <v>0</v>
      </c>
      <c r="H3248" s="6">
        <v>0</v>
      </c>
      <c r="I3248" s="7">
        <v>6237750</v>
      </c>
      <c r="J3248" s="7">
        <v>6237749</v>
      </c>
      <c r="K3248" s="7">
        <v>1</v>
      </c>
      <c r="L3248" s="7">
        <v>6</v>
      </c>
      <c r="M3248" s="7">
        <f>M3249</f>
        <v>0</v>
      </c>
      <c r="N3248" s="8">
        <f>N3249</f>
        <v>0</v>
      </c>
      <c r="R3248" s="12">
        <v>1</v>
      </c>
    </row>
    <row r="3249" spans="1:18" x14ac:dyDescent="0.2">
      <c r="A3249" s="1" t="s">
        <v>5796</v>
      </c>
      <c r="C3249" s="2" t="s">
        <v>5797</v>
      </c>
      <c r="D3249" s="3" t="s">
        <v>36</v>
      </c>
      <c r="E3249" s="4">
        <v>0</v>
      </c>
      <c r="F3249" s="4">
        <v>0</v>
      </c>
      <c r="H3249" s="6">
        <v>0</v>
      </c>
      <c r="I3249" s="7">
        <v>6237751</v>
      </c>
      <c r="J3249" s="7">
        <v>6237750</v>
      </c>
      <c r="K3249" s="7">
        <v>2</v>
      </c>
      <c r="L3249" s="7">
        <v>7</v>
      </c>
      <c r="M3249" s="7">
        <f>ROUND(ROUND(H3249,2)*ROUND(E3249,2), 2)</f>
        <v>0</v>
      </c>
      <c r="N3249" s="8">
        <f>H3249*E3249*(1+F3249/100)</f>
        <v>0</v>
      </c>
      <c r="R3249" s="12">
        <v>1</v>
      </c>
    </row>
    <row r="3250" spans="1:18" x14ac:dyDescent="0.2">
      <c r="A3250" s="1" t="s">
        <v>5798</v>
      </c>
      <c r="C3250" s="2" t="s">
        <v>1747</v>
      </c>
      <c r="E3250" s="4">
        <v>0</v>
      </c>
      <c r="F3250" s="4">
        <v>0</v>
      </c>
      <c r="H3250" s="6">
        <v>0</v>
      </c>
      <c r="I3250" s="7">
        <v>6237752</v>
      </c>
      <c r="J3250" s="7">
        <v>6237749</v>
      </c>
      <c r="K3250" s="7">
        <v>1</v>
      </c>
      <c r="L3250" s="7">
        <v>6</v>
      </c>
      <c r="M3250" s="7">
        <f>M3251+M3252+M3253+M3254+M3255+M3256+M3257+M3258+M3259+M3260+M3261+M3262+M3263+M3264+M3265+M3266+M3267+M3268+M3269+M3270+M3271+M3272+M3273+M3274+M3275+M3276+M3277+M3278+M3279+M3280</f>
        <v>0</v>
      </c>
      <c r="N3250" s="8">
        <f>N3251+N3252+N3253+N3254+N3255+N3256+N3257+N3258+N3259+N3260+N3261+N3262+N3263+N3264+N3265+N3266+N3267+N3268+N3269+N3270+N3271+N3272+N3273+N3274+N3275+N3276+N3277+N3278+N3279+N3280</f>
        <v>0</v>
      </c>
      <c r="R3250" s="12">
        <v>1</v>
      </c>
    </row>
    <row r="3251" spans="1:18" ht="127.5" x14ac:dyDescent="0.2">
      <c r="A3251" s="1" t="s">
        <v>5799</v>
      </c>
      <c r="B3251" s="1" t="s">
        <v>31</v>
      </c>
      <c r="C3251" s="2" t="s">
        <v>5800</v>
      </c>
      <c r="D3251" s="3" t="s">
        <v>237</v>
      </c>
      <c r="E3251" s="4">
        <v>1</v>
      </c>
      <c r="F3251" s="4">
        <v>0</v>
      </c>
      <c r="H3251" s="6">
        <v>0</v>
      </c>
      <c r="I3251" s="7">
        <v>6237753</v>
      </c>
      <c r="J3251" s="7">
        <v>6237752</v>
      </c>
      <c r="K3251" s="7">
        <v>2</v>
      </c>
      <c r="L3251" s="7">
        <v>7</v>
      </c>
      <c r="M3251" s="7">
        <f t="shared" ref="M3251:M3280" si="367">ROUND(ROUND(H3251,2)*ROUND(E3251,2), 2)</f>
        <v>0</v>
      </c>
      <c r="N3251" s="8">
        <f t="shared" ref="N3251:N3280" si="368">H3251*E3251*(1+F3251/100)</f>
        <v>0</v>
      </c>
      <c r="R3251" s="12">
        <v>1</v>
      </c>
    </row>
    <row r="3252" spans="1:18" x14ac:dyDescent="0.2">
      <c r="A3252" s="1" t="s">
        <v>5801</v>
      </c>
      <c r="B3252" s="1" t="s">
        <v>42</v>
      </c>
      <c r="C3252" s="2" t="s">
        <v>1751</v>
      </c>
      <c r="D3252" s="3" t="s">
        <v>237</v>
      </c>
      <c r="E3252" s="4">
        <v>2</v>
      </c>
      <c r="F3252" s="4">
        <v>0</v>
      </c>
      <c r="H3252" s="6">
        <v>0</v>
      </c>
      <c r="I3252" s="7">
        <v>6237754</v>
      </c>
      <c r="J3252" s="7">
        <v>6237752</v>
      </c>
      <c r="K3252" s="7">
        <v>2</v>
      </c>
      <c r="L3252" s="7">
        <v>7</v>
      </c>
      <c r="M3252" s="7">
        <f t="shared" si="367"/>
        <v>0</v>
      </c>
      <c r="N3252" s="8">
        <f t="shared" si="368"/>
        <v>0</v>
      </c>
      <c r="R3252" s="12">
        <v>1</v>
      </c>
    </row>
    <row r="3253" spans="1:18" x14ac:dyDescent="0.2">
      <c r="A3253" s="1" t="s">
        <v>5802</v>
      </c>
      <c r="B3253" s="1" t="s">
        <v>45</v>
      </c>
      <c r="C3253" s="2" t="s">
        <v>5803</v>
      </c>
      <c r="D3253" s="3" t="s">
        <v>237</v>
      </c>
      <c r="E3253" s="4">
        <v>1</v>
      </c>
      <c r="F3253" s="4">
        <v>0</v>
      </c>
      <c r="H3253" s="6">
        <v>0</v>
      </c>
      <c r="I3253" s="7">
        <v>6237755</v>
      </c>
      <c r="J3253" s="7">
        <v>6237752</v>
      </c>
      <c r="K3253" s="7">
        <v>2</v>
      </c>
      <c r="L3253" s="7">
        <v>7</v>
      </c>
      <c r="M3253" s="7">
        <f t="shared" si="367"/>
        <v>0</v>
      </c>
      <c r="N3253" s="8">
        <f t="shared" si="368"/>
        <v>0</v>
      </c>
      <c r="R3253" s="12">
        <v>1</v>
      </c>
    </row>
    <row r="3254" spans="1:18" x14ac:dyDescent="0.2">
      <c r="A3254" s="1" t="s">
        <v>5804</v>
      </c>
      <c r="B3254" s="1" t="s">
        <v>48</v>
      </c>
      <c r="C3254" s="2" t="s">
        <v>5805</v>
      </c>
      <c r="D3254" s="3" t="s">
        <v>237</v>
      </c>
      <c r="E3254" s="4">
        <v>2</v>
      </c>
      <c r="F3254" s="4">
        <v>0</v>
      </c>
      <c r="H3254" s="6">
        <v>0</v>
      </c>
      <c r="I3254" s="7">
        <v>6237756</v>
      </c>
      <c r="J3254" s="7">
        <v>6237752</v>
      </c>
      <c r="K3254" s="7">
        <v>2</v>
      </c>
      <c r="L3254" s="7">
        <v>7</v>
      </c>
      <c r="M3254" s="7">
        <f t="shared" si="367"/>
        <v>0</v>
      </c>
      <c r="N3254" s="8">
        <f t="shared" si="368"/>
        <v>0</v>
      </c>
      <c r="R3254" s="12">
        <v>1</v>
      </c>
    </row>
    <row r="3255" spans="1:18" ht="38.25" x14ac:dyDescent="0.2">
      <c r="A3255" s="1" t="s">
        <v>5806</v>
      </c>
      <c r="B3255" s="1" t="s">
        <v>51</v>
      </c>
      <c r="C3255" s="2" t="s">
        <v>5807</v>
      </c>
      <c r="D3255" s="3" t="s">
        <v>237</v>
      </c>
      <c r="E3255" s="4">
        <v>1</v>
      </c>
      <c r="F3255" s="4">
        <v>0</v>
      </c>
      <c r="H3255" s="6">
        <v>0</v>
      </c>
      <c r="I3255" s="7">
        <v>6237757</v>
      </c>
      <c r="J3255" s="7">
        <v>6237752</v>
      </c>
      <c r="K3255" s="7">
        <v>2</v>
      </c>
      <c r="L3255" s="7">
        <v>7</v>
      </c>
      <c r="M3255" s="7">
        <f t="shared" si="367"/>
        <v>0</v>
      </c>
      <c r="N3255" s="8">
        <f t="shared" si="368"/>
        <v>0</v>
      </c>
      <c r="R3255" s="12">
        <v>1</v>
      </c>
    </row>
    <row r="3256" spans="1:18" ht="25.5" x14ac:dyDescent="0.2">
      <c r="A3256" s="1" t="s">
        <v>5808</v>
      </c>
      <c r="B3256" s="1" t="s">
        <v>54</v>
      </c>
      <c r="C3256" s="2" t="s">
        <v>5809</v>
      </c>
      <c r="D3256" s="3" t="s">
        <v>237</v>
      </c>
      <c r="E3256" s="4">
        <v>2</v>
      </c>
      <c r="F3256" s="4">
        <v>0</v>
      </c>
      <c r="H3256" s="6">
        <v>0</v>
      </c>
      <c r="I3256" s="7">
        <v>6237758</v>
      </c>
      <c r="J3256" s="7">
        <v>6237752</v>
      </c>
      <c r="K3256" s="7">
        <v>2</v>
      </c>
      <c r="L3256" s="7">
        <v>7</v>
      </c>
      <c r="M3256" s="7">
        <f t="shared" si="367"/>
        <v>0</v>
      </c>
      <c r="N3256" s="8">
        <f t="shared" si="368"/>
        <v>0</v>
      </c>
      <c r="R3256" s="12">
        <v>1</v>
      </c>
    </row>
    <row r="3257" spans="1:18" x14ac:dyDescent="0.2">
      <c r="A3257" s="1" t="s">
        <v>5810</v>
      </c>
      <c r="B3257" s="1" t="s">
        <v>57</v>
      </c>
      <c r="C3257" s="2" t="s">
        <v>5811</v>
      </c>
      <c r="D3257" s="3" t="s">
        <v>237</v>
      </c>
      <c r="E3257" s="4">
        <v>7</v>
      </c>
      <c r="F3257" s="4">
        <v>0</v>
      </c>
      <c r="H3257" s="6">
        <v>0</v>
      </c>
      <c r="I3257" s="7">
        <v>6237759</v>
      </c>
      <c r="J3257" s="7">
        <v>6237752</v>
      </c>
      <c r="K3257" s="7">
        <v>2</v>
      </c>
      <c r="L3257" s="7">
        <v>7</v>
      </c>
      <c r="M3257" s="7">
        <f t="shared" si="367"/>
        <v>0</v>
      </c>
      <c r="N3257" s="8">
        <f t="shared" si="368"/>
        <v>0</v>
      </c>
      <c r="R3257" s="12">
        <v>1</v>
      </c>
    </row>
    <row r="3258" spans="1:18" x14ac:dyDescent="0.2">
      <c r="A3258" s="1" t="s">
        <v>5812</v>
      </c>
      <c r="B3258" s="1" t="s">
        <v>60</v>
      </c>
      <c r="C3258" s="2" t="s">
        <v>1753</v>
      </c>
      <c r="D3258" s="3" t="s">
        <v>237</v>
      </c>
      <c r="E3258" s="4">
        <v>181</v>
      </c>
      <c r="F3258" s="4">
        <v>0</v>
      </c>
      <c r="H3258" s="6">
        <v>0</v>
      </c>
      <c r="I3258" s="7">
        <v>6237760</v>
      </c>
      <c r="J3258" s="7">
        <v>6237752</v>
      </c>
      <c r="K3258" s="7">
        <v>2</v>
      </c>
      <c r="L3258" s="7">
        <v>7</v>
      </c>
      <c r="M3258" s="7">
        <f t="shared" si="367"/>
        <v>0</v>
      </c>
      <c r="N3258" s="8">
        <f t="shared" si="368"/>
        <v>0</v>
      </c>
      <c r="R3258" s="12">
        <v>1</v>
      </c>
    </row>
    <row r="3259" spans="1:18" x14ac:dyDescent="0.2">
      <c r="A3259" s="1" t="s">
        <v>5813</v>
      </c>
      <c r="B3259" s="1" t="s">
        <v>63</v>
      </c>
      <c r="C3259" s="2" t="s">
        <v>1755</v>
      </c>
      <c r="D3259" s="3" t="s">
        <v>237</v>
      </c>
      <c r="E3259" s="4">
        <v>1</v>
      </c>
      <c r="F3259" s="4">
        <v>0</v>
      </c>
      <c r="H3259" s="6">
        <v>0</v>
      </c>
      <c r="I3259" s="7">
        <v>6237761</v>
      </c>
      <c r="J3259" s="7">
        <v>6237752</v>
      </c>
      <c r="K3259" s="7">
        <v>2</v>
      </c>
      <c r="L3259" s="7">
        <v>7</v>
      </c>
      <c r="M3259" s="7">
        <f t="shared" si="367"/>
        <v>0</v>
      </c>
      <c r="N3259" s="8">
        <f t="shared" si="368"/>
        <v>0</v>
      </c>
      <c r="R3259" s="12">
        <v>1</v>
      </c>
    </row>
    <row r="3260" spans="1:18" x14ac:dyDescent="0.2">
      <c r="A3260" s="1" t="s">
        <v>5814</v>
      </c>
      <c r="B3260" s="1" t="s">
        <v>66</v>
      </c>
      <c r="C3260" s="2" t="s">
        <v>1757</v>
      </c>
      <c r="D3260" s="3" t="s">
        <v>237</v>
      </c>
      <c r="E3260" s="4">
        <v>182</v>
      </c>
      <c r="F3260" s="4">
        <v>0</v>
      </c>
      <c r="H3260" s="6">
        <v>0</v>
      </c>
      <c r="I3260" s="7">
        <v>6237762</v>
      </c>
      <c r="J3260" s="7">
        <v>6237752</v>
      </c>
      <c r="K3260" s="7">
        <v>2</v>
      </c>
      <c r="L3260" s="7">
        <v>7</v>
      </c>
      <c r="M3260" s="7">
        <f t="shared" si="367"/>
        <v>0</v>
      </c>
      <c r="N3260" s="8">
        <f t="shared" si="368"/>
        <v>0</v>
      </c>
      <c r="R3260" s="12">
        <v>1</v>
      </c>
    </row>
    <row r="3261" spans="1:18" x14ac:dyDescent="0.2">
      <c r="A3261" s="1" t="s">
        <v>5815</v>
      </c>
      <c r="B3261" s="1" t="s">
        <v>69</v>
      </c>
      <c r="C3261" s="2" t="s">
        <v>1759</v>
      </c>
      <c r="D3261" s="3" t="s">
        <v>237</v>
      </c>
      <c r="E3261" s="4">
        <v>16</v>
      </c>
      <c r="F3261" s="4">
        <v>0</v>
      </c>
      <c r="H3261" s="6">
        <v>0</v>
      </c>
      <c r="I3261" s="7">
        <v>6237763</v>
      </c>
      <c r="J3261" s="7">
        <v>6237752</v>
      </c>
      <c r="K3261" s="7">
        <v>2</v>
      </c>
      <c r="L3261" s="7">
        <v>7</v>
      </c>
      <c r="M3261" s="7">
        <f t="shared" si="367"/>
        <v>0</v>
      </c>
      <c r="N3261" s="8">
        <f t="shared" si="368"/>
        <v>0</v>
      </c>
      <c r="R3261" s="12">
        <v>1</v>
      </c>
    </row>
    <row r="3262" spans="1:18" x14ac:dyDescent="0.2">
      <c r="A3262" s="1" t="s">
        <v>5816</v>
      </c>
      <c r="B3262" s="1" t="s">
        <v>72</v>
      </c>
      <c r="C3262" s="2" t="s">
        <v>1761</v>
      </c>
      <c r="D3262" s="3" t="s">
        <v>237</v>
      </c>
      <c r="E3262" s="4">
        <v>25</v>
      </c>
      <c r="F3262" s="4">
        <v>0</v>
      </c>
      <c r="H3262" s="6">
        <v>0</v>
      </c>
      <c r="I3262" s="7">
        <v>6237764</v>
      </c>
      <c r="J3262" s="7">
        <v>6237752</v>
      </c>
      <c r="K3262" s="7">
        <v>2</v>
      </c>
      <c r="L3262" s="7">
        <v>7</v>
      </c>
      <c r="M3262" s="7">
        <f t="shared" si="367"/>
        <v>0</v>
      </c>
      <c r="N3262" s="8">
        <f t="shared" si="368"/>
        <v>0</v>
      </c>
      <c r="R3262" s="12">
        <v>1</v>
      </c>
    </row>
    <row r="3263" spans="1:18" ht="25.5" x14ac:dyDescent="0.2">
      <c r="A3263" s="1" t="s">
        <v>5817</v>
      </c>
      <c r="B3263" s="1" t="s">
        <v>75</v>
      </c>
      <c r="C3263" s="2" t="s">
        <v>5818</v>
      </c>
      <c r="D3263" s="3" t="s">
        <v>237</v>
      </c>
      <c r="E3263" s="4">
        <v>2</v>
      </c>
      <c r="F3263" s="4">
        <v>0</v>
      </c>
      <c r="H3263" s="6">
        <v>0</v>
      </c>
      <c r="I3263" s="7">
        <v>6237765</v>
      </c>
      <c r="J3263" s="7">
        <v>6237752</v>
      </c>
      <c r="K3263" s="7">
        <v>2</v>
      </c>
      <c r="L3263" s="7">
        <v>7</v>
      </c>
      <c r="M3263" s="7">
        <f t="shared" si="367"/>
        <v>0</v>
      </c>
      <c r="N3263" s="8">
        <f t="shared" si="368"/>
        <v>0</v>
      </c>
      <c r="R3263" s="12">
        <v>1</v>
      </c>
    </row>
    <row r="3264" spans="1:18" ht="51" x14ac:dyDescent="0.2">
      <c r="A3264" s="1" t="s">
        <v>5819</v>
      </c>
      <c r="B3264" s="1" t="s">
        <v>78</v>
      </c>
      <c r="C3264" s="2" t="s">
        <v>5820</v>
      </c>
      <c r="D3264" s="3" t="s">
        <v>237</v>
      </c>
      <c r="E3264" s="4">
        <v>2</v>
      </c>
      <c r="F3264" s="4">
        <v>0</v>
      </c>
      <c r="H3264" s="6">
        <v>0</v>
      </c>
      <c r="I3264" s="7">
        <v>6237766</v>
      </c>
      <c r="J3264" s="7">
        <v>6237752</v>
      </c>
      <c r="K3264" s="7">
        <v>2</v>
      </c>
      <c r="L3264" s="7">
        <v>7</v>
      </c>
      <c r="M3264" s="7">
        <f t="shared" si="367"/>
        <v>0</v>
      </c>
      <c r="N3264" s="8">
        <f t="shared" si="368"/>
        <v>0</v>
      </c>
      <c r="R3264" s="12">
        <v>1</v>
      </c>
    </row>
    <row r="3265" spans="1:18" x14ac:dyDescent="0.2">
      <c r="A3265" s="1" t="s">
        <v>5821</v>
      </c>
      <c r="B3265" s="1" t="s">
        <v>81</v>
      </c>
      <c r="C3265" s="2" t="s">
        <v>5822</v>
      </c>
      <c r="D3265" s="3" t="s">
        <v>237</v>
      </c>
      <c r="E3265" s="4">
        <v>2</v>
      </c>
      <c r="F3265" s="4">
        <v>0</v>
      </c>
      <c r="H3265" s="6">
        <v>0</v>
      </c>
      <c r="I3265" s="7">
        <v>6237767</v>
      </c>
      <c r="J3265" s="7">
        <v>6237752</v>
      </c>
      <c r="K3265" s="7">
        <v>2</v>
      </c>
      <c r="L3265" s="7">
        <v>7</v>
      </c>
      <c r="M3265" s="7">
        <f t="shared" si="367"/>
        <v>0</v>
      </c>
      <c r="N3265" s="8">
        <f t="shared" si="368"/>
        <v>0</v>
      </c>
      <c r="R3265" s="12">
        <v>1</v>
      </c>
    </row>
    <row r="3266" spans="1:18" x14ac:dyDescent="0.2">
      <c r="A3266" s="1" t="s">
        <v>5823</v>
      </c>
      <c r="B3266" s="1" t="s">
        <v>84</v>
      </c>
      <c r="C3266" s="2" t="s">
        <v>5824</v>
      </c>
      <c r="D3266" s="3" t="s">
        <v>237</v>
      </c>
      <c r="E3266" s="4">
        <v>1</v>
      </c>
      <c r="F3266" s="4">
        <v>0</v>
      </c>
      <c r="H3266" s="6">
        <v>0</v>
      </c>
      <c r="I3266" s="7">
        <v>6237768</v>
      </c>
      <c r="J3266" s="7">
        <v>6237752</v>
      </c>
      <c r="K3266" s="7">
        <v>2</v>
      </c>
      <c r="L3266" s="7">
        <v>7</v>
      </c>
      <c r="M3266" s="7">
        <f t="shared" si="367"/>
        <v>0</v>
      </c>
      <c r="N3266" s="8">
        <f t="shared" si="368"/>
        <v>0</v>
      </c>
      <c r="R3266" s="12">
        <v>1</v>
      </c>
    </row>
    <row r="3267" spans="1:18" ht="25.5" x14ac:dyDescent="0.2">
      <c r="A3267" s="1" t="s">
        <v>5825</v>
      </c>
      <c r="B3267" s="1" t="s">
        <v>87</v>
      </c>
      <c r="C3267" s="2" t="s">
        <v>5826</v>
      </c>
      <c r="D3267" s="3" t="s">
        <v>237</v>
      </c>
      <c r="E3267" s="4">
        <v>16</v>
      </c>
      <c r="F3267" s="4">
        <v>0</v>
      </c>
      <c r="H3267" s="6">
        <v>0</v>
      </c>
      <c r="I3267" s="7">
        <v>6237769</v>
      </c>
      <c r="J3267" s="7">
        <v>6237752</v>
      </c>
      <c r="K3267" s="7">
        <v>2</v>
      </c>
      <c r="L3267" s="7">
        <v>7</v>
      </c>
      <c r="M3267" s="7">
        <f t="shared" si="367"/>
        <v>0</v>
      </c>
      <c r="N3267" s="8">
        <f t="shared" si="368"/>
        <v>0</v>
      </c>
      <c r="R3267" s="12">
        <v>1</v>
      </c>
    </row>
    <row r="3268" spans="1:18" ht="38.25" x14ac:dyDescent="0.2">
      <c r="A3268" s="1" t="s">
        <v>5827</v>
      </c>
      <c r="B3268" s="1" t="s">
        <v>90</v>
      </c>
      <c r="C3268" s="2" t="s">
        <v>5828</v>
      </c>
      <c r="D3268" s="3" t="s">
        <v>237</v>
      </c>
      <c r="E3268" s="4">
        <v>27</v>
      </c>
      <c r="F3268" s="4">
        <v>0</v>
      </c>
      <c r="H3268" s="6">
        <v>0</v>
      </c>
      <c r="I3268" s="7">
        <v>6237770</v>
      </c>
      <c r="J3268" s="7">
        <v>6237752</v>
      </c>
      <c r="K3268" s="7">
        <v>2</v>
      </c>
      <c r="L3268" s="7">
        <v>7</v>
      </c>
      <c r="M3268" s="7">
        <f t="shared" si="367"/>
        <v>0</v>
      </c>
      <c r="N3268" s="8">
        <f t="shared" si="368"/>
        <v>0</v>
      </c>
      <c r="R3268" s="12">
        <v>1</v>
      </c>
    </row>
    <row r="3269" spans="1:18" ht="25.5" x14ac:dyDescent="0.2">
      <c r="A3269" s="1" t="s">
        <v>5829</v>
      </c>
      <c r="B3269" s="1" t="s">
        <v>93</v>
      </c>
      <c r="C3269" s="2" t="s">
        <v>1771</v>
      </c>
      <c r="D3269" s="3" t="s">
        <v>237</v>
      </c>
      <c r="E3269" s="4">
        <v>262</v>
      </c>
      <c r="F3269" s="4">
        <v>0</v>
      </c>
      <c r="H3269" s="6">
        <v>0</v>
      </c>
      <c r="I3269" s="7">
        <v>6237771</v>
      </c>
      <c r="J3269" s="7">
        <v>6237752</v>
      </c>
      <c r="K3269" s="7">
        <v>2</v>
      </c>
      <c r="L3269" s="7">
        <v>7</v>
      </c>
      <c r="M3269" s="7">
        <f t="shared" si="367"/>
        <v>0</v>
      </c>
      <c r="N3269" s="8">
        <f t="shared" si="368"/>
        <v>0</v>
      </c>
      <c r="R3269" s="12">
        <v>1</v>
      </c>
    </row>
    <row r="3270" spans="1:18" ht="38.25" x14ac:dyDescent="0.2">
      <c r="A3270" s="1" t="s">
        <v>5830</v>
      </c>
      <c r="B3270" s="1" t="s">
        <v>96</v>
      </c>
      <c r="C3270" s="2" t="s">
        <v>5831</v>
      </c>
      <c r="D3270" s="3" t="s">
        <v>237</v>
      </c>
      <c r="E3270" s="4">
        <v>23</v>
      </c>
      <c r="F3270" s="4">
        <v>0</v>
      </c>
      <c r="H3270" s="6">
        <v>0</v>
      </c>
      <c r="I3270" s="7">
        <v>6237772</v>
      </c>
      <c r="J3270" s="7">
        <v>6237752</v>
      </c>
      <c r="K3270" s="7">
        <v>2</v>
      </c>
      <c r="L3270" s="7">
        <v>7</v>
      </c>
      <c r="M3270" s="7">
        <f t="shared" si="367"/>
        <v>0</v>
      </c>
      <c r="N3270" s="8">
        <f t="shared" si="368"/>
        <v>0</v>
      </c>
      <c r="R3270" s="12">
        <v>1</v>
      </c>
    </row>
    <row r="3271" spans="1:18" ht="51" x14ac:dyDescent="0.2">
      <c r="A3271" s="1" t="s">
        <v>5832</v>
      </c>
      <c r="B3271" s="1" t="s">
        <v>99</v>
      </c>
      <c r="C3271" s="2" t="s">
        <v>5833</v>
      </c>
      <c r="D3271" s="3" t="s">
        <v>237</v>
      </c>
      <c r="E3271" s="4">
        <v>10</v>
      </c>
      <c r="F3271" s="4">
        <v>0</v>
      </c>
      <c r="H3271" s="6">
        <v>0</v>
      </c>
      <c r="I3271" s="7">
        <v>6237773</v>
      </c>
      <c r="J3271" s="7">
        <v>6237752</v>
      </c>
      <c r="K3271" s="7">
        <v>2</v>
      </c>
      <c r="L3271" s="7">
        <v>7</v>
      </c>
      <c r="M3271" s="7">
        <f t="shared" si="367"/>
        <v>0</v>
      </c>
      <c r="N3271" s="8">
        <f t="shared" si="368"/>
        <v>0</v>
      </c>
      <c r="R3271" s="12">
        <v>1</v>
      </c>
    </row>
    <row r="3272" spans="1:18" x14ac:dyDescent="0.2">
      <c r="A3272" s="1" t="s">
        <v>5834</v>
      </c>
      <c r="B3272" s="1" t="s">
        <v>102</v>
      </c>
      <c r="C3272" s="2" t="s">
        <v>5835</v>
      </c>
      <c r="D3272" s="3" t="s">
        <v>247</v>
      </c>
      <c r="E3272" s="4">
        <v>50</v>
      </c>
      <c r="F3272" s="4">
        <v>0</v>
      </c>
      <c r="H3272" s="6">
        <v>0</v>
      </c>
      <c r="I3272" s="7">
        <v>6237774</v>
      </c>
      <c r="J3272" s="7">
        <v>6237752</v>
      </c>
      <c r="K3272" s="7">
        <v>2</v>
      </c>
      <c r="L3272" s="7">
        <v>7</v>
      </c>
      <c r="M3272" s="7">
        <f t="shared" si="367"/>
        <v>0</v>
      </c>
      <c r="N3272" s="8">
        <f t="shared" si="368"/>
        <v>0</v>
      </c>
      <c r="R3272" s="12">
        <v>1</v>
      </c>
    </row>
    <row r="3273" spans="1:18" x14ac:dyDescent="0.2">
      <c r="A3273" s="1" t="s">
        <v>5836</v>
      </c>
      <c r="B3273" s="1" t="s">
        <v>105</v>
      </c>
      <c r="C3273" s="2" t="s">
        <v>5837</v>
      </c>
      <c r="D3273" s="3" t="s">
        <v>237</v>
      </c>
      <c r="E3273" s="4">
        <v>200</v>
      </c>
      <c r="F3273" s="4">
        <v>0</v>
      </c>
      <c r="H3273" s="6">
        <v>0</v>
      </c>
      <c r="I3273" s="7">
        <v>6237775</v>
      </c>
      <c r="J3273" s="7">
        <v>6237752</v>
      </c>
      <c r="K3273" s="7">
        <v>2</v>
      </c>
      <c r="L3273" s="7">
        <v>7</v>
      </c>
      <c r="M3273" s="7">
        <f t="shared" si="367"/>
        <v>0</v>
      </c>
      <c r="N3273" s="8">
        <f t="shared" si="368"/>
        <v>0</v>
      </c>
      <c r="R3273" s="12">
        <v>1</v>
      </c>
    </row>
    <row r="3274" spans="1:18" x14ac:dyDescent="0.2">
      <c r="A3274" s="1" t="s">
        <v>5838</v>
      </c>
      <c r="B3274" s="1" t="s">
        <v>108</v>
      </c>
      <c r="C3274" s="2" t="s">
        <v>5839</v>
      </c>
      <c r="D3274" s="3" t="s">
        <v>237</v>
      </c>
      <c r="E3274" s="4">
        <v>1</v>
      </c>
      <c r="F3274" s="4">
        <v>0</v>
      </c>
      <c r="H3274" s="6">
        <v>0</v>
      </c>
      <c r="I3274" s="7">
        <v>6237776</v>
      </c>
      <c r="J3274" s="7">
        <v>6237752</v>
      </c>
      <c r="K3274" s="7">
        <v>2</v>
      </c>
      <c r="L3274" s="7">
        <v>7</v>
      </c>
      <c r="M3274" s="7">
        <f t="shared" si="367"/>
        <v>0</v>
      </c>
      <c r="N3274" s="8">
        <f t="shared" si="368"/>
        <v>0</v>
      </c>
      <c r="R3274" s="12">
        <v>1</v>
      </c>
    </row>
    <row r="3275" spans="1:18" ht="38.25" x14ac:dyDescent="0.2">
      <c r="A3275" s="1" t="s">
        <v>5840</v>
      </c>
      <c r="B3275" s="1" t="s">
        <v>111</v>
      </c>
      <c r="C3275" s="2" t="s">
        <v>5841</v>
      </c>
      <c r="D3275" s="3" t="s">
        <v>237</v>
      </c>
      <c r="E3275" s="4">
        <v>2</v>
      </c>
      <c r="F3275" s="4">
        <v>0</v>
      </c>
      <c r="H3275" s="6">
        <v>0</v>
      </c>
      <c r="I3275" s="7">
        <v>6237777</v>
      </c>
      <c r="J3275" s="7">
        <v>6237752</v>
      </c>
      <c r="K3275" s="7">
        <v>2</v>
      </c>
      <c r="L3275" s="7">
        <v>7</v>
      </c>
      <c r="M3275" s="7">
        <f t="shared" si="367"/>
        <v>0</v>
      </c>
      <c r="N3275" s="8">
        <f t="shared" si="368"/>
        <v>0</v>
      </c>
      <c r="R3275" s="12">
        <v>1</v>
      </c>
    </row>
    <row r="3276" spans="1:18" x14ac:dyDescent="0.2">
      <c r="A3276" s="1" t="s">
        <v>5842</v>
      </c>
      <c r="B3276" s="1" t="s">
        <v>114</v>
      </c>
      <c r="C3276" s="2" t="s">
        <v>5843</v>
      </c>
      <c r="D3276" s="3" t="s">
        <v>237</v>
      </c>
      <c r="E3276" s="4">
        <v>2</v>
      </c>
      <c r="F3276" s="4">
        <v>0</v>
      </c>
      <c r="H3276" s="6">
        <v>0</v>
      </c>
      <c r="I3276" s="7">
        <v>6237778</v>
      </c>
      <c r="J3276" s="7">
        <v>6237752</v>
      </c>
      <c r="K3276" s="7">
        <v>2</v>
      </c>
      <c r="L3276" s="7">
        <v>7</v>
      </c>
      <c r="M3276" s="7">
        <f t="shared" si="367"/>
        <v>0</v>
      </c>
      <c r="N3276" s="8">
        <f t="shared" si="368"/>
        <v>0</v>
      </c>
      <c r="R3276" s="12">
        <v>1</v>
      </c>
    </row>
    <row r="3277" spans="1:18" x14ac:dyDescent="0.2">
      <c r="A3277" s="1" t="s">
        <v>5844</v>
      </c>
      <c r="B3277" s="1" t="s">
        <v>117</v>
      </c>
      <c r="C3277" s="2" t="s">
        <v>5845</v>
      </c>
      <c r="D3277" s="3" t="s">
        <v>237</v>
      </c>
      <c r="E3277" s="4">
        <v>2</v>
      </c>
      <c r="F3277" s="4">
        <v>0</v>
      </c>
      <c r="H3277" s="6">
        <v>0</v>
      </c>
      <c r="I3277" s="7">
        <v>6237779</v>
      </c>
      <c r="J3277" s="7">
        <v>6237752</v>
      </c>
      <c r="K3277" s="7">
        <v>2</v>
      </c>
      <c r="L3277" s="7">
        <v>7</v>
      </c>
      <c r="M3277" s="7">
        <f t="shared" si="367"/>
        <v>0</v>
      </c>
      <c r="N3277" s="8">
        <f t="shared" si="368"/>
        <v>0</v>
      </c>
      <c r="R3277" s="12">
        <v>1</v>
      </c>
    </row>
    <row r="3278" spans="1:18" ht="25.5" x14ac:dyDescent="0.2">
      <c r="A3278" s="1" t="s">
        <v>5846</v>
      </c>
      <c r="B3278" s="1" t="s">
        <v>120</v>
      </c>
      <c r="C3278" s="2" t="s">
        <v>5847</v>
      </c>
      <c r="D3278" s="3" t="s">
        <v>237</v>
      </c>
      <c r="E3278" s="4">
        <v>1</v>
      </c>
      <c r="F3278" s="4">
        <v>0</v>
      </c>
      <c r="H3278" s="6">
        <v>0</v>
      </c>
      <c r="I3278" s="7">
        <v>6237780</v>
      </c>
      <c r="J3278" s="7">
        <v>6237752</v>
      </c>
      <c r="K3278" s="7">
        <v>2</v>
      </c>
      <c r="L3278" s="7">
        <v>7</v>
      </c>
      <c r="M3278" s="7">
        <f t="shared" si="367"/>
        <v>0</v>
      </c>
      <c r="N3278" s="8">
        <f t="shared" si="368"/>
        <v>0</v>
      </c>
      <c r="R3278" s="12">
        <v>1</v>
      </c>
    </row>
    <row r="3279" spans="1:18" x14ac:dyDescent="0.2">
      <c r="A3279" s="1" t="s">
        <v>5848</v>
      </c>
      <c r="B3279" s="1" t="s">
        <v>123</v>
      </c>
      <c r="C3279" s="2" t="s">
        <v>5849</v>
      </c>
      <c r="D3279" s="3" t="s">
        <v>237</v>
      </c>
      <c r="E3279" s="4">
        <v>1</v>
      </c>
      <c r="F3279" s="4">
        <v>0</v>
      </c>
      <c r="H3279" s="6">
        <v>0</v>
      </c>
      <c r="I3279" s="7">
        <v>6237781</v>
      </c>
      <c r="J3279" s="7">
        <v>6237752</v>
      </c>
      <c r="K3279" s="7">
        <v>2</v>
      </c>
      <c r="L3279" s="7">
        <v>7</v>
      </c>
      <c r="M3279" s="7">
        <f t="shared" si="367"/>
        <v>0</v>
      </c>
      <c r="N3279" s="8">
        <f t="shared" si="368"/>
        <v>0</v>
      </c>
      <c r="R3279" s="12">
        <v>1</v>
      </c>
    </row>
    <row r="3280" spans="1:18" ht="89.25" x14ac:dyDescent="0.2">
      <c r="A3280" s="1" t="s">
        <v>5850</v>
      </c>
      <c r="B3280" s="1" t="s">
        <v>125</v>
      </c>
      <c r="C3280" s="2" t="s">
        <v>5851</v>
      </c>
      <c r="D3280" s="3" t="s">
        <v>237</v>
      </c>
      <c r="E3280" s="4">
        <v>1</v>
      </c>
      <c r="F3280" s="4">
        <v>0</v>
      </c>
      <c r="H3280" s="6">
        <v>0</v>
      </c>
      <c r="I3280" s="7">
        <v>6237782</v>
      </c>
      <c r="J3280" s="7">
        <v>6237752</v>
      </c>
      <c r="K3280" s="7">
        <v>2</v>
      </c>
      <c r="L3280" s="7">
        <v>7</v>
      </c>
      <c r="M3280" s="7">
        <f t="shared" si="367"/>
        <v>0</v>
      </c>
      <c r="N3280" s="8">
        <f t="shared" si="368"/>
        <v>0</v>
      </c>
      <c r="R3280" s="12">
        <v>1</v>
      </c>
    </row>
    <row r="3281" spans="1:18" x14ac:dyDescent="0.2">
      <c r="A3281" s="1" t="s">
        <v>5852</v>
      </c>
      <c r="C3281" s="2" t="s">
        <v>5853</v>
      </c>
      <c r="E3281" s="4">
        <v>0</v>
      </c>
      <c r="F3281" s="4">
        <v>0</v>
      </c>
      <c r="H3281" s="6">
        <v>0</v>
      </c>
      <c r="I3281" s="7">
        <v>6237783</v>
      </c>
      <c r="J3281" s="7">
        <v>6237749</v>
      </c>
      <c r="K3281" s="7">
        <v>1</v>
      </c>
      <c r="L3281" s="7">
        <v>6</v>
      </c>
      <c r="M3281" s="7">
        <f>M3282+M3283+M3284+M3285+M3286+M3287</f>
        <v>0</v>
      </c>
      <c r="N3281" s="8">
        <f>N3282+N3283+N3284+N3285+N3286+N3287</f>
        <v>0</v>
      </c>
      <c r="R3281" s="12">
        <v>1</v>
      </c>
    </row>
    <row r="3282" spans="1:18" ht="63.75" x14ac:dyDescent="0.2">
      <c r="A3282" s="1" t="s">
        <v>5854</v>
      </c>
      <c r="B3282" s="1" t="s">
        <v>128</v>
      </c>
      <c r="C3282" s="2" t="s">
        <v>5855</v>
      </c>
      <c r="D3282" s="3" t="s">
        <v>234</v>
      </c>
      <c r="E3282" s="4">
        <v>1</v>
      </c>
      <c r="F3282" s="4">
        <v>0</v>
      </c>
      <c r="H3282" s="6">
        <v>0</v>
      </c>
      <c r="I3282" s="7">
        <v>6237784</v>
      </c>
      <c r="J3282" s="7">
        <v>6237783</v>
      </c>
      <c r="K3282" s="7">
        <v>2</v>
      </c>
      <c r="L3282" s="7">
        <v>7</v>
      </c>
      <c r="M3282" s="7">
        <f t="shared" ref="M3282:M3287" si="369">ROUND(ROUND(H3282,2)*ROUND(E3282,2), 2)</f>
        <v>0</v>
      </c>
      <c r="N3282" s="8">
        <f t="shared" ref="N3282:N3287" si="370">H3282*E3282*(1+F3282/100)</f>
        <v>0</v>
      </c>
      <c r="R3282" s="12">
        <v>1</v>
      </c>
    </row>
    <row r="3283" spans="1:18" x14ac:dyDescent="0.2">
      <c r="A3283" s="1" t="s">
        <v>5856</v>
      </c>
      <c r="B3283" s="1" t="s">
        <v>131</v>
      </c>
      <c r="C3283" s="2" t="s">
        <v>5857</v>
      </c>
      <c r="D3283" s="3" t="s">
        <v>234</v>
      </c>
      <c r="E3283" s="4">
        <v>1</v>
      </c>
      <c r="F3283" s="4">
        <v>0</v>
      </c>
      <c r="H3283" s="6">
        <v>0</v>
      </c>
      <c r="I3283" s="7">
        <v>6237785</v>
      </c>
      <c r="J3283" s="7">
        <v>6237783</v>
      </c>
      <c r="K3283" s="7">
        <v>2</v>
      </c>
      <c r="L3283" s="7">
        <v>7</v>
      </c>
      <c r="M3283" s="7">
        <f t="shared" si="369"/>
        <v>0</v>
      </c>
      <c r="N3283" s="8">
        <f t="shared" si="370"/>
        <v>0</v>
      </c>
      <c r="R3283" s="12">
        <v>1</v>
      </c>
    </row>
    <row r="3284" spans="1:18" ht="25.5" x14ac:dyDescent="0.2">
      <c r="A3284" s="1" t="s">
        <v>5858</v>
      </c>
      <c r="B3284" s="1" t="s">
        <v>134</v>
      </c>
      <c r="C3284" s="2" t="s">
        <v>5859</v>
      </c>
      <c r="D3284" s="3" t="s">
        <v>234</v>
      </c>
      <c r="E3284" s="4">
        <v>1</v>
      </c>
      <c r="F3284" s="4">
        <v>0</v>
      </c>
      <c r="H3284" s="6">
        <v>0</v>
      </c>
      <c r="I3284" s="7">
        <v>6237786</v>
      </c>
      <c r="J3284" s="7">
        <v>6237783</v>
      </c>
      <c r="K3284" s="7">
        <v>2</v>
      </c>
      <c r="L3284" s="7">
        <v>7</v>
      </c>
      <c r="M3284" s="7">
        <f t="shared" si="369"/>
        <v>0</v>
      </c>
      <c r="N3284" s="8">
        <f t="shared" si="370"/>
        <v>0</v>
      </c>
      <c r="R3284" s="12">
        <v>1</v>
      </c>
    </row>
    <row r="3285" spans="1:18" ht="25.5" x14ac:dyDescent="0.2">
      <c r="A3285" s="1" t="s">
        <v>5860</v>
      </c>
      <c r="B3285" s="1" t="s">
        <v>137</v>
      </c>
      <c r="C3285" s="2" t="s">
        <v>5861</v>
      </c>
      <c r="D3285" s="3" t="s">
        <v>234</v>
      </c>
      <c r="E3285" s="4">
        <v>1</v>
      </c>
      <c r="F3285" s="4">
        <v>0</v>
      </c>
      <c r="H3285" s="6">
        <v>0</v>
      </c>
      <c r="I3285" s="7">
        <v>6237787</v>
      </c>
      <c r="J3285" s="7">
        <v>6237783</v>
      </c>
      <c r="K3285" s="7">
        <v>2</v>
      </c>
      <c r="L3285" s="7">
        <v>7</v>
      </c>
      <c r="M3285" s="7">
        <f t="shared" si="369"/>
        <v>0</v>
      </c>
      <c r="N3285" s="8">
        <f t="shared" si="370"/>
        <v>0</v>
      </c>
      <c r="R3285" s="12">
        <v>1</v>
      </c>
    </row>
    <row r="3286" spans="1:18" ht="25.5" x14ac:dyDescent="0.2">
      <c r="A3286" s="1" t="s">
        <v>5862</v>
      </c>
      <c r="B3286" s="1" t="s">
        <v>140</v>
      </c>
      <c r="C3286" s="2" t="s">
        <v>5863</v>
      </c>
      <c r="D3286" s="3" t="s">
        <v>234</v>
      </c>
      <c r="E3286" s="4">
        <v>1</v>
      </c>
      <c r="F3286" s="4">
        <v>0</v>
      </c>
      <c r="H3286" s="6">
        <v>0</v>
      </c>
      <c r="I3286" s="7">
        <v>6237788</v>
      </c>
      <c r="J3286" s="7">
        <v>6237783</v>
      </c>
      <c r="K3286" s="7">
        <v>2</v>
      </c>
      <c r="L3286" s="7">
        <v>7</v>
      </c>
      <c r="M3286" s="7">
        <f t="shared" si="369"/>
        <v>0</v>
      </c>
      <c r="N3286" s="8">
        <f t="shared" si="370"/>
        <v>0</v>
      </c>
      <c r="R3286" s="12">
        <v>1</v>
      </c>
    </row>
    <row r="3287" spans="1:18" x14ac:dyDescent="0.2">
      <c r="A3287" s="1" t="s">
        <v>5864</v>
      </c>
      <c r="B3287" s="1" t="s">
        <v>143</v>
      </c>
      <c r="C3287" s="2" t="s">
        <v>5865</v>
      </c>
      <c r="D3287" s="3" t="s">
        <v>247</v>
      </c>
      <c r="E3287" s="4">
        <v>50</v>
      </c>
      <c r="F3287" s="4">
        <v>0</v>
      </c>
      <c r="H3287" s="6">
        <v>0</v>
      </c>
      <c r="I3287" s="7">
        <v>6237789</v>
      </c>
      <c r="J3287" s="7">
        <v>6237783</v>
      </c>
      <c r="K3287" s="7">
        <v>2</v>
      </c>
      <c r="L3287" s="7">
        <v>7</v>
      </c>
      <c r="M3287" s="7">
        <f t="shared" si="369"/>
        <v>0</v>
      </c>
      <c r="N3287" s="8">
        <f t="shared" si="370"/>
        <v>0</v>
      </c>
      <c r="R3287" s="12">
        <v>1</v>
      </c>
    </row>
    <row r="3288" spans="1:18" x14ac:dyDescent="0.2">
      <c r="A3288" s="1" t="s">
        <v>5866</v>
      </c>
      <c r="B3288" s="1" t="s">
        <v>732</v>
      </c>
      <c r="C3288" s="2" t="s">
        <v>5867</v>
      </c>
      <c r="E3288" s="4">
        <v>0</v>
      </c>
      <c r="F3288" s="4">
        <v>0</v>
      </c>
      <c r="H3288" s="6">
        <v>0</v>
      </c>
      <c r="I3288" s="7">
        <v>6237790</v>
      </c>
      <c r="J3288" s="7">
        <v>6237374</v>
      </c>
      <c r="K3288" s="7">
        <v>1</v>
      </c>
      <c r="L3288" s="7">
        <v>5</v>
      </c>
      <c r="M3288" s="7">
        <f>M3289+M3290+M3291+M3292+M3293+M3294+M3295+M3296+M3297+M3298+M3299+M3300+M3301+M3302+M3303+M3304</f>
        <v>0</v>
      </c>
      <c r="N3288" s="8">
        <f>N3289+N3290+N3291+N3292+N3293+N3294+N3295+N3296+N3297+N3298+N3299+N3300+N3301+N3302+N3303+N3304</f>
        <v>0</v>
      </c>
      <c r="R3288" s="12">
        <v>1</v>
      </c>
    </row>
    <row r="3289" spans="1:18" x14ac:dyDescent="0.2">
      <c r="A3289" s="1" t="s">
        <v>5868</v>
      </c>
      <c r="C3289" s="2" t="s">
        <v>1561</v>
      </c>
      <c r="D3289" s="3" t="s">
        <v>36</v>
      </c>
      <c r="E3289" s="4">
        <v>0</v>
      </c>
      <c r="F3289" s="4">
        <v>0</v>
      </c>
      <c r="H3289" s="6">
        <v>0</v>
      </c>
      <c r="I3289" s="7">
        <v>6237791</v>
      </c>
      <c r="J3289" s="7">
        <v>6237790</v>
      </c>
      <c r="K3289" s="7">
        <v>2</v>
      </c>
      <c r="L3289" s="7">
        <v>6</v>
      </c>
      <c r="M3289" s="7">
        <f t="shared" ref="M3289:M3304" si="371">ROUND(ROUND(H3289,2)*ROUND(E3289,2), 2)</f>
        <v>0</v>
      </c>
      <c r="N3289" s="8">
        <f t="shared" ref="N3289:N3304" si="372">H3289*E3289*(1+F3289/100)</f>
        <v>0</v>
      </c>
      <c r="R3289" s="12">
        <v>1</v>
      </c>
    </row>
    <row r="3290" spans="1:18" ht="51" x14ac:dyDescent="0.2">
      <c r="A3290" s="1" t="s">
        <v>5869</v>
      </c>
      <c r="B3290" s="1" t="s">
        <v>31</v>
      </c>
      <c r="C3290" s="2" t="s">
        <v>5870</v>
      </c>
      <c r="D3290" s="3" t="s">
        <v>237</v>
      </c>
      <c r="E3290" s="4">
        <v>1</v>
      </c>
      <c r="F3290" s="4">
        <v>0</v>
      </c>
      <c r="H3290" s="6">
        <v>0</v>
      </c>
      <c r="I3290" s="7">
        <v>6237792</v>
      </c>
      <c r="J3290" s="7">
        <v>6237790</v>
      </c>
      <c r="K3290" s="7">
        <v>2</v>
      </c>
      <c r="L3290" s="7">
        <v>6</v>
      </c>
      <c r="M3290" s="7">
        <f t="shared" si="371"/>
        <v>0</v>
      </c>
      <c r="N3290" s="8">
        <f t="shared" si="372"/>
        <v>0</v>
      </c>
      <c r="R3290" s="12">
        <v>1</v>
      </c>
    </row>
    <row r="3291" spans="1:18" x14ac:dyDescent="0.2">
      <c r="A3291" s="1" t="s">
        <v>5871</v>
      </c>
      <c r="B3291" s="1" t="s">
        <v>42</v>
      </c>
      <c r="C3291" s="2" t="s">
        <v>5872</v>
      </c>
      <c r="D3291" s="3" t="s">
        <v>237</v>
      </c>
      <c r="E3291" s="4">
        <v>1</v>
      </c>
      <c r="F3291" s="4">
        <v>0</v>
      </c>
      <c r="H3291" s="6">
        <v>0</v>
      </c>
      <c r="I3291" s="7">
        <v>6237793</v>
      </c>
      <c r="J3291" s="7">
        <v>6237790</v>
      </c>
      <c r="K3291" s="7">
        <v>2</v>
      </c>
      <c r="L3291" s="7">
        <v>6</v>
      </c>
      <c r="M3291" s="7">
        <f t="shared" si="371"/>
        <v>0</v>
      </c>
      <c r="N3291" s="8">
        <f t="shared" si="372"/>
        <v>0</v>
      </c>
      <c r="R3291" s="12">
        <v>1</v>
      </c>
    </row>
    <row r="3292" spans="1:18" ht="25.5" x14ac:dyDescent="0.2">
      <c r="A3292" s="1" t="s">
        <v>5873</v>
      </c>
      <c r="B3292" s="1" t="s">
        <v>45</v>
      </c>
      <c r="C3292" s="2" t="s">
        <v>5874</v>
      </c>
      <c r="D3292" s="3" t="s">
        <v>237</v>
      </c>
      <c r="E3292" s="4">
        <v>5</v>
      </c>
      <c r="F3292" s="4">
        <v>0</v>
      </c>
      <c r="H3292" s="6">
        <v>0</v>
      </c>
      <c r="I3292" s="7">
        <v>6237794</v>
      </c>
      <c r="J3292" s="7">
        <v>6237790</v>
      </c>
      <c r="K3292" s="7">
        <v>2</v>
      </c>
      <c r="L3292" s="7">
        <v>6</v>
      </c>
      <c r="M3292" s="7">
        <f t="shared" si="371"/>
        <v>0</v>
      </c>
      <c r="N3292" s="8">
        <f t="shared" si="372"/>
        <v>0</v>
      </c>
      <c r="R3292" s="12">
        <v>1</v>
      </c>
    </row>
    <row r="3293" spans="1:18" ht="25.5" x14ac:dyDescent="0.2">
      <c r="A3293" s="1" t="s">
        <v>5875</v>
      </c>
      <c r="B3293" s="1" t="s">
        <v>48</v>
      </c>
      <c r="C3293" s="2" t="s">
        <v>5876</v>
      </c>
      <c r="D3293" s="3" t="s">
        <v>237</v>
      </c>
      <c r="E3293" s="4">
        <v>3</v>
      </c>
      <c r="F3293" s="4">
        <v>0</v>
      </c>
      <c r="H3293" s="6">
        <v>0</v>
      </c>
      <c r="I3293" s="7">
        <v>6237795</v>
      </c>
      <c r="J3293" s="7">
        <v>6237790</v>
      </c>
      <c r="K3293" s="7">
        <v>2</v>
      </c>
      <c r="L3293" s="7">
        <v>6</v>
      </c>
      <c r="M3293" s="7">
        <f t="shared" si="371"/>
        <v>0</v>
      </c>
      <c r="N3293" s="8">
        <f t="shared" si="372"/>
        <v>0</v>
      </c>
      <c r="R3293" s="12">
        <v>1</v>
      </c>
    </row>
    <row r="3294" spans="1:18" x14ac:dyDescent="0.2">
      <c r="A3294" s="1" t="s">
        <v>5877</v>
      </c>
      <c r="B3294" s="1" t="s">
        <v>51</v>
      </c>
      <c r="C3294" s="2" t="s">
        <v>5878</v>
      </c>
      <c r="D3294" s="3" t="s">
        <v>237</v>
      </c>
      <c r="E3294" s="4">
        <v>3</v>
      </c>
      <c r="F3294" s="4">
        <v>0</v>
      </c>
      <c r="H3294" s="6">
        <v>0</v>
      </c>
      <c r="I3294" s="7">
        <v>6237796</v>
      </c>
      <c r="J3294" s="7">
        <v>6237790</v>
      </c>
      <c r="K3294" s="7">
        <v>2</v>
      </c>
      <c r="L3294" s="7">
        <v>6</v>
      </c>
      <c r="M3294" s="7">
        <f t="shared" si="371"/>
        <v>0</v>
      </c>
      <c r="N3294" s="8">
        <f t="shared" si="372"/>
        <v>0</v>
      </c>
      <c r="R3294" s="12">
        <v>1</v>
      </c>
    </row>
    <row r="3295" spans="1:18" ht="38.25" x14ac:dyDescent="0.2">
      <c r="A3295" s="1" t="s">
        <v>5879</v>
      </c>
      <c r="B3295" s="1" t="s">
        <v>54</v>
      </c>
      <c r="C3295" s="2" t="s">
        <v>5880</v>
      </c>
      <c r="D3295" s="3" t="s">
        <v>237</v>
      </c>
      <c r="E3295" s="4">
        <v>1</v>
      </c>
      <c r="F3295" s="4">
        <v>0</v>
      </c>
      <c r="H3295" s="6">
        <v>0</v>
      </c>
      <c r="I3295" s="7">
        <v>6237797</v>
      </c>
      <c r="J3295" s="7">
        <v>6237790</v>
      </c>
      <c r="K3295" s="7">
        <v>2</v>
      </c>
      <c r="L3295" s="7">
        <v>6</v>
      </c>
      <c r="M3295" s="7">
        <f t="shared" si="371"/>
        <v>0</v>
      </c>
      <c r="N3295" s="8">
        <f t="shared" si="372"/>
        <v>0</v>
      </c>
      <c r="R3295" s="12">
        <v>1</v>
      </c>
    </row>
    <row r="3296" spans="1:18" ht="38.25" x14ac:dyDescent="0.2">
      <c r="A3296" s="1" t="s">
        <v>5881</v>
      </c>
      <c r="B3296" s="1" t="s">
        <v>57</v>
      </c>
      <c r="C3296" s="2" t="s">
        <v>5882</v>
      </c>
      <c r="D3296" s="3" t="s">
        <v>237</v>
      </c>
      <c r="E3296" s="4">
        <v>0</v>
      </c>
      <c r="F3296" s="4">
        <v>0</v>
      </c>
      <c r="H3296" s="6">
        <v>0</v>
      </c>
      <c r="I3296" s="7">
        <v>6237798</v>
      </c>
      <c r="J3296" s="7">
        <v>6237790</v>
      </c>
      <c r="K3296" s="7">
        <v>2</v>
      </c>
      <c r="L3296" s="7">
        <v>6</v>
      </c>
      <c r="M3296" s="7">
        <f t="shared" si="371"/>
        <v>0</v>
      </c>
      <c r="N3296" s="8">
        <f t="shared" si="372"/>
        <v>0</v>
      </c>
      <c r="R3296" s="12">
        <v>1</v>
      </c>
    </row>
    <row r="3297" spans="1:18" ht="25.5" x14ac:dyDescent="0.2">
      <c r="A3297" s="1" t="s">
        <v>5883</v>
      </c>
      <c r="B3297" s="1" t="s">
        <v>60</v>
      </c>
      <c r="C3297" s="2" t="s">
        <v>5884</v>
      </c>
      <c r="D3297" s="3" t="s">
        <v>237</v>
      </c>
      <c r="E3297" s="4">
        <v>2</v>
      </c>
      <c r="F3297" s="4">
        <v>0</v>
      </c>
      <c r="H3297" s="6">
        <v>0</v>
      </c>
      <c r="I3297" s="7">
        <v>6237799</v>
      </c>
      <c r="J3297" s="7">
        <v>6237790</v>
      </c>
      <c r="K3297" s="7">
        <v>2</v>
      </c>
      <c r="L3297" s="7">
        <v>6</v>
      </c>
      <c r="M3297" s="7">
        <f t="shared" si="371"/>
        <v>0</v>
      </c>
      <c r="N3297" s="8">
        <f t="shared" si="372"/>
        <v>0</v>
      </c>
      <c r="R3297" s="12">
        <v>1</v>
      </c>
    </row>
    <row r="3298" spans="1:18" ht="76.5" x14ac:dyDescent="0.2">
      <c r="A3298" s="1" t="s">
        <v>5885</v>
      </c>
      <c r="B3298" s="1" t="s">
        <v>63</v>
      </c>
      <c r="C3298" s="2" t="s">
        <v>5886</v>
      </c>
      <c r="D3298" s="3" t="s">
        <v>237</v>
      </c>
      <c r="E3298" s="4">
        <v>36</v>
      </c>
      <c r="F3298" s="4">
        <v>0</v>
      </c>
      <c r="H3298" s="6">
        <v>0</v>
      </c>
      <c r="I3298" s="7">
        <v>6237800</v>
      </c>
      <c r="J3298" s="7">
        <v>6237790</v>
      </c>
      <c r="K3298" s="7">
        <v>2</v>
      </c>
      <c r="L3298" s="7">
        <v>6</v>
      </c>
      <c r="M3298" s="7">
        <f t="shared" si="371"/>
        <v>0</v>
      </c>
      <c r="N3298" s="8">
        <f t="shared" si="372"/>
        <v>0</v>
      </c>
      <c r="R3298" s="12">
        <v>1</v>
      </c>
    </row>
    <row r="3299" spans="1:18" ht="25.5" x14ac:dyDescent="0.2">
      <c r="A3299" s="1" t="s">
        <v>5887</v>
      </c>
      <c r="B3299" s="1" t="s">
        <v>66</v>
      </c>
      <c r="C3299" s="2" t="s">
        <v>5888</v>
      </c>
      <c r="D3299" s="3" t="s">
        <v>237</v>
      </c>
      <c r="E3299" s="4">
        <v>3</v>
      </c>
      <c r="F3299" s="4">
        <v>0</v>
      </c>
      <c r="H3299" s="6">
        <v>0</v>
      </c>
      <c r="I3299" s="7">
        <v>6237801</v>
      </c>
      <c r="J3299" s="7">
        <v>6237790</v>
      </c>
      <c r="K3299" s="7">
        <v>2</v>
      </c>
      <c r="L3299" s="7">
        <v>6</v>
      </c>
      <c r="M3299" s="7">
        <f t="shared" si="371"/>
        <v>0</v>
      </c>
      <c r="N3299" s="8">
        <f t="shared" si="372"/>
        <v>0</v>
      </c>
      <c r="R3299" s="12">
        <v>1</v>
      </c>
    </row>
    <row r="3300" spans="1:18" ht="25.5" x14ac:dyDescent="0.2">
      <c r="A3300" s="1" t="s">
        <v>5889</v>
      </c>
      <c r="B3300" s="1" t="s">
        <v>69</v>
      </c>
      <c r="C3300" s="2" t="s">
        <v>5890</v>
      </c>
      <c r="D3300" s="3" t="s">
        <v>237</v>
      </c>
      <c r="E3300" s="4">
        <v>1</v>
      </c>
      <c r="F3300" s="4">
        <v>0</v>
      </c>
      <c r="H3300" s="6">
        <v>0</v>
      </c>
      <c r="I3300" s="7">
        <v>6237802</v>
      </c>
      <c r="J3300" s="7">
        <v>6237790</v>
      </c>
      <c r="K3300" s="7">
        <v>2</v>
      </c>
      <c r="L3300" s="7">
        <v>6</v>
      </c>
      <c r="M3300" s="7">
        <f t="shared" si="371"/>
        <v>0</v>
      </c>
      <c r="N3300" s="8">
        <f t="shared" si="372"/>
        <v>0</v>
      </c>
      <c r="R3300" s="12">
        <v>1</v>
      </c>
    </row>
    <row r="3301" spans="1:18" ht="25.5" x14ac:dyDescent="0.2">
      <c r="A3301" s="1" t="s">
        <v>5891</v>
      </c>
      <c r="B3301" s="1" t="s">
        <v>72</v>
      </c>
      <c r="C3301" s="2" t="s">
        <v>5892</v>
      </c>
      <c r="D3301" s="3" t="s">
        <v>237</v>
      </c>
      <c r="E3301" s="4">
        <v>9</v>
      </c>
      <c r="F3301" s="4">
        <v>0</v>
      </c>
      <c r="H3301" s="6">
        <v>0</v>
      </c>
      <c r="I3301" s="7">
        <v>6237803</v>
      </c>
      <c r="J3301" s="7">
        <v>6237790</v>
      </c>
      <c r="K3301" s="7">
        <v>2</v>
      </c>
      <c r="L3301" s="7">
        <v>6</v>
      </c>
      <c r="M3301" s="7">
        <f t="shared" si="371"/>
        <v>0</v>
      </c>
      <c r="N3301" s="8">
        <f t="shared" si="372"/>
        <v>0</v>
      </c>
      <c r="R3301" s="12">
        <v>1</v>
      </c>
    </row>
    <row r="3302" spans="1:18" ht="38.25" x14ac:dyDescent="0.2">
      <c r="A3302" s="1" t="s">
        <v>5893</v>
      </c>
      <c r="B3302" s="1" t="s">
        <v>75</v>
      </c>
      <c r="C3302" s="2" t="s">
        <v>5894</v>
      </c>
      <c r="D3302" s="3" t="s">
        <v>237</v>
      </c>
      <c r="E3302" s="4">
        <v>3</v>
      </c>
      <c r="F3302" s="4">
        <v>0</v>
      </c>
      <c r="H3302" s="6">
        <v>0</v>
      </c>
      <c r="I3302" s="7">
        <v>6237804</v>
      </c>
      <c r="J3302" s="7">
        <v>6237790</v>
      </c>
      <c r="K3302" s="7">
        <v>2</v>
      </c>
      <c r="L3302" s="7">
        <v>6</v>
      </c>
      <c r="M3302" s="7">
        <f t="shared" si="371"/>
        <v>0</v>
      </c>
      <c r="N3302" s="8">
        <f t="shared" si="372"/>
        <v>0</v>
      </c>
      <c r="R3302" s="12">
        <v>1</v>
      </c>
    </row>
    <row r="3303" spans="1:18" x14ac:dyDescent="0.2">
      <c r="A3303" s="1" t="s">
        <v>5895</v>
      </c>
      <c r="B3303" s="1" t="s">
        <v>78</v>
      </c>
      <c r="C3303" s="2" t="s">
        <v>5896</v>
      </c>
      <c r="D3303" s="3" t="s">
        <v>237</v>
      </c>
      <c r="E3303" s="4">
        <v>3</v>
      </c>
      <c r="F3303" s="4">
        <v>0</v>
      </c>
      <c r="H3303" s="6">
        <v>0</v>
      </c>
      <c r="I3303" s="7">
        <v>6237805</v>
      </c>
      <c r="J3303" s="7">
        <v>6237790</v>
      </c>
      <c r="K3303" s="7">
        <v>2</v>
      </c>
      <c r="L3303" s="7">
        <v>6</v>
      </c>
      <c r="M3303" s="7">
        <f t="shared" si="371"/>
        <v>0</v>
      </c>
      <c r="N3303" s="8">
        <f t="shared" si="372"/>
        <v>0</v>
      </c>
      <c r="R3303" s="12">
        <v>1</v>
      </c>
    </row>
    <row r="3304" spans="1:18" ht="25.5" x14ac:dyDescent="0.2">
      <c r="A3304" s="1" t="s">
        <v>5897</v>
      </c>
      <c r="B3304" s="1" t="s">
        <v>81</v>
      </c>
      <c r="C3304" s="2" t="s">
        <v>5898</v>
      </c>
      <c r="D3304" s="3" t="s">
        <v>237</v>
      </c>
      <c r="E3304" s="4">
        <v>1</v>
      </c>
      <c r="F3304" s="4">
        <v>0</v>
      </c>
      <c r="H3304" s="6">
        <v>0</v>
      </c>
      <c r="I3304" s="7">
        <v>6237806</v>
      </c>
      <c r="J3304" s="7">
        <v>6237790</v>
      </c>
      <c r="K3304" s="7">
        <v>2</v>
      </c>
      <c r="L3304" s="7">
        <v>6</v>
      </c>
      <c r="M3304" s="7">
        <f t="shared" si="371"/>
        <v>0</v>
      </c>
      <c r="N3304" s="8">
        <f t="shared" si="372"/>
        <v>0</v>
      </c>
      <c r="R3304" s="12">
        <v>1</v>
      </c>
    </row>
    <row r="3305" spans="1:18" x14ac:dyDescent="0.2">
      <c r="A3305" s="1" t="s">
        <v>5899</v>
      </c>
      <c r="B3305" s="1" t="s">
        <v>763</v>
      </c>
      <c r="C3305" s="2" t="s">
        <v>5900</v>
      </c>
      <c r="E3305" s="4">
        <v>0</v>
      </c>
      <c r="F3305" s="4">
        <v>0</v>
      </c>
      <c r="H3305" s="6">
        <v>0</v>
      </c>
      <c r="I3305" s="7">
        <v>6237807</v>
      </c>
      <c r="J3305" s="7">
        <v>6237374</v>
      </c>
      <c r="K3305" s="7">
        <v>1</v>
      </c>
      <c r="L3305" s="7">
        <v>5</v>
      </c>
      <c r="M3305" s="7">
        <f>M3306+M3308+M3314</f>
        <v>0</v>
      </c>
      <c r="N3305" s="8">
        <f>N3306+N3308+N3314</f>
        <v>0</v>
      </c>
      <c r="R3305" s="12">
        <v>1</v>
      </c>
    </row>
    <row r="3306" spans="1:18" x14ac:dyDescent="0.2">
      <c r="A3306" s="1" t="s">
        <v>5901</v>
      </c>
      <c r="C3306" s="2" t="s">
        <v>285</v>
      </c>
      <c r="E3306" s="4">
        <v>0</v>
      </c>
      <c r="F3306" s="4">
        <v>0</v>
      </c>
      <c r="H3306" s="6">
        <v>0</v>
      </c>
      <c r="I3306" s="7">
        <v>6237808</v>
      </c>
      <c r="J3306" s="7">
        <v>6237807</v>
      </c>
      <c r="K3306" s="7">
        <v>1</v>
      </c>
      <c r="L3306" s="7">
        <v>6</v>
      </c>
      <c r="M3306" s="7">
        <f>M3307</f>
        <v>0</v>
      </c>
      <c r="N3306" s="8">
        <f>N3307</f>
        <v>0</v>
      </c>
      <c r="R3306" s="12">
        <v>1</v>
      </c>
    </row>
    <row r="3307" spans="1:18" x14ac:dyDescent="0.2">
      <c r="A3307" s="1" t="s">
        <v>5902</v>
      </c>
      <c r="C3307" s="2" t="s">
        <v>1561</v>
      </c>
      <c r="D3307" s="3" t="s">
        <v>36</v>
      </c>
      <c r="E3307" s="4">
        <v>0</v>
      </c>
      <c r="F3307" s="4">
        <v>0</v>
      </c>
      <c r="H3307" s="6">
        <v>0</v>
      </c>
      <c r="I3307" s="7">
        <v>6237809</v>
      </c>
      <c r="J3307" s="7">
        <v>6237808</v>
      </c>
      <c r="K3307" s="7">
        <v>2</v>
      </c>
      <c r="L3307" s="7">
        <v>7</v>
      </c>
      <c r="M3307" s="7">
        <f>ROUND(ROUND(H3307,2)*ROUND(E3307,2), 2)</f>
        <v>0</v>
      </c>
      <c r="N3307" s="8">
        <f>H3307*E3307*(1+F3307/100)</f>
        <v>0</v>
      </c>
      <c r="R3307" s="12">
        <v>1</v>
      </c>
    </row>
    <row r="3308" spans="1:18" x14ac:dyDescent="0.2">
      <c r="A3308" s="1" t="s">
        <v>5903</v>
      </c>
      <c r="C3308" s="2" t="s">
        <v>5904</v>
      </c>
      <c r="E3308" s="4">
        <v>0</v>
      </c>
      <c r="F3308" s="4">
        <v>0</v>
      </c>
      <c r="H3308" s="6">
        <v>0</v>
      </c>
      <c r="I3308" s="7">
        <v>6237810</v>
      </c>
      <c r="J3308" s="7">
        <v>6237807</v>
      </c>
      <c r="K3308" s="7">
        <v>1</v>
      </c>
      <c r="L3308" s="7">
        <v>6</v>
      </c>
      <c r="M3308" s="7">
        <f>M3309+M3310+M3311+M3312+M3313</f>
        <v>0</v>
      </c>
      <c r="N3308" s="8">
        <f>N3309+N3310+N3311+N3312+N3313</f>
        <v>0</v>
      </c>
      <c r="R3308" s="12">
        <v>1</v>
      </c>
    </row>
    <row r="3309" spans="1:18" ht="38.25" x14ac:dyDescent="0.2">
      <c r="A3309" s="1" t="s">
        <v>5905</v>
      </c>
      <c r="B3309" s="1" t="s">
        <v>31</v>
      </c>
      <c r="C3309" s="2" t="s">
        <v>5906</v>
      </c>
      <c r="D3309" s="3" t="s">
        <v>237</v>
      </c>
      <c r="E3309" s="4">
        <v>5</v>
      </c>
      <c r="F3309" s="4">
        <v>0</v>
      </c>
      <c r="H3309" s="6">
        <v>0</v>
      </c>
      <c r="I3309" s="7">
        <v>6237811</v>
      </c>
      <c r="J3309" s="7">
        <v>6237810</v>
      </c>
      <c r="K3309" s="7">
        <v>2</v>
      </c>
      <c r="L3309" s="7">
        <v>7</v>
      </c>
      <c r="M3309" s="7">
        <f t="shared" ref="M3309:M3313" si="373">ROUND(ROUND(H3309,2)*ROUND(E3309,2), 2)</f>
        <v>0</v>
      </c>
      <c r="N3309" s="8">
        <f>H3309*E3309*(1+F3309/100)</f>
        <v>0</v>
      </c>
      <c r="R3309" s="12">
        <v>1</v>
      </c>
    </row>
    <row r="3310" spans="1:18" ht="38.25" x14ac:dyDescent="0.2">
      <c r="A3310" s="1" t="s">
        <v>5907</v>
      </c>
      <c r="B3310" s="1" t="s">
        <v>42</v>
      </c>
      <c r="C3310" s="2" t="s">
        <v>5908</v>
      </c>
      <c r="D3310" s="3" t="s">
        <v>237</v>
      </c>
      <c r="E3310" s="4">
        <v>10</v>
      </c>
      <c r="F3310" s="4">
        <v>0</v>
      </c>
      <c r="H3310" s="6">
        <v>0</v>
      </c>
      <c r="I3310" s="7">
        <v>6237813</v>
      </c>
      <c r="J3310" s="7">
        <v>6237810</v>
      </c>
      <c r="K3310" s="7">
        <v>2</v>
      </c>
      <c r="L3310" s="7">
        <v>7</v>
      </c>
      <c r="M3310" s="7">
        <f t="shared" si="373"/>
        <v>0</v>
      </c>
      <c r="N3310" s="8">
        <f>H3310*E3310*(1+F3310/100)</f>
        <v>0</v>
      </c>
      <c r="R3310" s="12">
        <v>1</v>
      </c>
    </row>
    <row r="3311" spans="1:18" ht="25.5" x14ac:dyDescent="0.2">
      <c r="A3311" s="1" t="s">
        <v>5909</v>
      </c>
      <c r="B3311" s="1" t="s">
        <v>45</v>
      </c>
      <c r="C3311" s="2" t="s">
        <v>5910</v>
      </c>
      <c r="D3311" s="3" t="s">
        <v>237</v>
      </c>
      <c r="E3311" s="4">
        <v>1</v>
      </c>
      <c r="F3311" s="4">
        <v>0</v>
      </c>
      <c r="H3311" s="6">
        <v>0</v>
      </c>
      <c r="I3311" s="7">
        <v>6237814</v>
      </c>
      <c r="J3311" s="7">
        <v>6237810</v>
      </c>
      <c r="K3311" s="7">
        <v>2</v>
      </c>
      <c r="L3311" s="7">
        <v>7</v>
      </c>
      <c r="M3311" s="7">
        <f t="shared" si="373"/>
        <v>0</v>
      </c>
      <c r="N3311" s="8">
        <f>H3311*E3311*(1+F3311/100)</f>
        <v>0</v>
      </c>
      <c r="R3311" s="12">
        <v>1</v>
      </c>
    </row>
    <row r="3312" spans="1:18" x14ac:dyDescent="0.2">
      <c r="A3312" s="1" t="s">
        <v>5911</v>
      </c>
      <c r="B3312" s="1" t="s">
        <v>48</v>
      </c>
      <c r="C3312" s="2" t="s">
        <v>5912</v>
      </c>
      <c r="D3312" s="3" t="s">
        <v>237</v>
      </c>
      <c r="E3312" s="4">
        <v>100</v>
      </c>
      <c r="F3312" s="4">
        <v>0</v>
      </c>
      <c r="H3312" s="6">
        <v>0</v>
      </c>
      <c r="I3312" s="7">
        <v>6237815</v>
      </c>
      <c r="J3312" s="7">
        <v>6237810</v>
      </c>
      <c r="K3312" s="7">
        <v>2</v>
      </c>
      <c r="L3312" s="7">
        <v>7</v>
      </c>
      <c r="M3312" s="7">
        <f t="shared" si="373"/>
        <v>0</v>
      </c>
      <c r="N3312" s="8">
        <f>H3312*E3312*(1+F3312/100)</f>
        <v>0</v>
      </c>
      <c r="R3312" s="12">
        <v>1</v>
      </c>
    </row>
    <row r="3313" spans="1:18" x14ac:dyDescent="0.2">
      <c r="A3313" s="1" t="s">
        <v>5913</v>
      </c>
      <c r="B3313" s="1" t="s">
        <v>51</v>
      </c>
      <c r="C3313" s="2" t="s">
        <v>5914</v>
      </c>
      <c r="D3313" s="3" t="s">
        <v>234</v>
      </c>
      <c r="E3313" s="4">
        <v>1</v>
      </c>
      <c r="F3313" s="4">
        <v>0</v>
      </c>
      <c r="H3313" s="6">
        <v>0</v>
      </c>
      <c r="I3313" s="7">
        <v>6237817</v>
      </c>
      <c r="J3313" s="7">
        <v>6237810</v>
      </c>
      <c r="K3313" s="7">
        <v>2</v>
      </c>
      <c r="L3313" s="7">
        <v>7</v>
      </c>
      <c r="M3313" s="7">
        <f t="shared" si="373"/>
        <v>0</v>
      </c>
      <c r="N3313" s="8">
        <f>H3313*E3313*(1+F3313/100)</f>
        <v>0</v>
      </c>
      <c r="R3313" s="12">
        <v>1</v>
      </c>
    </row>
    <row r="3314" spans="1:18" x14ac:dyDescent="0.2">
      <c r="A3314" s="1" t="s">
        <v>5915</v>
      </c>
      <c r="C3314" s="2" t="s">
        <v>5916</v>
      </c>
      <c r="E3314" s="4">
        <v>0</v>
      </c>
      <c r="F3314" s="4">
        <v>0</v>
      </c>
      <c r="H3314" s="6">
        <v>0</v>
      </c>
      <c r="I3314" s="7">
        <v>6237818</v>
      </c>
      <c r="J3314" s="7">
        <v>6237807</v>
      </c>
      <c r="K3314" s="7">
        <v>1</v>
      </c>
      <c r="L3314" s="7">
        <v>6</v>
      </c>
      <c r="M3314" s="7">
        <f>M3315+M3316</f>
        <v>0</v>
      </c>
      <c r="N3314" s="8">
        <f>N3315+N3316</f>
        <v>0</v>
      </c>
      <c r="R3314" s="12">
        <v>1</v>
      </c>
    </row>
    <row r="3315" spans="1:18" ht="38.25" x14ac:dyDescent="0.2">
      <c r="A3315" s="1" t="s">
        <v>5917</v>
      </c>
      <c r="B3315" s="1" t="s">
        <v>63</v>
      </c>
      <c r="C3315" s="2" t="s">
        <v>5918</v>
      </c>
      <c r="D3315" s="3" t="s">
        <v>237</v>
      </c>
      <c r="E3315" s="4">
        <v>1</v>
      </c>
      <c r="F3315" s="4">
        <v>0</v>
      </c>
      <c r="H3315" s="6">
        <v>0</v>
      </c>
      <c r="I3315" s="7">
        <v>6237819</v>
      </c>
      <c r="J3315" s="7">
        <v>6237818</v>
      </c>
      <c r="K3315" s="7">
        <v>2</v>
      </c>
      <c r="L3315" s="7">
        <v>7</v>
      </c>
      <c r="M3315" s="7">
        <f t="shared" ref="M3315:M3316" si="374">ROUND(ROUND(H3315,2)*ROUND(E3315,2), 2)</f>
        <v>0</v>
      </c>
      <c r="N3315" s="8">
        <f>H3315*E3315*(1+F3315/100)</f>
        <v>0</v>
      </c>
      <c r="R3315" s="12">
        <v>1</v>
      </c>
    </row>
    <row r="3316" spans="1:18" ht="25.5" x14ac:dyDescent="0.2">
      <c r="A3316" s="1" t="s">
        <v>5919</v>
      </c>
      <c r="B3316" s="1" t="s">
        <v>66</v>
      </c>
      <c r="C3316" s="2" t="s">
        <v>5920</v>
      </c>
      <c r="D3316" s="3" t="s">
        <v>234</v>
      </c>
      <c r="E3316" s="4">
        <v>1</v>
      </c>
      <c r="F3316" s="4">
        <v>0</v>
      </c>
      <c r="H3316" s="6">
        <v>0</v>
      </c>
      <c r="I3316" s="7">
        <v>6237821</v>
      </c>
      <c r="J3316" s="7">
        <v>6237818</v>
      </c>
      <c r="K3316" s="7">
        <v>2</v>
      </c>
      <c r="L3316" s="7">
        <v>7</v>
      </c>
      <c r="M3316" s="7">
        <f t="shared" si="374"/>
        <v>0</v>
      </c>
      <c r="N3316" s="8">
        <f>H3316*E3316*(1+F3316/100)</f>
        <v>0</v>
      </c>
      <c r="R3316" s="12">
        <v>1</v>
      </c>
    </row>
    <row r="3317" spans="1:18" x14ac:dyDescent="0.2">
      <c r="A3317" s="1" t="s">
        <v>5921</v>
      </c>
      <c r="B3317" s="1" t="s">
        <v>3436</v>
      </c>
      <c r="C3317" s="2" t="s">
        <v>5922</v>
      </c>
      <c r="E3317" s="4">
        <v>0</v>
      </c>
      <c r="F3317" s="4">
        <v>0</v>
      </c>
      <c r="H3317" s="6">
        <v>0</v>
      </c>
      <c r="I3317" s="7">
        <v>6237822</v>
      </c>
      <c r="J3317" s="7">
        <v>6237374</v>
      </c>
      <c r="K3317" s="7">
        <v>1</v>
      </c>
      <c r="L3317" s="7">
        <v>5</v>
      </c>
      <c r="M3317" s="7">
        <f>M3318+M3319</f>
        <v>0</v>
      </c>
      <c r="N3317" s="8">
        <f>N3318+N3319</f>
        <v>0</v>
      </c>
      <c r="R3317" s="12">
        <v>1</v>
      </c>
    </row>
    <row r="3318" spans="1:18" x14ac:dyDescent="0.2">
      <c r="A3318" s="1" t="s">
        <v>5923</v>
      </c>
      <c r="C3318" s="2" t="s">
        <v>1561</v>
      </c>
      <c r="D3318" s="3" t="s">
        <v>36</v>
      </c>
      <c r="E3318" s="4">
        <v>0</v>
      </c>
      <c r="F3318" s="4">
        <v>0</v>
      </c>
      <c r="H3318" s="6">
        <v>0</v>
      </c>
      <c r="I3318" s="7">
        <v>6237823</v>
      </c>
      <c r="J3318" s="7">
        <v>6237822</v>
      </c>
      <c r="K3318" s="7">
        <v>2</v>
      </c>
      <c r="L3318" s="7">
        <v>6</v>
      </c>
      <c r="M3318" s="7">
        <f t="shared" ref="M3318:M3319" si="375">ROUND(ROUND(H3318,2)*ROUND(E3318,2), 2)</f>
        <v>0</v>
      </c>
      <c r="N3318" s="8">
        <f>H3318*E3318*(1+F3318/100)</f>
        <v>0</v>
      </c>
      <c r="R3318" s="12">
        <v>1</v>
      </c>
    </row>
    <row r="3319" spans="1:18" ht="25.5" x14ac:dyDescent="0.2">
      <c r="A3319" s="1" t="s">
        <v>5924</v>
      </c>
      <c r="B3319" s="1" t="s">
        <v>31</v>
      </c>
      <c r="C3319" s="2" t="s">
        <v>5925</v>
      </c>
      <c r="D3319" s="3" t="s">
        <v>237</v>
      </c>
      <c r="E3319" s="4">
        <v>2</v>
      </c>
      <c r="F3319" s="4">
        <v>0</v>
      </c>
      <c r="H3319" s="6">
        <v>0</v>
      </c>
      <c r="I3319" s="7">
        <v>6237824</v>
      </c>
      <c r="J3319" s="7">
        <v>6237822</v>
      </c>
      <c r="K3319" s="7">
        <v>2</v>
      </c>
      <c r="L3319" s="7">
        <v>6</v>
      </c>
      <c r="M3319" s="7">
        <f t="shared" si="375"/>
        <v>0</v>
      </c>
      <c r="N3319" s="8">
        <f>H3319*E3319*(1+F3319/100)</f>
        <v>0</v>
      </c>
      <c r="R3319" s="12">
        <v>1</v>
      </c>
    </row>
    <row r="3320" spans="1:18" x14ac:dyDescent="0.2">
      <c r="A3320" s="1" t="s">
        <v>5926</v>
      </c>
      <c r="B3320" s="1" t="s">
        <v>3448</v>
      </c>
      <c r="C3320" s="2" t="s">
        <v>5927</v>
      </c>
      <c r="E3320" s="4">
        <v>0</v>
      </c>
      <c r="F3320" s="4">
        <v>0</v>
      </c>
      <c r="H3320" s="6">
        <v>0</v>
      </c>
      <c r="I3320" s="7">
        <v>6237825</v>
      </c>
      <c r="J3320" s="7">
        <v>6237374</v>
      </c>
      <c r="K3320" s="7">
        <v>1</v>
      </c>
      <c r="L3320" s="7">
        <v>5</v>
      </c>
      <c r="M3320" s="7">
        <f>M3321+M3322+M3323+M3324+M3325+M3326+M3327</f>
        <v>0</v>
      </c>
      <c r="N3320" s="8">
        <f>N3321+N3322+N3323+N3324+N3325+N3326+N3327</f>
        <v>0</v>
      </c>
      <c r="R3320" s="12">
        <v>1</v>
      </c>
    </row>
    <row r="3321" spans="1:18" x14ac:dyDescent="0.2">
      <c r="A3321" s="1" t="s">
        <v>5928</v>
      </c>
      <c r="C3321" s="2" t="s">
        <v>1561</v>
      </c>
      <c r="D3321" s="3" t="s">
        <v>36</v>
      </c>
      <c r="E3321" s="4">
        <v>0</v>
      </c>
      <c r="F3321" s="4">
        <v>0</v>
      </c>
      <c r="H3321" s="6">
        <v>0</v>
      </c>
      <c r="I3321" s="7">
        <v>6237826</v>
      </c>
      <c r="J3321" s="7">
        <v>6237825</v>
      </c>
      <c r="K3321" s="7">
        <v>2</v>
      </c>
      <c r="L3321" s="7">
        <v>6</v>
      </c>
      <c r="M3321" s="7">
        <f t="shared" ref="M3321:M3327" si="376">ROUND(ROUND(H3321,2)*ROUND(E3321,2), 2)</f>
        <v>0</v>
      </c>
      <c r="N3321" s="8">
        <f t="shared" ref="N3321:N3327" si="377">H3321*E3321*(1+F3321/100)</f>
        <v>0</v>
      </c>
      <c r="R3321" s="12">
        <v>1</v>
      </c>
    </row>
    <row r="3322" spans="1:18" ht="38.25" x14ac:dyDescent="0.2">
      <c r="A3322" s="1" t="s">
        <v>5929</v>
      </c>
      <c r="B3322" s="1" t="s">
        <v>31</v>
      </c>
      <c r="C3322" s="2" t="s">
        <v>5930</v>
      </c>
      <c r="D3322" s="3" t="s">
        <v>36</v>
      </c>
      <c r="E3322" s="4">
        <v>0</v>
      </c>
      <c r="F3322" s="4">
        <v>0</v>
      </c>
      <c r="H3322" s="6">
        <v>0</v>
      </c>
      <c r="I3322" s="7">
        <v>6237827</v>
      </c>
      <c r="J3322" s="7">
        <v>6237825</v>
      </c>
      <c r="K3322" s="7">
        <v>2</v>
      </c>
      <c r="L3322" s="7">
        <v>6</v>
      </c>
      <c r="M3322" s="7">
        <f t="shared" si="376"/>
        <v>0</v>
      </c>
      <c r="N3322" s="8">
        <f t="shared" si="377"/>
        <v>0</v>
      </c>
      <c r="R3322" s="12">
        <v>1</v>
      </c>
    </row>
    <row r="3323" spans="1:18" ht="63.75" x14ac:dyDescent="0.2">
      <c r="A3323" s="1" t="s">
        <v>5931</v>
      </c>
      <c r="B3323" s="1" t="s">
        <v>608</v>
      </c>
      <c r="C3323" s="2" t="s">
        <v>5932</v>
      </c>
      <c r="D3323" s="3" t="s">
        <v>237</v>
      </c>
      <c r="E3323" s="4">
        <v>6</v>
      </c>
      <c r="F3323" s="4">
        <v>0</v>
      </c>
      <c r="H3323" s="6">
        <v>0</v>
      </c>
      <c r="I3323" s="7">
        <v>6237828</v>
      </c>
      <c r="J3323" s="7">
        <v>6237825</v>
      </c>
      <c r="K3323" s="7">
        <v>2</v>
      </c>
      <c r="L3323" s="7">
        <v>6</v>
      </c>
      <c r="M3323" s="7">
        <f t="shared" si="376"/>
        <v>0</v>
      </c>
      <c r="N3323" s="8">
        <f t="shared" si="377"/>
        <v>0</v>
      </c>
      <c r="R3323" s="12">
        <v>1</v>
      </c>
    </row>
    <row r="3324" spans="1:18" ht="63.75" x14ac:dyDescent="0.2">
      <c r="A3324" s="1" t="s">
        <v>5933</v>
      </c>
      <c r="B3324" s="1" t="s">
        <v>608</v>
      </c>
      <c r="C3324" s="2" t="s">
        <v>5934</v>
      </c>
      <c r="D3324" s="3" t="s">
        <v>237</v>
      </c>
      <c r="E3324" s="4">
        <v>6</v>
      </c>
      <c r="F3324" s="4">
        <v>0</v>
      </c>
      <c r="H3324" s="6">
        <v>0</v>
      </c>
      <c r="I3324" s="7">
        <v>6237829</v>
      </c>
      <c r="J3324" s="7">
        <v>6237825</v>
      </c>
      <c r="K3324" s="7">
        <v>2</v>
      </c>
      <c r="L3324" s="7">
        <v>6</v>
      </c>
      <c r="M3324" s="7">
        <f t="shared" si="376"/>
        <v>0</v>
      </c>
      <c r="N3324" s="8">
        <f t="shared" si="377"/>
        <v>0</v>
      </c>
      <c r="R3324" s="12">
        <v>1</v>
      </c>
    </row>
    <row r="3325" spans="1:18" ht="51" x14ac:dyDescent="0.2">
      <c r="A3325" s="1" t="s">
        <v>5935</v>
      </c>
      <c r="B3325" s="1" t="s">
        <v>608</v>
      </c>
      <c r="C3325" s="2" t="s">
        <v>5936</v>
      </c>
      <c r="D3325" s="3" t="s">
        <v>237</v>
      </c>
      <c r="E3325" s="4">
        <v>4</v>
      </c>
      <c r="F3325" s="4">
        <v>0</v>
      </c>
      <c r="H3325" s="6">
        <v>0</v>
      </c>
      <c r="I3325" s="7">
        <v>6237830</v>
      </c>
      <c r="J3325" s="7">
        <v>6237825</v>
      </c>
      <c r="K3325" s="7">
        <v>2</v>
      </c>
      <c r="L3325" s="7">
        <v>6</v>
      </c>
      <c r="M3325" s="7">
        <f t="shared" si="376"/>
        <v>0</v>
      </c>
      <c r="N3325" s="8">
        <f t="shared" si="377"/>
        <v>0</v>
      </c>
      <c r="R3325" s="12">
        <v>1</v>
      </c>
    </row>
    <row r="3326" spans="1:18" ht="51" x14ac:dyDescent="0.2">
      <c r="A3326" s="1" t="s">
        <v>5937</v>
      </c>
      <c r="B3326" s="1" t="s">
        <v>608</v>
      </c>
      <c r="C3326" s="2" t="s">
        <v>5938</v>
      </c>
      <c r="D3326" s="3" t="s">
        <v>237</v>
      </c>
      <c r="E3326" s="4">
        <v>6</v>
      </c>
      <c r="F3326" s="4">
        <v>0</v>
      </c>
      <c r="H3326" s="6">
        <v>0</v>
      </c>
      <c r="I3326" s="7">
        <v>6237831</v>
      </c>
      <c r="J3326" s="7">
        <v>6237825</v>
      </c>
      <c r="K3326" s="7">
        <v>2</v>
      </c>
      <c r="L3326" s="7">
        <v>6</v>
      </c>
      <c r="M3326" s="7">
        <f t="shared" si="376"/>
        <v>0</v>
      </c>
      <c r="N3326" s="8">
        <f t="shared" si="377"/>
        <v>0</v>
      </c>
      <c r="R3326" s="12">
        <v>1</v>
      </c>
    </row>
    <row r="3327" spans="1:18" ht="51" x14ac:dyDescent="0.2">
      <c r="A3327" s="1" t="s">
        <v>5939</v>
      </c>
      <c r="B3327" s="1" t="s">
        <v>608</v>
      </c>
      <c r="C3327" s="2" t="s">
        <v>5940</v>
      </c>
      <c r="D3327" s="3" t="s">
        <v>234</v>
      </c>
      <c r="E3327" s="4">
        <v>6</v>
      </c>
      <c r="F3327" s="4">
        <v>0</v>
      </c>
      <c r="H3327" s="6">
        <v>0</v>
      </c>
      <c r="I3327" s="7">
        <v>6237832</v>
      </c>
      <c r="J3327" s="7">
        <v>6237825</v>
      </c>
      <c r="K3327" s="7">
        <v>2</v>
      </c>
      <c r="L3327" s="7">
        <v>6</v>
      </c>
      <c r="M3327" s="7">
        <f t="shared" si="376"/>
        <v>0</v>
      </c>
      <c r="N3327" s="8">
        <f t="shared" si="377"/>
        <v>0</v>
      </c>
      <c r="R3327" s="12">
        <v>1</v>
      </c>
    </row>
    <row r="3328" spans="1:18" x14ac:dyDescent="0.2">
      <c r="A3328" s="1" t="s">
        <v>5941</v>
      </c>
      <c r="B3328" s="1" t="s">
        <v>3458</v>
      </c>
      <c r="C3328" s="2" t="s">
        <v>5942</v>
      </c>
      <c r="E3328" s="4">
        <v>0</v>
      </c>
      <c r="F3328" s="4">
        <v>0</v>
      </c>
      <c r="H3328" s="6">
        <v>0</v>
      </c>
      <c r="I3328" s="7">
        <v>6237833</v>
      </c>
      <c r="J3328" s="7">
        <v>6237374</v>
      </c>
      <c r="K3328" s="7">
        <v>1</v>
      </c>
      <c r="L3328" s="7">
        <v>5</v>
      </c>
      <c r="M3328" s="7">
        <f>M3329+M3330+M3331+M3332</f>
        <v>0</v>
      </c>
      <c r="N3328" s="8">
        <f>N3329+N3330+N3331+N3332</f>
        <v>0</v>
      </c>
      <c r="R3328" s="12">
        <v>1</v>
      </c>
    </row>
    <row r="3329" spans="1:18" x14ac:dyDescent="0.2">
      <c r="A3329" s="1" t="s">
        <v>5943</v>
      </c>
      <c r="C3329" s="2" t="s">
        <v>1561</v>
      </c>
      <c r="D3329" s="3" t="s">
        <v>36</v>
      </c>
      <c r="E3329" s="4">
        <v>0</v>
      </c>
      <c r="F3329" s="4">
        <v>0</v>
      </c>
      <c r="H3329" s="6">
        <v>0</v>
      </c>
      <c r="I3329" s="7">
        <v>6237834</v>
      </c>
      <c r="J3329" s="7">
        <v>6237833</v>
      </c>
      <c r="K3329" s="7">
        <v>2</v>
      </c>
      <c r="L3329" s="7">
        <v>6</v>
      </c>
      <c r="M3329" s="7">
        <f t="shared" ref="M3329:M3332" si="378">ROUND(ROUND(H3329,2)*ROUND(E3329,2), 2)</f>
        <v>0</v>
      </c>
      <c r="N3329" s="8">
        <f>H3329*E3329*(1+F3329/100)</f>
        <v>0</v>
      </c>
      <c r="R3329" s="12">
        <v>1</v>
      </c>
    </row>
    <row r="3330" spans="1:18" x14ac:dyDescent="0.2">
      <c r="A3330" s="1" t="s">
        <v>5944</v>
      </c>
      <c r="B3330" s="1" t="s">
        <v>31</v>
      </c>
      <c r="C3330" s="2" t="s">
        <v>5945</v>
      </c>
      <c r="D3330" s="3" t="s">
        <v>237</v>
      </c>
      <c r="E3330" s="4">
        <v>1</v>
      </c>
      <c r="F3330" s="4">
        <v>0</v>
      </c>
      <c r="H3330" s="6">
        <v>0</v>
      </c>
      <c r="I3330" s="7">
        <v>6237835</v>
      </c>
      <c r="J3330" s="7">
        <v>6237833</v>
      </c>
      <c r="K3330" s="7">
        <v>2</v>
      </c>
      <c r="L3330" s="7">
        <v>6</v>
      </c>
      <c r="M3330" s="7">
        <f t="shared" si="378"/>
        <v>0</v>
      </c>
      <c r="N3330" s="8">
        <f>H3330*E3330*(1+F3330/100)</f>
        <v>0</v>
      </c>
      <c r="R3330" s="12">
        <v>1</v>
      </c>
    </row>
    <row r="3331" spans="1:18" x14ac:dyDescent="0.2">
      <c r="A3331" s="1" t="s">
        <v>5946</v>
      </c>
      <c r="B3331" s="1" t="s">
        <v>42</v>
      </c>
      <c r="C3331" s="2" t="s">
        <v>5947</v>
      </c>
      <c r="D3331" s="3" t="s">
        <v>237</v>
      </c>
      <c r="E3331" s="4">
        <v>1</v>
      </c>
      <c r="F3331" s="4">
        <v>0</v>
      </c>
      <c r="H3331" s="6">
        <v>0</v>
      </c>
      <c r="I3331" s="7">
        <v>6237836</v>
      </c>
      <c r="J3331" s="7">
        <v>6237833</v>
      </c>
      <c r="K3331" s="7">
        <v>2</v>
      </c>
      <c r="L3331" s="7">
        <v>6</v>
      </c>
      <c r="M3331" s="7">
        <f t="shared" si="378"/>
        <v>0</v>
      </c>
      <c r="N3331" s="8">
        <f>H3331*E3331*(1+F3331/100)</f>
        <v>0</v>
      </c>
      <c r="R3331" s="12">
        <v>1</v>
      </c>
    </row>
    <row r="3332" spans="1:18" ht="25.5" x14ac:dyDescent="0.2">
      <c r="A3332" s="1" t="s">
        <v>5948</v>
      </c>
      <c r="B3332" s="1" t="s">
        <v>45</v>
      </c>
      <c r="C3332" s="2" t="s">
        <v>5949</v>
      </c>
      <c r="D3332" s="3" t="s">
        <v>237</v>
      </c>
      <c r="E3332" s="4">
        <v>4</v>
      </c>
      <c r="F3332" s="4">
        <v>0</v>
      </c>
      <c r="H3332" s="6">
        <v>0</v>
      </c>
      <c r="I3332" s="7">
        <v>6237837</v>
      </c>
      <c r="J3332" s="7">
        <v>6237833</v>
      </c>
      <c r="K3332" s="7">
        <v>2</v>
      </c>
      <c r="L3332" s="7">
        <v>6</v>
      </c>
      <c r="M3332" s="7">
        <f t="shared" si="378"/>
        <v>0</v>
      </c>
      <c r="N3332" s="8">
        <f>H3332*E3332*(1+F3332/100)</f>
        <v>0</v>
      </c>
      <c r="R3332" s="12">
        <v>1</v>
      </c>
    </row>
    <row r="3333" spans="1:18" x14ac:dyDescent="0.2">
      <c r="A3333" s="1" t="s">
        <v>5950</v>
      </c>
      <c r="B3333" s="1" t="s">
        <v>3580</v>
      </c>
      <c r="C3333" s="2" t="s">
        <v>5951</v>
      </c>
      <c r="E3333" s="4">
        <v>0</v>
      </c>
      <c r="F3333" s="4">
        <v>0</v>
      </c>
      <c r="H3333" s="6">
        <v>0</v>
      </c>
      <c r="I3333" s="7">
        <v>6237838</v>
      </c>
      <c r="J3333" s="7">
        <v>6237374</v>
      </c>
      <c r="K3333" s="7">
        <v>1</v>
      </c>
      <c r="L3333" s="7">
        <v>5</v>
      </c>
      <c r="M3333" s="7">
        <f>M3334+M3336+M3349</f>
        <v>0</v>
      </c>
      <c r="N3333" s="8">
        <f>N3334+N3336+N3349</f>
        <v>0</v>
      </c>
      <c r="R3333" s="12">
        <v>1</v>
      </c>
    </row>
    <row r="3334" spans="1:18" x14ac:dyDescent="0.2">
      <c r="A3334" s="1" t="s">
        <v>5952</v>
      </c>
      <c r="C3334" s="2" t="s">
        <v>285</v>
      </c>
      <c r="E3334" s="4">
        <v>0</v>
      </c>
      <c r="F3334" s="4">
        <v>0</v>
      </c>
      <c r="H3334" s="6">
        <v>0</v>
      </c>
      <c r="I3334" s="7">
        <v>6237839</v>
      </c>
      <c r="J3334" s="7">
        <v>6237838</v>
      </c>
      <c r="K3334" s="7">
        <v>1</v>
      </c>
      <c r="L3334" s="7">
        <v>6</v>
      </c>
      <c r="M3334" s="7">
        <f>M3335</f>
        <v>0</v>
      </c>
      <c r="N3334" s="8">
        <f>N3335</f>
        <v>0</v>
      </c>
      <c r="R3334" s="12">
        <v>1</v>
      </c>
    </row>
    <row r="3335" spans="1:18" x14ac:dyDescent="0.2">
      <c r="A3335" s="1" t="s">
        <v>5953</v>
      </c>
      <c r="C3335" s="2" t="s">
        <v>1561</v>
      </c>
      <c r="D3335" s="3" t="s">
        <v>36</v>
      </c>
      <c r="E3335" s="4">
        <v>0</v>
      </c>
      <c r="F3335" s="4">
        <v>0</v>
      </c>
      <c r="H3335" s="6">
        <v>0</v>
      </c>
      <c r="I3335" s="7">
        <v>6237840</v>
      </c>
      <c r="J3335" s="7">
        <v>6237839</v>
      </c>
      <c r="K3335" s="7">
        <v>2</v>
      </c>
      <c r="L3335" s="7">
        <v>7</v>
      </c>
      <c r="M3335" s="7">
        <f>ROUND(ROUND(H3335,2)*ROUND(E3335,2), 2)</f>
        <v>0</v>
      </c>
      <c r="N3335" s="8">
        <f>H3335*E3335*(1+F3335/100)</f>
        <v>0</v>
      </c>
      <c r="R3335" s="12">
        <v>1</v>
      </c>
    </row>
    <row r="3336" spans="1:18" x14ac:dyDescent="0.2">
      <c r="A3336" s="1" t="s">
        <v>5954</v>
      </c>
      <c r="B3336" s="1" t="s">
        <v>1556</v>
      </c>
      <c r="C3336" s="2" t="s">
        <v>5955</v>
      </c>
      <c r="E3336" s="4">
        <v>0</v>
      </c>
      <c r="F3336" s="4">
        <v>0</v>
      </c>
      <c r="H3336" s="6">
        <v>0</v>
      </c>
      <c r="I3336" s="7">
        <v>6237841</v>
      </c>
      <c r="J3336" s="7">
        <v>6237838</v>
      </c>
      <c r="K3336" s="7">
        <v>1</v>
      </c>
      <c r="L3336" s="7">
        <v>6</v>
      </c>
      <c r="M3336" s="7">
        <f>M3337+M3338+M3339+M3340+M3341+M3342+M3343+M3344+M3345+M3346+M3347+M3348</f>
        <v>0</v>
      </c>
      <c r="N3336" s="8">
        <f>N3337+N3338+N3339+N3340+N3341+N3342+N3343+N3344+N3345+N3346+N3347+N3348</f>
        <v>0</v>
      </c>
      <c r="R3336" s="12">
        <v>1</v>
      </c>
    </row>
    <row r="3337" spans="1:18" x14ac:dyDescent="0.2">
      <c r="A3337" s="1" t="s">
        <v>5956</v>
      </c>
      <c r="B3337" s="1" t="s">
        <v>31</v>
      </c>
      <c r="C3337" s="2" t="s">
        <v>5957</v>
      </c>
      <c r="D3337" s="3" t="s">
        <v>36</v>
      </c>
      <c r="E3337" s="4">
        <v>0</v>
      </c>
      <c r="F3337" s="4">
        <v>0</v>
      </c>
      <c r="H3337" s="6">
        <v>0</v>
      </c>
      <c r="I3337" s="7">
        <v>6237842</v>
      </c>
      <c r="J3337" s="7">
        <v>6237841</v>
      </c>
      <c r="K3337" s="7">
        <v>2</v>
      </c>
      <c r="L3337" s="7">
        <v>7</v>
      </c>
      <c r="M3337" s="7">
        <f t="shared" ref="M3337:M3348" si="379">ROUND(ROUND(H3337,2)*ROUND(E3337,2), 2)</f>
        <v>0</v>
      </c>
      <c r="N3337" s="8">
        <f t="shared" ref="N3337:N3348" si="380">H3337*E3337*(1+F3337/100)</f>
        <v>0</v>
      </c>
      <c r="R3337" s="12">
        <v>1</v>
      </c>
    </row>
    <row r="3338" spans="1:18" ht="51" x14ac:dyDescent="0.2">
      <c r="A3338" s="1" t="s">
        <v>5958</v>
      </c>
      <c r="C3338" s="2" t="s">
        <v>5959</v>
      </c>
      <c r="D3338" s="3" t="s">
        <v>237</v>
      </c>
      <c r="E3338" s="4">
        <v>1</v>
      </c>
      <c r="F3338" s="4">
        <v>0</v>
      </c>
      <c r="H3338" s="6">
        <v>0</v>
      </c>
      <c r="I3338" s="7">
        <v>6237843</v>
      </c>
      <c r="J3338" s="7">
        <v>6237841</v>
      </c>
      <c r="K3338" s="7">
        <v>2</v>
      </c>
      <c r="L3338" s="7">
        <v>7</v>
      </c>
      <c r="M3338" s="7">
        <f t="shared" si="379"/>
        <v>0</v>
      </c>
      <c r="N3338" s="8">
        <f t="shared" si="380"/>
        <v>0</v>
      </c>
      <c r="R3338" s="12">
        <v>1</v>
      </c>
    </row>
    <row r="3339" spans="1:18" ht="25.5" x14ac:dyDescent="0.2">
      <c r="A3339" s="1" t="s">
        <v>5960</v>
      </c>
      <c r="C3339" s="2" t="s">
        <v>5961</v>
      </c>
      <c r="D3339" s="3" t="s">
        <v>237</v>
      </c>
      <c r="E3339" s="4">
        <v>1</v>
      </c>
      <c r="F3339" s="4">
        <v>0</v>
      </c>
      <c r="H3339" s="6">
        <v>0</v>
      </c>
      <c r="I3339" s="7">
        <v>6237844</v>
      </c>
      <c r="J3339" s="7">
        <v>6237841</v>
      </c>
      <c r="K3339" s="7">
        <v>2</v>
      </c>
      <c r="L3339" s="7">
        <v>7</v>
      </c>
      <c r="M3339" s="7">
        <f t="shared" si="379"/>
        <v>0</v>
      </c>
      <c r="N3339" s="8">
        <f t="shared" si="380"/>
        <v>0</v>
      </c>
      <c r="R3339" s="12">
        <v>1</v>
      </c>
    </row>
    <row r="3340" spans="1:18" ht="25.5" x14ac:dyDescent="0.2">
      <c r="A3340" s="1" t="s">
        <v>5962</v>
      </c>
      <c r="C3340" s="2" t="s">
        <v>5963</v>
      </c>
      <c r="D3340" s="3" t="s">
        <v>237</v>
      </c>
      <c r="E3340" s="4">
        <v>1</v>
      </c>
      <c r="F3340" s="4">
        <v>0</v>
      </c>
      <c r="H3340" s="6">
        <v>0</v>
      </c>
      <c r="I3340" s="7">
        <v>6237845</v>
      </c>
      <c r="J3340" s="7">
        <v>6237841</v>
      </c>
      <c r="K3340" s="7">
        <v>2</v>
      </c>
      <c r="L3340" s="7">
        <v>7</v>
      </c>
      <c r="M3340" s="7">
        <f t="shared" si="379"/>
        <v>0</v>
      </c>
      <c r="N3340" s="8">
        <f t="shared" si="380"/>
        <v>0</v>
      </c>
      <c r="R3340" s="12">
        <v>1</v>
      </c>
    </row>
    <row r="3341" spans="1:18" ht="25.5" x14ac:dyDescent="0.2">
      <c r="A3341" s="1" t="s">
        <v>5964</v>
      </c>
      <c r="C3341" s="2" t="s">
        <v>5965</v>
      </c>
      <c r="D3341" s="3" t="s">
        <v>237</v>
      </c>
      <c r="E3341" s="4">
        <v>1</v>
      </c>
      <c r="F3341" s="4">
        <v>0</v>
      </c>
      <c r="H3341" s="6">
        <v>0</v>
      </c>
      <c r="I3341" s="7">
        <v>6237846</v>
      </c>
      <c r="J3341" s="7">
        <v>6237841</v>
      </c>
      <c r="K3341" s="7">
        <v>2</v>
      </c>
      <c r="L3341" s="7">
        <v>7</v>
      </c>
      <c r="M3341" s="7">
        <f t="shared" si="379"/>
        <v>0</v>
      </c>
      <c r="N3341" s="8">
        <f t="shared" si="380"/>
        <v>0</v>
      </c>
      <c r="R3341" s="12">
        <v>1</v>
      </c>
    </row>
    <row r="3342" spans="1:18" ht="25.5" x14ac:dyDescent="0.2">
      <c r="A3342" s="1" t="s">
        <v>5966</v>
      </c>
      <c r="C3342" s="2" t="s">
        <v>5967</v>
      </c>
      <c r="D3342" s="3" t="s">
        <v>237</v>
      </c>
      <c r="E3342" s="4">
        <v>1</v>
      </c>
      <c r="F3342" s="4">
        <v>0</v>
      </c>
      <c r="H3342" s="6">
        <v>0</v>
      </c>
      <c r="I3342" s="7">
        <v>6237847</v>
      </c>
      <c r="J3342" s="7">
        <v>6237841</v>
      </c>
      <c r="K3342" s="7">
        <v>2</v>
      </c>
      <c r="L3342" s="7">
        <v>7</v>
      </c>
      <c r="M3342" s="7">
        <f t="shared" si="379"/>
        <v>0</v>
      </c>
      <c r="N3342" s="8">
        <f t="shared" si="380"/>
        <v>0</v>
      </c>
      <c r="R3342" s="12">
        <v>1</v>
      </c>
    </row>
    <row r="3343" spans="1:18" ht="25.5" x14ac:dyDescent="0.2">
      <c r="A3343" s="1" t="s">
        <v>5968</v>
      </c>
      <c r="C3343" s="2" t="s">
        <v>5969</v>
      </c>
      <c r="D3343" s="3" t="s">
        <v>237</v>
      </c>
      <c r="E3343" s="4">
        <v>1</v>
      </c>
      <c r="F3343" s="4">
        <v>0</v>
      </c>
      <c r="H3343" s="6">
        <v>0</v>
      </c>
      <c r="I3343" s="7">
        <v>6237848</v>
      </c>
      <c r="J3343" s="7">
        <v>6237841</v>
      </c>
      <c r="K3343" s="7">
        <v>2</v>
      </c>
      <c r="L3343" s="7">
        <v>7</v>
      </c>
      <c r="M3343" s="7">
        <f t="shared" si="379"/>
        <v>0</v>
      </c>
      <c r="N3343" s="8">
        <f t="shared" si="380"/>
        <v>0</v>
      </c>
      <c r="R3343" s="12">
        <v>1</v>
      </c>
    </row>
    <row r="3344" spans="1:18" x14ac:dyDescent="0.2">
      <c r="A3344" s="1" t="s">
        <v>5970</v>
      </c>
      <c r="B3344" s="1" t="s">
        <v>42</v>
      </c>
      <c r="C3344" s="2" t="s">
        <v>5971</v>
      </c>
      <c r="D3344" s="3" t="s">
        <v>237</v>
      </c>
      <c r="E3344" s="4">
        <v>1</v>
      </c>
      <c r="F3344" s="4">
        <v>0</v>
      </c>
      <c r="H3344" s="6">
        <v>0</v>
      </c>
      <c r="I3344" s="7">
        <v>6237849</v>
      </c>
      <c r="J3344" s="7">
        <v>6237841</v>
      </c>
      <c r="K3344" s="7">
        <v>2</v>
      </c>
      <c r="L3344" s="7">
        <v>7</v>
      </c>
      <c r="M3344" s="7">
        <f t="shared" si="379"/>
        <v>0</v>
      </c>
      <c r="N3344" s="8">
        <f t="shared" si="380"/>
        <v>0</v>
      </c>
      <c r="R3344" s="12">
        <v>1</v>
      </c>
    </row>
    <row r="3345" spans="1:18" x14ac:dyDescent="0.2">
      <c r="A3345" s="1" t="s">
        <v>5972</v>
      </c>
      <c r="B3345" s="1" t="s">
        <v>45</v>
      </c>
      <c r="C3345" s="2" t="s">
        <v>5973</v>
      </c>
      <c r="D3345" s="3" t="s">
        <v>237</v>
      </c>
      <c r="E3345" s="4">
        <v>21</v>
      </c>
      <c r="F3345" s="4">
        <v>0</v>
      </c>
      <c r="H3345" s="6">
        <v>0</v>
      </c>
      <c r="I3345" s="7">
        <v>6237850</v>
      </c>
      <c r="J3345" s="7">
        <v>6237841</v>
      </c>
      <c r="K3345" s="7">
        <v>2</v>
      </c>
      <c r="L3345" s="7">
        <v>7</v>
      </c>
      <c r="M3345" s="7">
        <f t="shared" si="379"/>
        <v>0</v>
      </c>
      <c r="N3345" s="8">
        <f t="shared" si="380"/>
        <v>0</v>
      </c>
      <c r="R3345" s="12">
        <v>1</v>
      </c>
    </row>
    <row r="3346" spans="1:18" x14ac:dyDescent="0.2">
      <c r="A3346" s="1" t="s">
        <v>5974</v>
      </c>
      <c r="B3346" s="1" t="s">
        <v>48</v>
      </c>
      <c r="C3346" s="2" t="s">
        <v>5975</v>
      </c>
      <c r="D3346" s="3" t="s">
        <v>237</v>
      </c>
      <c r="E3346" s="4">
        <v>7</v>
      </c>
      <c r="F3346" s="4">
        <v>0</v>
      </c>
      <c r="H3346" s="6">
        <v>0</v>
      </c>
      <c r="I3346" s="7">
        <v>6237851</v>
      </c>
      <c r="J3346" s="7">
        <v>6237841</v>
      </c>
      <c r="K3346" s="7">
        <v>2</v>
      </c>
      <c r="L3346" s="7">
        <v>7</v>
      </c>
      <c r="M3346" s="7">
        <f t="shared" si="379"/>
        <v>0</v>
      </c>
      <c r="N3346" s="8">
        <f t="shared" si="380"/>
        <v>0</v>
      </c>
      <c r="R3346" s="12">
        <v>1</v>
      </c>
    </row>
    <row r="3347" spans="1:18" x14ac:dyDescent="0.2">
      <c r="A3347" s="1" t="s">
        <v>5976</v>
      </c>
      <c r="B3347" s="1" t="s">
        <v>51</v>
      </c>
      <c r="C3347" s="2" t="s">
        <v>5977</v>
      </c>
      <c r="D3347" s="3" t="s">
        <v>237</v>
      </c>
      <c r="E3347" s="4">
        <v>15</v>
      </c>
      <c r="F3347" s="4">
        <v>0</v>
      </c>
      <c r="H3347" s="6">
        <v>0</v>
      </c>
      <c r="I3347" s="7">
        <v>6237852</v>
      </c>
      <c r="J3347" s="7">
        <v>6237841</v>
      </c>
      <c r="K3347" s="7">
        <v>2</v>
      </c>
      <c r="L3347" s="7">
        <v>7</v>
      </c>
      <c r="M3347" s="7">
        <f t="shared" si="379"/>
        <v>0</v>
      </c>
      <c r="N3347" s="8">
        <f t="shared" si="380"/>
        <v>0</v>
      </c>
      <c r="R3347" s="12">
        <v>1</v>
      </c>
    </row>
    <row r="3348" spans="1:18" x14ac:dyDescent="0.2">
      <c r="A3348" s="1" t="s">
        <v>5978</v>
      </c>
      <c r="B3348" s="1" t="s">
        <v>54</v>
      </c>
      <c r="C3348" s="2" t="s">
        <v>5979</v>
      </c>
      <c r="D3348" s="3" t="s">
        <v>237</v>
      </c>
      <c r="E3348" s="4">
        <v>2</v>
      </c>
      <c r="F3348" s="4">
        <v>0</v>
      </c>
      <c r="H3348" s="6">
        <v>0</v>
      </c>
      <c r="I3348" s="7">
        <v>6237853</v>
      </c>
      <c r="J3348" s="7">
        <v>6237841</v>
      </c>
      <c r="K3348" s="7">
        <v>2</v>
      </c>
      <c r="L3348" s="7">
        <v>7</v>
      </c>
      <c r="M3348" s="7">
        <f t="shared" si="379"/>
        <v>0</v>
      </c>
      <c r="N3348" s="8">
        <f t="shared" si="380"/>
        <v>0</v>
      </c>
      <c r="R3348" s="12">
        <v>1</v>
      </c>
    </row>
    <row r="3349" spans="1:18" x14ac:dyDescent="0.2">
      <c r="A3349" s="1" t="s">
        <v>5980</v>
      </c>
      <c r="B3349" s="1" t="s">
        <v>1799</v>
      </c>
      <c r="C3349" s="2" t="s">
        <v>5981</v>
      </c>
      <c r="E3349" s="4">
        <v>0</v>
      </c>
      <c r="F3349" s="4">
        <v>0</v>
      </c>
      <c r="H3349" s="6">
        <v>0</v>
      </c>
      <c r="I3349" s="7">
        <v>6237854</v>
      </c>
      <c r="J3349" s="7">
        <v>6237838</v>
      </c>
      <c r="K3349" s="7">
        <v>1</v>
      </c>
      <c r="L3349" s="7">
        <v>6</v>
      </c>
      <c r="M3349" s="7">
        <f>M3350+M3351+M3352+M3353+M3354+M3355+M3356+M3357+M3358+M3359+M3360+M3361</f>
        <v>0</v>
      </c>
      <c r="N3349" s="8">
        <f>N3350+N3351+N3352+N3353+N3354+N3355+N3356+N3357+N3358+N3359+N3360+N3361</f>
        <v>0</v>
      </c>
      <c r="R3349" s="12">
        <v>1</v>
      </c>
    </row>
    <row r="3350" spans="1:18" x14ac:dyDescent="0.2">
      <c r="A3350" s="1" t="s">
        <v>5982</v>
      </c>
      <c r="B3350" s="1" t="s">
        <v>63</v>
      </c>
      <c r="C3350" s="2" t="s">
        <v>5957</v>
      </c>
      <c r="D3350" s="3" t="s">
        <v>36</v>
      </c>
      <c r="E3350" s="4">
        <v>0</v>
      </c>
      <c r="F3350" s="4">
        <v>0</v>
      </c>
      <c r="H3350" s="6">
        <v>0</v>
      </c>
      <c r="I3350" s="7">
        <v>6237855</v>
      </c>
      <c r="J3350" s="7">
        <v>6237854</v>
      </c>
      <c r="K3350" s="7">
        <v>2</v>
      </c>
      <c r="L3350" s="7">
        <v>7</v>
      </c>
      <c r="M3350" s="7">
        <f t="shared" ref="M3350:M3361" si="381">ROUND(ROUND(H3350,2)*ROUND(E3350,2), 2)</f>
        <v>0</v>
      </c>
      <c r="N3350" s="8">
        <f t="shared" ref="N3350:N3361" si="382">H3350*E3350*(1+F3350/100)</f>
        <v>0</v>
      </c>
      <c r="R3350" s="12">
        <v>1</v>
      </c>
    </row>
    <row r="3351" spans="1:18" ht="51" x14ac:dyDescent="0.2">
      <c r="A3351" s="1" t="s">
        <v>5983</v>
      </c>
      <c r="C3351" s="2" t="s">
        <v>5984</v>
      </c>
      <c r="D3351" s="3" t="s">
        <v>237</v>
      </c>
      <c r="E3351" s="4">
        <v>1</v>
      </c>
      <c r="F3351" s="4">
        <v>0</v>
      </c>
      <c r="H3351" s="6">
        <v>0</v>
      </c>
      <c r="I3351" s="7">
        <v>6237856</v>
      </c>
      <c r="J3351" s="7">
        <v>6237854</v>
      </c>
      <c r="K3351" s="7">
        <v>2</v>
      </c>
      <c r="L3351" s="7">
        <v>7</v>
      </c>
      <c r="M3351" s="7">
        <f t="shared" si="381"/>
        <v>0</v>
      </c>
      <c r="N3351" s="8">
        <f t="shared" si="382"/>
        <v>0</v>
      </c>
      <c r="R3351" s="12">
        <v>1</v>
      </c>
    </row>
    <row r="3352" spans="1:18" ht="38.25" x14ac:dyDescent="0.2">
      <c r="A3352" s="1" t="s">
        <v>5985</v>
      </c>
      <c r="C3352" s="2" t="s">
        <v>5986</v>
      </c>
      <c r="D3352" s="3" t="s">
        <v>237</v>
      </c>
      <c r="E3352" s="4">
        <v>1</v>
      </c>
      <c r="F3352" s="4">
        <v>0</v>
      </c>
      <c r="H3352" s="6">
        <v>0</v>
      </c>
      <c r="I3352" s="7">
        <v>6237857</v>
      </c>
      <c r="J3352" s="7">
        <v>6237854</v>
      </c>
      <c r="K3352" s="7">
        <v>2</v>
      </c>
      <c r="L3352" s="7">
        <v>7</v>
      </c>
      <c r="M3352" s="7">
        <f t="shared" si="381"/>
        <v>0</v>
      </c>
      <c r="N3352" s="8">
        <f t="shared" si="382"/>
        <v>0</v>
      </c>
      <c r="R3352" s="12">
        <v>1</v>
      </c>
    </row>
    <row r="3353" spans="1:18" ht="25.5" x14ac:dyDescent="0.2">
      <c r="A3353" s="1" t="s">
        <v>5987</v>
      </c>
      <c r="C3353" s="2" t="s">
        <v>5961</v>
      </c>
      <c r="D3353" s="3" t="s">
        <v>237</v>
      </c>
      <c r="E3353" s="4">
        <v>1</v>
      </c>
      <c r="F3353" s="4">
        <v>0</v>
      </c>
      <c r="H3353" s="6">
        <v>0</v>
      </c>
      <c r="I3353" s="7">
        <v>6237858</v>
      </c>
      <c r="J3353" s="7">
        <v>6237854</v>
      </c>
      <c r="K3353" s="7">
        <v>2</v>
      </c>
      <c r="L3353" s="7">
        <v>7</v>
      </c>
      <c r="M3353" s="7">
        <f t="shared" si="381"/>
        <v>0</v>
      </c>
      <c r="N3353" s="8">
        <f t="shared" si="382"/>
        <v>0</v>
      </c>
      <c r="R3353" s="12">
        <v>1</v>
      </c>
    </row>
    <row r="3354" spans="1:18" ht="25.5" x14ac:dyDescent="0.2">
      <c r="A3354" s="1" t="s">
        <v>5988</v>
      </c>
      <c r="C3354" s="2" t="s">
        <v>5963</v>
      </c>
      <c r="D3354" s="3" t="s">
        <v>237</v>
      </c>
      <c r="E3354" s="4">
        <v>1</v>
      </c>
      <c r="F3354" s="4">
        <v>0</v>
      </c>
      <c r="H3354" s="6">
        <v>0</v>
      </c>
      <c r="I3354" s="7">
        <v>6237859</v>
      </c>
      <c r="J3354" s="7">
        <v>6237854</v>
      </c>
      <c r="K3354" s="7">
        <v>2</v>
      </c>
      <c r="L3354" s="7">
        <v>7</v>
      </c>
      <c r="M3354" s="7">
        <f t="shared" si="381"/>
        <v>0</v>
      </c>
      <c r="N3354" s="8">
        <f t="shared" si="382"/>
        <v>0</v>
      </c>
      <c r="R3354" s="12">
        <v>1</v>
      </c>
    </row>
    <row r="3355" spans="1:18" ht="25.5" x14ac:dyDescent="0.2">
      <c r="A3355" s="1" t="s">
        <v>5989</v>
      </c>
      <c r="C3355" s="2" t="s">
        <v>5965</v>
      </c>
      <c r="D3355" s="3" t="s">
        <v>237</v>
      </c>
      <c r="E3355" s="4">
        <v>1</v>
      </c>
      <c r="F3355" s="4">
        <v>0</v>
      </c>
      <c r="H3355" s="6">
        <v>0</v>
      </c>
      <c r="I3355" s="7">
        <v>6237860</v>
      </c>
      <c r="J3355" s="7">
        <v>6237854</v>
      </c>
      <c r="K3355" s="7">
        <v>2</v>
      </c>
      <c r="L3355" s="7">
        <v>7</v>
      </c>
      <c r="M3355" s="7">
        <f t="shared" si="381"/>
        <v>0</v>
      </c>
      <c r="N3355" s="8">
        <f t="shared" si="382"/>
        <v>0</v>
      </c>
      <c r="R3355" s="12">
        <v>1</v>
      </c>
    </row>
    <row r="3356" spans="1:18" ht="25.5" x14ac:dyDescent="0.2">
      <c r="A3356" s="1" t="s">
        <v>5990</v>
      </c>
      <c r="C3356" s="2" t="s">
        <v>5967</v>
      </c>
      <c r="D3356" s="3" t="s">
        <v>237</v>
      </c>
      <c r="E3356" s="4">
        <v>1</v>
      </c>
      <c r="F3356" s="4">
        <v>0</v>
      </c>
      <c r="H3356" s="6">
        <v>0</v>
      </c>
      <c r="I3356" s="7">
        <v>6237861</v>
      </c>
      <c r="J3356" s="7">
        <v>6237854</v>
      </c>
      <c r="K3356" s="7">
        <v>2</v>
      </c>
      <c r="L3356" s="7">
        <v>7</v>
      </c>
      <c r="M3356" s="7">
        <f t="shared" si="381"/>
        <v>0</v>
      </c>
      <c r="N3356" s="8">
        <f t="shared" si="382"/>
        <v>0</v>
      </c>
      <c r="R3356" s="12">
        <v>1</v>
      </c>
    </row>
    <row r="3357" spans="1:18" ht="25.5" x14ac:dyDescent="0.2">
      <c r="A3357" s="1" t="s">
        <v>5991</v>
      </c>
      <c r="C3357" s="2" t="s">
        <v>5969</v>
      </c>
      <c r="D3357" s="3" t="s">
        <v>237</v>
      </c>
      <c r="E3357" s="4">
        <v>1</v>
      </c>
      <c r="F3357" s="4">
        <v>0</v>
      </c>
      <c r="H3357" s="6">
        <v>0</v>
      </c>
      <c r="I3357" s="7">
        <v>6237862</v>
      </c>
      <c r="J3357" s="7">
        <v>6237854</v>
      </c>
      <c r="K3357" s="7">
        <v>2</v>
      </c>
      <c r="L3357" s="7">
        <v>7</v>
      </c>
      <c r="M3357" s="7">
        <f t="shared" si="381"/>
        <v>0</v>
      </c>
      <c r="N3357" s="8">
        <f t="shared" si="382"/>
        <v>0</v>
      </c>
      <c r="R3357" s="12">
        <v>1</v>
      </c>
    </row>
    <row r="3358" spans="1:18" x14ac:dyDescent="0.2">
      <c r="A3358" s="1" t="s">
        <v>5992</v>
      </c>
      <c r="B3358" s="1" t="s">
        <v>66</v>
      </c>
      <c r="C3358" s="2" t="s">
        <v>5993</v>
      </c>
      <c r="D3358" s="3" t="s">
        <v>234</v>
      </c>
      <c r="E3358" s="4">
        <v>1</v>
      </c>
      <c r="F3358" s="4">
        <v>0</v>
      </c>
      <c r="H3358" s="6">
        <v>0</v>
      </c>
      <c r="I3358" s="7">
        <v>6237863</v>
      </c>
      <c r="J3358" s="7">
        <v>6237854</v>
      </c>
      <c r="K3358" s="7">
        <v>2</v>
      </c>
      <c r="L3358" s="7">
        <v>7</v>
      </c>
      <c r="M3358" s="7">
        <f t="shared" si="381"/>
        <v>0</v>
      </c>
      <c r="N3358" s="8">
        <f t="shared" si="382"/>
        <v>0</v>
      </c>
      <c r="R3358" s="12">
        <v>1</v>
      </c>
    </row>
    <row r="3359" spans="1:18" x14ac:dyDescent="0.2">
      <c r="A3359" s="1" t="s">
        <v>5994</v>
      </c>
      <c r="B3359" s="1" t="s">
        <v>69</v>
      </c>
      <c r="C3359" s="2" t="s">
        <v>5971</v>
      </c>
      <c r="D3359" s="3" t="s">
        <v>237</v>
      </c>
      <c r="E3359" s="4">
        <v>1</v>
      </c>
      <c r="F3359" s="4">
        <v>0</v>
      </c>
      <c r="H3359" s="6">
        <v>0</v>
      </c>
      <c r="I3359" s="7">
        <v>6237864</v>
      </c>
      <c r="J3359" s="7">
        <v>6237854</v>
      </c>
      <c r="K3359" s="7">
        <v>2</v>
      </c>
      <c r="L3359" s="7">
        <v>7</v>
      </c>
      <c r="M3359" s="7">
        <f t="shared" si="381"/>
        <v>0</v>
      </c>
      <c r="N3359" s="8">
        <f t="shared" si="382"/>
        <v>0</v>
      </c>
      <c r="R3359" s="12">
        <v>1</v>
      </c>
    </row>
    <row r="3360" spans="1:18" x14ac:dyDescent="0.2">
      <c r="A3360" s="1" t="s">
        <v>5995</v>
      </c>
      <c r="B3360" s="1" t="s">
        <v>72</v>
      </c>
      <c r="C3360" s="2" t="s">
        <v>5973</v>
      </c>
      <c r="D3360" s="3" t="s">
        <v>237</v>
      </c>
      <c r="E3360" s="4">
        <v>54</v>
      </c>
      <c r="F3360" s="4">
        <v>0</v>
      </c>
      <c r="H3360" s="6">
        <v>0</v>
      </c>
      <c r="I3360" s="7">
        <v>6237865</v>
      </c>
      <c r="J3360" s="7">
        <v>6237854</v>
      </c>
      <c r="K3360" s="7">
        <v>2</v>
      </c>
      <c r="L3360" s="7">
        <v>7</v>
      </c>
      <c r="M3360" s="7">
        <f t="shared" si="381"/>
        <v>0</v>
      </c>
      <c r="N3360" s="8">
        <f t="shared" si="382"/>
        <v>0</v>
      </c>
      <c r="R3360" s="12">
        <v>1</v>
      </c>
    </row>
    <row r="3361" spans="1:18" x14ac:dyDescent="0.2">
      <c r="A3361" s="1" t="s">
        <v>5996</v>
      </c>
      <c r="B3361" s="1" t="s">
        <v>75</v>
      </c>
      <c r="C3361" s="2" t="s">
        <v>5997</v>
      </c>
      <c r="D3361" s="3" t="s">
        <v>237</v>
      </c>
      <c r="E3361" s="4">
        <v>22</v>
      </c>
      <c r="F3361" s="4">
        <v>0</v>
      </c>
      <c r="H3361" s="6">
        <v>0</v>
      </c>
      <c r="I3361" s="7">
        <v>6237866</v>
      </c>
      <c r="J3361" s="7">
        <v>6237854</v>
      </c>
      <c r="K3361" s="7">
        <v>2</v>
      </c>
      <c r="L3361" s="7">
        <v>7</v>
      </c>
      <c r="M3361" s="7">
        <f t="shared" si="381"/>
        <v>0</v>
      </c>
      <c r="N3361" s="8">
        <f t="shared" si="382"/>
        <v>0</v>
      </c>
      <c r="R3361" s="12">
        <v>1</v>
      </c>
    </row>
    <row r="3362" spans="1:18" x14ac:dyDescent="0.2">
      <c r="A3362" s="1" t="s">
        <v>5998</v>
      </c>
      <c r="B3362" s="1" t="s">
        <v>3644</v>
      </c>
      <c r="C3362" s="2" t="s">
        <v>5999</v>
      </c>
      <c r="E3362" s="4">
        <v>0</v>
      </c>
      <c r="F3362" s="4">
        <v>0</v>
      </c>
      <c r="H3362" s="6">
        <v>0</v>
      </c>
      <c r="I3362" s="7">
        <v>6237867</v>
      </c>
      <c r="J3362" s="7">
        <v>6237374</v>
      </c>
      <c r="K3362" s="7">
        <v>1</v>
      </c>
      <c r="L3362" s="7">
        <v>5</v>
      </c>
      <c r="M3362" s="7">
        <f>M3363+M3364+M3365+M3366+M3367+M3368+M3369+M3370+M3371+M3372</f>
        <v>0</v>
      </c>
      <c r="N3362" s="8">
        <f>N3363+N3364+N3365+N3366+N3367+N3368+N3369+N3370+N3371+N3372</f>
        <v>0</v>
      </c>
      <c r="R3362" s="12">
        <v>1</v>
      </c>
    </row>
    <row r="3363" spans="1:18" x14ac:dyDescent="0.2">
      <c r="A3363" s="1" t="s">
        <v>6000</v>
      </c>
      <c r="C3363" s="2" t="s">
        <v>6001</v>
      </c>
      <c r="D3363" s="3" t="s">
        <v>36</v>
      </c>
      <c r="E3363" s="4">
        <v>0</v>
      </c>
      <c r="F3363" s="4">
        <v>0</v>
      </c>
      <c r="H3363" s="6">
        <v>0</v>
      </c>
      <c r="I3363" s="7">
        <v>6237868</v>
      </c>
      <c r="J3363" s="7">
        <v>6237867</v>
      </c>
      <c r="K3363" s="7">
        <v>2</v>
      </c>
      <c r="L3363" s="7">
        <v>6</v>
      </c>
      <c r="M3363" s="7">
        <f t="shared" ref="M3363:M3372" si="383">ROUND(ROUND(H3363,2)*ROUND(E3363,2), 2)</f>
        <v>0</v>
      </c>
      <c r="N3363" s="8">
        <f t="shared" ref="N3363:N3372" si="384">H3363*E3363*(1+F3363/100)</f>
        <v>0</v>
      </c>
      <c r="R3363" s="12">
        <v>1</v>
      </c>
    </row>
    <row r="3364" spans="1:18" x14ac:dyDescent="0.2">
      <c r="A3364" s="1" t="s">
        <v>6002</v>
      </c>
      <c r="B3364" s="1" t="s">
        <v>31</v>
      </c>
      <c r="C3364" s="2" t="s">
        <v>6003</v>
      </c>
      <c r="D3364" s="3" t="s">
        <v>237</v>
      </c>
      <c r="E3364" s="4">
        <v>1</v>
      </c>
      <c r="F3364" s="4">
        <v>0</v>
      </c>
      <c r="H3364" s="6">
        <v>0</v>
      </c>
      <c r="I3364" s="7">
        <v>6237869</v>
      </c>
      <c r="J3364" s="7">
        <v>6237867</v>
      </c>
      <c r="K3364" s="7">
        <v>2</v>
      </c>
      <c r="L3364" s="7">
        <v>6</v>
      </c>
      <c r="M3364" s="7">
        <f t="shared" si="383"/>
        <v>0</v>
      </c>
      <c r="N3364" s="8">
        <f t="shared" si="384"/>
        <v>0</v>
      </c>
      <c r="R3364" s="12">
        <v>1</v>
      </c>
    </row>
    <row r="3365" spans="1:18" x14ac:dyDescent="0.2">
      <c r="A3365" s="1" t="s">
        <v>6004</v>
      </c>
      <c r="B3365" s="1" t="s">
        <v>42</v>
      </c>
      <c r="C3365" s="2" t="s">
        <v>6005</v>
      </c>
      <c r="D3365" s="3" t="s">
        <v>237</v>
      </c>
      <c r="E3365" s="4">
        <v>46</v>
      </c>
      <c r="F3365" s="4">
        <v>0</v>
      </c>
      <c r="H3365" s="6">
        <v>0</v>
      </c>
      <c r="I3365" s="7">
        <v>6237870</v>
      </c>
      <c r="J3365" s="7">
        <v>6237867</v>
      </c>
      <c r="K3365" s="7">
        <v>2</v>
      </c>
      <c r="L3365" s="7">
        <v>6</v>
      </c>
      <c r="M3365" s="7">
        <f t="shared" si="383"/>
        <v>0</v>
      </c>
      <c r="N3365" s="8">
        <f t="shared" si="384"/>
        <v>0</v>
      </c>
      <c r="R3365" s="12">
        <v>1</v>
      </c>
    </row>
    <row r="3366" spans="1:18" x14ac:dyDescent="0.2">
      <c r="A3366" s="1" t="s">
        <v>6006</v>
      </c>
      <c r="B3366" s="1" t="s">
        <v>45</v>
      </c>
      <c r="C3366" s="2" t="s">
        <v>6007</v>
      </c>
      <c r="D3366" s="3" t="s">
        <v>237</v>
      </c>
      <c r="E3366" s="4">
        <v>1</v>
      </c>
      <c r="F3366" s="4">
        <v>0</v>
      </c>
      <c r="H3366" s="6">
        <v>0</v>
      </c>
      <c r="I3366" s="7">
        <v>6237871</v>
      </c>
      <c r="J3366" s="7">
        <v>6237867</v>
      </c>
      <c r="K3366" s="7">
        <v>2</v>
      </c>
      <c r="L3366" s="7">
        <v>6</v>
      </c>
      <c r="M3366" s="7">
        <f t="shared" si="383"/>
        <v>0</v>
      </c>
      <c r="N3366" s="8">
        <f t="shared" si="384"/>
        <v>0</v>
      </c>
      <c r="R3366" s="12">
        <v>1</v>
      </c>
    </row>
    <row r="3367" spans="1:18" x14ac:dyDescent="0.2">
      <c r="A3367" s="1" t="s">
        <v>6008</v>
      </c>
      <c r="B3367" s="1" t="s">
        <v>48</v>
      </c>
      <c r="C3367" s="2" t="s">
        <v>6009</v>
      </c>
      <c r="D3367" s="3" t="s">
        <v>237</v>
      </c>
      <c r="E3367" s="4">
        <v>1</v>
      </c>
      <c r="F3367" s="4">
        <v>0</v>
      </c>
      <c r="H3367" s="6">
        <v>0</v>
      </c>
      <c r="I3367" s="7">
        <v>6237872</v>
      </c>
      <c r="J3367" s="7">
        <v>6237867</v>
      </c>
      <c r="K3367" s="7">
        <v>2</v>
      </c>
      <c r="L3367" s="7">
        <v>6</v>
      </c>
      <c r="M3367" s="7">
        <f t="shared" si="383"/>
        <v>0</v>
      </c>
      <c r="N3367" s="8">
        <f t="shared" si="384"/>
        <v>0</v>
      </c>
      <c r="R3367" s="12">
        <v>1</v>
      </c>
    </row>
    <row r="3368" spans="1:18" x14ac:dyDescent="0.2">
      <c r="A3368" s="1" t="s">
        <v>6010</v>
      </c>
      <c r="B3368" s="1" t="s">
        <v>51</v>
      </c>
      <c r="C3368" s="2" t="s">
        <v>6011</v>
      </c>
      <c r="D3368" s="3" t="s">
        <v>237</v>
      </c>
      <c r="E3368" s="4">
        <v>1</v>
      </c>
      <c r="F3368" s="4">
        <v>0</v>
      </c>
      <c r="H3368" s="6">
        <v>0</v>
      </c>
      <c r="I3368" s="7">
        <v>6237873</v>
      </c>
      <c r="J3368" s="7">
        <v>6237867</v>
      </c>
      <c r="K3368" s="7">
        <v>2</v>
      </c>
      <c r="L3368" s="7">
        <v>6</v>
      </c>
      <c r="M3368" s="7">
        <f t="shared" si="383"/>
        <v>0</v>
      </c>
      <c r="N3368" s="8">
        <f t="shared" si="384"/>
        <v>0</v>
      </c>
      <c r="R3368" s="12">
        <v>1</v>
      </c>
    </row>
    <row r="3369" spans="1:18" ht="25.5" x14ac:dyDescent="0.2">
      <c r="A3369" s="1" t="s">
        <v>6012</v>
      </c>
      <c r="B3369" s="1" t="s">
        <v>54</v>
      </c>
      <c r="C3369" s="2" t="s">
        <v>1608</v>
      </c>
      <c r="D3369" s="3" t="s">
        <v>36</v>
      </c>
      <c r="E3369" s="4">
        <v>0</v>
      </c>
      <c r="F3369" s="4">
        <v>0</v>
      </c>
      <c r="H3369" s="6">
        <v>0</v>
      </c>
      <c r="I3369" s="7">
        <v>6237874</v>
      </c>
      <c r="J3369" s="7">
        <v>6237867</v>
      </c>
      <c r="K3369" s="7">
        <v>2</v>
      </c>
      <c r="L3369" s="7">
        <v>6</v>
      </c>
      <c r="M3369" s="7">
        <f t="shared" si="383"/>
        <v>0</v>
      </c>
      <c r="N3369" s="8">
        <f t="shared" si="384"/>
        <v>0</v>
      </c>
      <c r="R3369" s="12">
        <v>1</v>
      </c>
    </row>
    <row r="3370" spans="1:18" ht="38.25" x14ac:dyDescent="0.2">
      <c r="A3370" s="1" t="s">
        <v>6013</v>
      </c>
      <c r="C3370" s="2" t="s">
        <v>6014</v>
      </c>
      <c r="D3370" s="3" t="s">
        <v>247</v>
      </c>
      <c r="E3370" s="4">
        <v>60</v>
      </c>
      <c r="F3370" s="4">
        <v>0</v>
      </c>
      <c r="H3370" s="6">
        <v>0</v>
      </c>
      <c r="I3370" s="7">
        <v>6237875</v>
      </c>
      <c r="J3370" s="7">
        <v>6237867</v>
      </c>
      <c r="K3370" s="7">
        <v>2</v>
      </c>
      <c r="L3370" s="7">
        <v>6</v>
      </c>
      <c r="M3370" s="7">
        <f t="shared" si="383"/>
        <v>0</v>
      </c>
      <c r="N3370" s="8">
        <f t="shared" si="384"/>
        <v>0</v>
      </c>
      <c r="R3370" s="12">
        <v>1</v>
      </c>
    </row>
    <row r="3371" spans="1:18" ht="38.25" x14ac:dyDescent="0.2">
      <c r="A3371" s="1" t="s">
        <v>6015</v>
      </c>
      <c r="C3371" s="2" t="s">
        <v>1622</v>
      </c>
      <c r="D3371" s="3" t="s">
        <v>247</v>
      </c>
      <c r="E3371" s="4">
        <v>1000</v>
      </c>
      <c r="F3371" s="4">
        <v>0</v>
      </c>
      <c r="H3371" s="6">
        <v>0</v>
      </c>
      <c r="I3371" s="7">
        <v>6237876</v>
      </c>
      <c r="J3371" s="7">
        <v>6237867</v>
      </c>
      <c r="K3371" s="7">
        <v>2</v>
      </c>
      <c r="L3371" s="7">
        <v>6</v>
      </c>
      <c r="M3371" s="7">
        <f t="shared" si="383"/>
        <v>0</v>
      </c>
      <c r="N3371" s="8">
        <f t="shared" si="384"/>
        <v>0</v>
      </c>
      <c r="R3371" s="12">
        <v>1</v>
      </c>
    </row>
    <row r="3372" spans="1:18" ht="38.25" x14ac:dyDescent="0.2">
      <c r="A3372" s="1" t="s">
        <v>6016</v>
      </c>
      <c r="C3372" s="2" t="s">
        <v>1624</v>
      </c>
      <c r="D3372" s="3" t="s">
        <v>247</v>
      </c>
      <c r="E3372" s="4">
        <v>740</v>
      </c>
      <c r="F3372" s="4">
        <v>0</v>
      </c>
      <c r="H3372" s="6">
        <v>0</v>
      </c>
      <c r="I3372" s="7">
        <v>6237877</v>
      </c>
      <c r="J3372" s="7">
        <v>6237867</v>
      </c>
      <c r="K3372" s="7">
        <v>2</v>
      </c>
      <c r="L3372" s="7">
        <v>6</v>
      </c>
      <c r="M3372" s="7">
        <f t="shared" si="383"/>
        <v>0</v>
      </c>
      <c r="N3372" s="8">
        <f t="shared" si="384"/>
        <v>0</v>
      </c>
      <c r="R3372" s="12">
        <v>1</v>
      </c>
    </row>
    <row r="3373" spans="1:18" x14ac:dyDescent="0.2">
      <c r="A3373" s="1" t="s">
        <v>6017</v>
      </c>
      <c r="B3373" s="1" t="s">
        <v>3711</v>
      </c>
      <c r="C3373" s="2" t="s">
        <v>6018</v>
      </c>
      <c r="E3373" s="4">
        <v>0</v>
      </c>
      <c r="F3373" s="4">
        <v>0</v>
      </c>
      <c r="H3373" s="6">
        <v>0</v>
      </c>
      <c r="I3373" s="7">
        <v>6237878</v>
      </c>
      <c r="J3373" s="7">
        <v>6237374</v>
      </c>
      <c r="K3373" s="7">
        <v>1</v>
      </c>
      <c r="L3373" s="7">
        <v>5</v>
      </c>
      <c r="M3373" s="7">
        <f>M3374+M3375</f>
        <v>0</v>
      </c>
      <c r="N3373" s="8">
        <f>N3374+N3375</f>
        <v>0</v>
      </c>
      <c r="R3373" s="12">
        <v>1</v>
      </c>
    </row>
    <row r="3374" spans="1:18" x14ac:dyDescent="0.2">
      <c r="A3374" s="1" t="s">
        <v>6019</v>
      </c>
      <c r="C3374" s="2" t="s">
        <v>1561</v>
      </c>
      <c r="D3374" s="3" t="s">
        <v>36</v>
      </c>
      <c r="E3374" s="4">
        <v>0</v>
      </c>
      <c r="F3374" s="4">
        <v>0</v>
      </c>
      <c r="H3374" s="6">
        <v>0</v>
      </c>
      <c r="I3374" s="7">
        <v>6237879</v>
      </c>
      <c r="J3374" s="7">
        <v>6237878</v>
      </c>
      <c r="K3374" s="7">
        <v>2</v>
      </c>
      <c r="L3374" s="7">
        <v>6</v>
      </c>
      <c r="M3374" s="7">
        <f t="shared" ref="M3374:M3375" si="385">ROUND(ROUND(H3374,2)*ROUND(E3374,2), 2)</f>
        <v>0</v>
      </c>
      <c r="N3374" s="8">
        <f>H3374*E3374*(1+F3374/100)</f>
        <v>0</v>
      </c>
      <c r="R3374" s="12">
        <v>1</v>
      </c>
    </row>
    <row r="3375" spans="1:18" ht="76.5" x14ac:dyDescent="0.2">
      <c r="A3375" s="1" t="s">
        <v>6020</v>
      </c>
      <c r="B3375" s="1" t="s">
        <v>31</v>
      </c>
      <c r="C3375" s="2" t="s">
        <v>6021</v>
      </c>
      <c r="D3375" s="3" t="s">
        <v>234</v>
      </c>
      <c r="E3375" s="4">
        <v>1</v>
      </c>
      <c r="F3375" s="4">
        <v>0</v>
      </c>
      <c r="H3375" s="6">
        <v>0</v>
      </c>
      <c r="I3375" s="7">
        <v>6237880</v>
      </c>
      <c r="J3375" s="7">
        <v>6237878</v>
      </c>
      <c r="K3375" s="7">
        <v>2</v>
      </c>
      <c r="L3375" s="7">
        <v>6</v>
      </c>
      <c r="M3375" s="7">
        <f t="shared" si="385"/>
        <v>0</v>
      </c>
      <c r="N3375" s="8">
        <f>H3375*E3375*(1+F3375/100)</f>
        <v>0</v>
      </c>
      <c r="R3375" s="12">
        <v>1</v>
      </c>
    </row>
    <row r="3376" spans="1:18" x14ac:dyDescent="0.2">
      <c r="A3376" s="1" t="s">
        <v>6022</v>
      </c>
      <c r="B3376" s="1" t="s">
        <v>3758</v>
      </c>
      <c r="C3376" s="2" t="s">
        <v>6023</v>
      </c>
      <c r="E3376" s="4">
        <v>0</v>
      </c>
      <c r="F3376" s="4">
        <v>0</v>
      </c>
      <c r="H3376" s="6">
        <v>0</v>
      </c>
      <c r="I3376" s="7">
        <v>6237881</v>
      </c>
      <c r="J3376" s="7">
        <v>6237374</v>
      </c>
      <c r="K3376" s="7">
        <v>1</v>
      </c>
      <c r="L3376" s="7">
        <v>5</v>
      </c>
      <c r="M3376" s="7">
        <f>M3377+M3378+M3379+M3380+M3381+M3382+M3383+M3384+M3385+M3386+M3387+M3388+M3389+M3390+M3391+M3392+M3393</f>
        <v>0</v>
      </c>
      <c r="N3376" s="8">
        <f>N3377+N3378+N3379+N3380+N3381+N3382+N3383+N3384+N3385+N3386+N3387+N3388+N3389+N3390+N3391+N3392+N3393</f>
        <v>0</v>
      </c>
      <c r="R3376" s="12">
        <v>1</v>
      </c>
    </row>
    <row r="3377" spans="1:18" x14ac:dyDescent="0.2">
      <c r="A3377" s="1" t="s">
        <v>6024</v>
      </c>
      <c r="C3377" s="2" t="s">
        <v>6025</v>
      </c>
      <c r="D3377" s="3" t="s">
        <v>36</v>
      </c>
      <c r="E3377" s="4">
        <v>0</v>
      </c>
      <c r="F3377" s="4">
        <v>0</v>
      </c>
      <c r="H3377" s="6">
        <v>0</v>
      </c>
      <c r="I3377" s="7">
        <v>6237882</v>
      </c>
      <c r="J3377" s="7">
        <v>6237881</v>
      </c>
      <c r="K3377" s="7">
        <v>2</v>
      </c>
      <c r="L3377" s="7">
        <v>6</v>
      </c>
      <c r="M3377" s="7">
        <f t="shared" ref="M3377:M3393" si="386">ROUND(ROUND(H3377,2)*ROUND(E3377,2), 2)</f>
        <v>0</v>
      </c>
      <c r="N3377" s="8">
        <f t="shared" ref="N3377:N3393" si="387">H3377*E3377*(1+F3377/100)</f>
        <v>0</v>
      </c>
      <c r="R3377" s="12">
        <v>1</v>
      </c>
    </row>
    <row r="3378" spans="1:18" x14ac:dyDescent="0.2">
      <c r="A3378" s="1" t="s">
        <v>6026</v>
      </c>
      <c r="B3378" s="1" t="s">
        <v>31</v>
      </c>
      <c r="C3378" s="2" t="s">
        <v>6027</v>
      </c>
      <c r="D3378" s="3" t="s">
        <v>247</v>
      </c>
      <c r="E3378" s="4">
        <v>1100</v>
      </c>
      <c r="F3378" s="4">
        <v>0</v>
      </c>
      <c r="H3378" s="6">
        <v>0</v>
      </c>
      <c r="I3378" s="7">
        <v>6237883</v>
      </c>
      <c r="J3378" s="7">
        <v>6237881</v>
      </c>
      <c r="K3378" s="7">
        <v>2</v>
      </c>
      <c r="L3378" s="7">
        <v>6</v>
      </c>
      <c r="M3378" s="7">
        <f t="shared" si="386"/>
        <v>0</v>
      </c>
      <c r="N3378" s="8">
        <f t="shared" si="387"/>
        <v>0</v>
      </c>
      <c r="R3378" s="12">
        <v>1</v>
      </c>
    </row>
    <row r="3379" spans="1:18" x14ac:dyDescent="0.2">
      <c r="A3379" s="1" t="s">
        <v>6028</v>
      </c>
      <c r="B3379" s="1" t="s">
        <v>42</v>
      </c>
      <c r="C3379" s="2" t="s">
        <v>6029</v>
      </c>
      <c r="D3379" s="3" t="s">
        <v>247</v>
      </c>
      <c r="E3379" s="4">
        <v>640</v>
      </c>
      <c r="F3379" s="4">
        <v>0</v>
      </c>
      <c r="H3379" s="6">
        <v>0</v>
      </c>
      <c r="I3379" s="7">
        <v>6237884</v>
      </c>
      <c r="J3379" s="7">
        <v>6237881</v>
      </c>
      <c r="K3379" s="7">
        <v>2</v>
      </c>
      <c r="L3379" s="7">
        <v>6</v>
      </c>
      <c r="M3379" s="7">
        <f t="shared" si="386"/>
        <v>0</v>
      </c>
      <c r="N3379" s="8">
        <f t="shared" si="387"/>
        <v>0</v>
      </c>
      <c r="R3379" s="12">
        <v>1</v>
      </c>
    </row>
    <row r="3380" spans="1:18" ht="25.5" x14ac:dyDescent="0.2">
      <c r="A3380" s="1" t="s">
        <v>6030</v>
      </c>
      <c r="B3380" s="1" t="s">
        <v>45</v>
      </c>
      <c r="C3380" s="2" t="s">
        <v>6031</v>
      </c>
      <c r="D3380" s="3" t="s">
        <v>237</v>
      </c>
      <c r="E3380" s="4">
        <v>13</v>
      </c>
      <c r="F3380" s="4">
        <v>0</v>
      </c>
      <c r="H3380" s="6">
        <v>0</v>
      </c>
      <c r="I3380" s="7">
        <v>6237885</v>
      </c>
      <c r="J3380" s="7">
        <v>6237881</v>
      </c>
      <c r="K3380" s="7">
        <v>2</v>
      </c>
      <c r="L3380" s="7">
        <v>6</v>
      </c>
      <c r="M3380" s="7">
        <f t="shared" si="386"/>
        <v>0</v>
      </c>
      <c r="N3380" s="8">
        <f t="shared" si="387"/>
        <v>0</v>
      </c>
      <c r="R3380" s="12">
        <v>1</v>
      </c>
    </row>
    <row r="3381" spans="1:18" x14ac:dyDescent="0.2">
      <c r="A3381" s="1" t="s">
        <v>6032</v>
      </c>
      <c r="B3381" s="1" t="s">
        <v>48</v>
      </c>
      <c r="C3381" s="2" t="s">
        <v>6033</v>
      </c>
      <c r="D3381" s="3" t="s">
        <v>237</v>
      </c>
      <c r="E3381" s="4">
        <v>325</v>
      </c>
      <c r="F3381" s="4">
        <v>0</v>
      </c>
      <c r="H3381" s="6">
        <v>0</v>
      </c>
      <c r="I3381" s="7">
        <v>6237886</v>
      </c>
      <c r="J3381" s="7">
        <v>6237881</v>
      </c>
      <c r="K3381" s="7">
        <v>2</v>
      </c>
      <c r="L3381" s="7">
        <v>6</v>
      </c>
      <c r="M3381" s="7">
        <f t="shared" si="386"/>
        <v>0</v>
      </c>
      <c r="N3381" s="8">
        <f t="shared" si="387"/>
        <v>0</v>
      </c>
      <c r="R3381" s="12">
        <v>1</v>
      </c>
    </row>
    <row r="3382" spans="1:18" x14ac:dyDescent="0.2">
      <c r="A3382" s="1" t="s">
        <v>6034</v>
      </c>
      <c r="B3382" s="1" t="s">
        <v>51</v>
      </c>
      <c r="C3382" s="2" t="s">
        <v>6035</v>
      </c>
      <c r="D3382" s="3" t="s">
        <v>237</v>
      </c>
      <c r="E3382" s="4">
        <v>2</v>
      </c>
      <c r="F3382" s="4">
        <v>0</v>
      </c>
      <c r="H3382" s="6">
        <v>0</v>
      </c>
      <c r="I3382" s="7">
        <v>6237887</v>
      </c>
      <c r="J3382" s="7">
        <v>6237881</v>
      </c>
      <c r="K3382" s="7">
        <v>2</v>
      </c>
      <c r="L3382" s="7">
        <v>6</v>
      </c>
      <c r="M3382" s="7">
        <f t="shared" si="386"/>
        <v>0</v>
      </c>
      <c r="N3382" s="8">
        <f t="shared" si="387"/>
        <v>0</v>
      </c>
      <c r="R3382" s="12">
        <v>1</v>
      </c>
    </row>
    <row r="3383" spans="1:18" ht="25.5" x14ac:dyDescent="0.2">
      <c r="A3383" s="1" t="s">
        <v>6036</v>
      </c>
      <c r="B3383" s="1" t="s">
        <v>54</v>
      </c>
      <c r="C3383" s="2" t="s">
        <v>6037</v>
      </c>
      <c r="D3383" s="3" t="s">
        <v>237</v>
      </c>
      <c r="E3383" s="4">
        <v>11</v>
      </c>
      <c r="F3383" s="4">
        <v>0</v>
      </c>
      <c r="H3383" s="6">
        <v>0</v>
      </c>
      <c r="I3383" s="7">
        <v>6237888</v>
      </c>
      <c r="J3383" s="7">
        <v>6237881</v>
      </c>
      <c r="K3383" s="7">
        <v>2</v>
      </c>
      <c r="L3383" s="7">
        <v>6</v>
      </c>
      <c r="M3383" s="7">
        <f t="shared" si="386"/>
        <v>0</v>
      </c>
      <c r="N3383" s="8">
        <f t="shared" si="387"/>
        <v>0</v>
      </c>
      <c r="R3383" s="12">
        <v>1</v>
      </c>
    </row>
    <row r="3384" spans="1:18" ht="25.5" x14ac:dyDescent="0.2">
      <c r="A3384" s="1" t="s">
        <v>6038</v>
      </c>
      <c r="B3384" s="1" t="s">
        <v>57</v>
      </c>
      <c r="C3384" s="2" t="s">
        <v>6039</v>
      </c>
      <c r="D3384" s="3" t="s">
        <v>237</v>
      </c>
      <c r="E3384" s="4">
        <v>80</v>
      </c>
      <c r="F3384" s="4">
        <v>0</v>
      </c>
      <c r="H3384" s="6">
        <v>0</v>
      </c>
      <c r="I3384" s="7">
        <v>6237889</v>
      </c>
      <c r="J3384" s="7">
        <v>6237881</v>
      </c>
      <c r="K3384" s="7">
        <v>2</v>
      </c>
      <c r="L3384" s="7">
        <v>6</v>
      </c>
      <c r="M3384" s="7">
        <f t="shared" si="386"/>
        <v>0</v>
      </c>
      <c r="N3384" s="8">
        <f t="shared" si="387"/>
        <v>0</v>
      </c>
      <c r="R3384" s="12">
        <v>1</v>
      </c>
    </row>
    <row r="3385" spans="1:18" x14ac:dyDescent="0.2">
      <c r="A3385" s="1" t="s">
        <v>6040</v>
      </c>
      <c r="B3385" s="1" t="s">
        <v>60</v>
      </c>
      <c r="C3385" s="2" t="s">
        <v>6041</v>
      </c>
      <c r="D3385" s="3" t="s">
        <v>237</v>
      </c>
      <c r="E3385" s="4">
        <v>5</v>
      </c>
      <c r="F3385" s="4">
        <v>0</v>
      </c>
      <c r="H3385" s="6">
        <v>0</v>
      </c>
      <c r="I3385" s="7">
        <v>6237890</v>
      </c>
      <c r="J3385" s="7">
        <v>6237881</v>
      </c>
      <c r="K3385" s="7">
        <v>2</v>
      </c>
      <c r="L3385" s="7">
        <v>6</v>
      </c>
      <c r="M3385" s="7">
        <f t="shared" si="386"/>
        <v>0</v>
      </c>
      <c r="N3385" s="8">
        <f t="shared" si="387"/>
        <v>0</v>
      </c>
      <c r="R3385" s="12">
        <v>1</v>
      </c>
    </row>
    <row r="3386" spans="1:18" x14ac:dyDescent="0.2">
      <c r="A3386" s="1" t="s">
        <v>6042</v>
      </c>
      <c r="B3386" s="1" t="s">
        <v>63</v>
      </c>
      <c r="C3386" s="2" t="s">
        <v>6043</v>
      </c>
      <c r="D3386" s="3" t="s">
        <v>237</v>
      </c>
      <c r="E3386" s="4">
        <v>1</v>
      </c>
      <c r="F3386" s="4">
        <v>0</v>
      </c>
      <c r="H3386" s="6">
        <v>0</v>
      </c>
      <c r="I3386" s="7">
        <v>6237891</v>
      </c>
      <c r="J3386" s="7">
        <v>6237881</v>
      </c>
      <c r="K3386" s="7">
        <v>2</v>
      </c>
      <c r="L3386" s="7">
        <v>6</v>
      </c>
      <c r="M3386" s="7">
        <f t="shared" si="386"/>
        <v>0</v>
      </c>
      <c r="N3386" s="8">
        <f t="shared" si="387"/>
        <v>0</v>
      </c>
      <c r="R3386" s="12">
        <v>1</v>
      </c>
    </row>
    <row r="3387" spans="1:18" ht="25.5" x14ac:dyDescent="0.2">
      <c r="A3387" s="1" t="s">
        <v>6044</v>
      </c>
      <c r="B3387" s="1" t="s">
        <v>66</v>
      </c>
      <c r="C3387" s="2" t="s">
        <v>6045</v>
      </c>
      <c r="D3387" s="3" t="s">
        <v>237</v>
      </c>
      <c r="E3387" s="4">
        <v>490</v>
      </c>
      <c r="F3387" s="4">
        <v>0</v>
      </c>
      <c r="H3387" s="6">
        <v>0</v>
      </c>
      <c r="I3387" s="7">
        <v>6237892</v>
      </c>
      <c r="J3387" s="7">
        <v>6237881</v>
      </c>
      <c r="K3387" s="7">
        <v>2</v>
      </c>
      <c r="L3387" s="7">
        <v>6</v>
      </c>
      <c r="M3387" s="7">
        <f t="shared" si="386"/>
        <v>0</v>
      </c>
      <c r="N3387" s="8">
        <f t="shared" si="387"/>
        <v>0</v>
      </c>
      <c r="R3387" s="12">
        <v>1</v>
      </c>
    </row>
    <row r="3388" spans="1:18" x14ac:dyDescent="0.2">
      <c r="A3388" s="1" t="s">
        <v>6046</v>
      </c>
      <c r="B3388" s="1" t="s">
        <v>69</v>
      </c>
      <c r="C3388" s="2" t="s">
        <v>6047</v>
      </c>
      <c r="D3388" s="3" t="s">
        <v>237</v>
      </c>
      <c r="E3388" s="4">
        <v>28</v>
      </c>
      <c r="F3388" s="4">
        <v>0</v>
      </c>
      <c r="H3388" s="6">
        <v>0</v>
      </c>
      <c r="I3388" s="7">
        <v>6237893</v>
      </c>
      <c r="J3388" s="7">
        <v>6237881</v>
      </c>
      <c r="K3388" s="7">
        <v>2</v>
      </c>
      <c r="L3388" s="7">
        <v>6</v>
      </c>
      <c r="M3388" s="7">
        <f t="shared" si="386"/>
        <v>0</v>
      </c>
      <c r="N3388" s="8">
        <f t="shared" si="387"/>
        <v>0</v>
      </c>
      <c r="R3388" s="12">
        <v>1</v>
      </c>
    </row>
    <row r="3389" spans="1:18" x14ac:dyDescent="0.2">
      <c r="A3389" s="1" t="s">
        <v>6048</v>
      </c>
      <c r="B3389" s="1" t="s">
        <v>72</v>
      </c>
      <c r="C3389" s="2" t="s">
        <v>6049</v>
      </c>
      <c r="D3389" s="3" t="s">
        <v>247</v>
      </c>
      <c r="E3389" s="4">
        <v>206</v>
      </c>
      <c r="F3389" s="4">
        <v>0</v>
      </c>
      <c r="H3389" s="6">
        <v>0</v>
      </c>
      <c r="I3389" s="7">
        <v>6237894</v>
      </c>
      <c r="J3389" s="7">
        <v>6237881</v>
      </c>
      <c r="K3389" s="7">
        <v>2</v>
      </c>
      <c r="L3389" s="7">
        <v>6</v>
      </c>
      <c r="M3389" s="7">
        <f t="shared" si="386"/>
        <v>0</v>
      </c>
      <c r="N3389" s="8">
        <f t="shared" si="387"/>
        <v>0</v>
      </c>
      <c r="R3389" s="12">
        <v>1</v>
      </c>
    </row>
    <row r="3390" spans="1:18" x14ac:dyDescent="0.2">
      <c r="A3390" s="1" t="s">
        <v>6050</v>
      </c>
      <c r="B3390" s="1" t="s">
        <v>75</v>
      </c>
      <c r="C3390" s="2" t="s">
        <v>6051</v>
      </c>
      <c r="D3390" s="3" t="s">
        <v>247</v>
      </c>
      <c r="E3390" s="4">
        <v>46</v>
      </c>
      <c r="F3390" s="4">
        <v>0</v>
      </c>
      <c r="H3390" s="6">
        <v>0</v>
      </c>
      <c r="I3390" s="7">
        <v>6237895</v>
      </c>
      <c r="J3390" s="7">
        <v>6237881</v>
      </c>
      <c r="K3390" s="7">
        <v>2</v>
      </c>
      <c r="L3390" s="7">
        <v>6</v>
      </c>
      <c r="M3390" s="7">
        <f t="shared" si="386"/>
        <v>0</v>
      </c>
      <c r="N3390" s="8">
        <f t="shared" si="387"/>
        <v>0</v>
      </c>
      <c r="R3390" s="12">
        <v>1</v>
      </c>
    </row>
    <row r="3391" spans="1:18" x14ac:dyDescent="0.2">
      <c r="A3391" s="1" t="s">
        <v>6052</v>
      </c>
      <c r="B3391" s="1" t="s">
        <v>78</v>
      </c>
      <c r="C3391" s="2" t="s">
        <v>6053</v>
      </c>
      <c r="D3391" s="3" t="s">
        <v>234</v>
      </c>
      <c r="E3391" s="4">
        <v>1</v>
      </c>
      <c r="F3391" s="4">
        <v>0</v>
      </c>
      <c r="H3391" s="6">
        <v>0</v>
      </c>
      <c r="I3391" s="7">
        <v>6237896</v>
      </c>
      <c r="J3391" s="7">
        <v>6237881</v>
      </c>
      <c r="K3391" s="7">
        <v>2</v>
      </c>
      <c r="L3391" s="7">
        <v>6</v>
      </c>
      <c r="M3391" s="7">
        <f t="shared" si="386"/>
        <v>0</v>
      </c>
      <c r="N3391" s="8">
        <f t="shared" si="387"/>
        <v>0</v>
      </c>
      <c r="R3391" s="12">
        <v>1</v>
      </c>
    </row>
    <row r="3392" spans="1:18" x14ac:dyDescent="0.2">
      <c r="A3392" s="1" t="s">
        <v>6054</v>
      </c>
      <c r="B3392" s="1" t="s">
        <v>81</v>
      </c>
      <c r="C3392" s="2" t="s">
        <v>6055</v>
      </c>
      <c r="D3392" s="3" t="s">
        <v>234</v>
      </c>
      <c r="E3392" s="4">
        <v>1</v>
      </c>
      <c r="F3392" s="4">
        <v>0</v>
      </c>
      <c r="H3392" s="6">
        <v>0</v>
      </c>
      <c r="I3392" s="7">
        <v>6237897</v>
      </c>
      <c r="J3392" s="7">
        <v>6237881</v>
      </c>
      <c r="K3392" s="7">
        <v>2</v>
      </c>
      <c r="L3392" s="7">
        <v>6</v>
      </c>
      <c r="M3392" s="7">
        <f t="shared" si="386"/>
        <v>0</v>
      </c>
      <c r="N3392" s="8">
        <f t="shared" si="387"/>
        <v>0</v>
      </c>
      <c r="R3392" s="12">
        <v>1</v>
      </c>
    </row>
    <row r="3393" spans="1:18" x14ac:dyDescent="0.2">
      <c r="A3393" s="1" t="s">
        <v>6056</v>
      </c>
      <c r="C3393" s="2" t="s">
        <v>6057</v>
      </c>
      <c r="D3393" s="3" t="s">
        <v>36</v>
      </c>
      <c r="E3393" s="4">
        <v>0</v>
      </c>
      <c r="F3393" s="4">
        <v>0</v>
      </c>
      <c r="H3393" s="6">
        <v>0</v>
      </c>
      <c r="I3393" s="7">
        <v>6237898</v>
      </c>
      <c r="J3393" s="7">
        <v>6237881</v>
      </c>
      <c r="K3393" s="7">
        <v>2</v>
      </c>
      <c r="L3393" s="7">
        <v>6</v>
      </c>
      <c r="M3393" s="7">
        <f t="shared" si="386"/>
        <v>0</v>
      </c>
      <c r="N3393" s="8">
        <f t="shared" si="387"/>
        <v>0</v>
      </c>
      <c r="R3393" s="12">
        <v>1</v>
      </c>
    </row>
    <row r="3394" spans="1:18" x14ac:dyDescent="0.2">
      <c r="A3394" s="1" t="s">
        <v>6058</v>
      </c>
      <c r="B3394" s="1" t="s">
        <v>3804</v>
      </c>
      <c r="C3394" s="2" t="s">
        <v>6059</v>
      </c>
      <c r="E3394" s="4">
        <v>0</v>
      </c>
      <c r="F3394" s="4">
        <v>0</v>
      </c>
      <c r="H3394" s="6">
        <v>0</v>
      </c>
      <c r="I3394" s="7">
        <v>6237899</v>
      </c>
      <c r="J3394" s="7">
        <v>6237374</v>
      </c>
      <c r="K3394" s="7">
        <v>1</v>
      </c>
      <c r="L3394" s="7">
        <v>5</v>
      </c>
      <c r="M3394" s="7">
        <f>M3395+M3396+M3397+M3398+M3399+M3400+M3401+M3402+M3403+M3404+M3405+M3406+M3407+M3408</f>
        <v>0</v>
      </c>
      <c r="N3394" s="8">
        <f>N3395+N3396+N3397+N3398+N3399+N3400+N3401+N3402+N3403+N3404+N3405+N3406+N3407+N3408</f>
        <v>0</v>
      </c>
      <c r="R3394" s="12">
        <v>1</v>
      </c>
    </row>
    <row r="3395" spans="1:18" x14ac:dyDescent="0.2">
      <c r="A3395" s="1" t="s">
        <v>6060</v>
      </c>
      <c r="C3395" s="2" t="s">
        <v>6025</v>
      </c>
      <c r="D3395" s="3" t="s">
        <v>36</v>
      </c>
      <c r="E3395" s="4">
        <v>0</v>
      </c>
      <c r="F3395" s="4">
        <v>0</v>
      </c>
      <c r="H3395" s="6">
        <v>0</v>
      </c>
      <c r="I3395" s="7">
        <v>6237900</v>
      </c>
      <c r="J3395" s="7">
        <v>6237899</v>
      </c>
      <c r="K3395" s="7">
        <v>2</v>
      </c>
      <c r="L3395" s="7">
        <v>6</v>
      </c>
      <c r="M3395" s="7">
        <f t="shared" ref="M3395:M3408" si="388">ROUND(ROUND(H3395,2)*ROUND(E3395,2), 2)</f>
        <v>0</v>
      </c>
      <c r="N3395" s="8">
        <f t="shared" ref="N3395:N3408" si="389">H3395*E3395*(1+F3395/100)</f>
        <v>0</v>
      </c>
      <c r="R3395" s="12">
        <v>1</v>
      </c>
    </row>
    <row r="3396" spans="1:18" x14ac:dyDescent="0.2">
      <c r="A3396" s="1" t="s">
        <v>6061</v>
      </c>
      <c r="B3396" s="1" t="s">
        <v>31</v>
      </c>
      <c r="C3396" s="2" t="s">
        <v>6027</v>
      </c>
      <c r="D3396" s="3" t="s">
        <v>247</v>
      </c>
      <c r="E3396" s="4">
        <v>980</v>
      </c>
      <c r="F3396" s="4">
        <v>0</v>
      </c>
      <c r="H3396" s="6">
        <v>0</v>
      </c>
      <c r="I3396" s="7">
        <v>6237901</v>
      </c>
      <c r="J3396" s="7">
        <v>6237899</v>
      </c>
      <c r="K3396" s="7">
        <v>2</v>
      </c>
      <c r="L3396" s="7">
        <v>6</v>
      </c>
      <c r="M3396" s="7">
        <f t="shared" si="388"/>
        <v>0</v>
      </c>
      <c r="N3396" s="8">
        <f t="shared" si="389"/>
        <v>0</v>
      </c>
      <c r="R3396" s="12">
        <v>1</v>
      </c>
    </row>
    <row r="3397" spans="1:18" x14ac:dyDescent="0.2">
      <c r="A3397" s="1" t="s">
        <v>6062</v>
      </c>
      <c r="B3397" s="1" t="s">
        <v>42</v>
      </c>
      <c r="C3397" s="2" t="s">
        <v>6029</v>
      </c>
      <c r="D3397" s="3" t="s">
        <v>247</v>
      </c>
      <c r="E3397" s="4">
        <v>560</v>
      </c>
      <c r="F3397" s="4">
        <v>0</v>
      </c>
      <c r="H3397" s="6">
        <v>0</v>
      </c>
      <c r="I3397" s="7">
        <v>6237902</v>
      </c>
      <c r="J3397" s="7">
        <v>6237899</v>
      </c>
      <c r="K3397" s="7">
        <v>2</v>
      </c>
      <c r="L3397" s="7">
        <v>6</v>
      </c>
      <c r="M3397" s="7">
        <f t="shared" si="388"/>
        <v>0</v>
      </c>
      <c r="N3397" s="8">
        <f t="shared" si="389"/>
        <v>0</v>
      </c>
      <c r="R3397" s="12">
        <v>1</v>
      </c>
    </row>
    <row r="3398" spans="1:18" ht="25.5" x14ac:dyDescent="0.2">
      <c r="A3398" s="1" t="s">
        <v>6063</v>
      </c>
      <c r="B3398" s="1" t="s">
        <v>45</v>
      </c>
      <c r="C3398" s="2" t="s">
        <v>6064</v>
      </c>
      <c r="D3398" s="3" t="s">
        <v>237</v>
      </c>
      <c r="E3398" s="4">
        <v>13</v>
      </c>
      <c r="F3398" s="4">
        <v>0</v>
      </c>
      <c r="H3398" s="6">
        <v>0</v>
      </c>
      <c r="I3398" s="7">
        <v>6237903</v>
      </c>
      <c r="J3398" s="7">
        <v>6237899</v>
      </c>
      <c r="K3398" s="7">
        <v>2</v>
      </c>
      <c r="L3398" s="7">
        <v>6</v>
      </c>
      <c r="M3398" s="7">
        <f t="shared" si="388"/>
        <v>0</v>
      </c>
      <c r="N3398" s="8">
        <f t="shared" si="389"/>
        <v>0</v>
      </c>
      <c r="R3398" s="12">
        <v>1</v>
      </c>
    </row>
    <row r="3399" spans="1:18" x14ac:dyDescent="0.2">
      <c r="A3399" s="1" t="s">
        <v>6065</v>
      </c>
      <c r="B3399" s="1" t="s">
        <v>48</v>
      </c>
      <c r="C3399" s="2" t="s">
        <v>6033</v>
      </c>
      <c r="D3399" s="3" t="s">
        <v>237</v>
      </c>
      <c r="E3399" s="4">
        <v>295</v>
      </c>
      <c r="F3399" s="4">
        <v>0</v>
      </c>
      <c r="H3399" s="6">
        <v>0</v>
      </c>
      <c r="I3399" s="7">
        <v>6237904</v>
      </c>
      <c r="J3399" s="7">
        <v>6237899</v>
      </c>
      <c r="K3399" s="7">
        <v>2</v>
      </c>
      <c r="L3399" s="7">
        <v>6</v>
      </c>
      <c r="M3399" s="7">
        <f t="shared" si="388"/>
        <v>0</v>
      </c>
      <c r="N3399" s="8">
        <f t="shared" si="389"/>
        <v>0</v>
      </c>
      <c r="R3399" s="12">
        <v>1</v>
      </c>
    </row>
    <row r="3400" spans="1:18" ht="25.5" x14ac:dyDescent="0.2">
      <c r="A3400" s="1" t="s">
        <v>6066</v>
      </c>
      <c r="B3400" s="1" t="s">
        <v>51</v>
      </c>
      <c r="C3400" s="2" t="s">
        <v>6037</v>
      </c>
      <c r="D3400" s="3" t="s">
        <v>237</v>
      </c>
      <c r="E3400" s="4">
        <v>13</v>
      </c>
      <c r="F3400" s="4">
        <v>0</v>
      </c>
      <c r="H3400" s="6">
        <v>0</v>
      </c>
      <c r="I3400" s="7">
        <v>6237905</v>
      </c>
      <c r="J3400" s="7">
        <v>6237899</v>
      </c>
      <c r="K3400" s="7">
        <v>2</v>
      </c>
      <c r="L3400" s="7">
        <v>6</v>
      </c>
      <c r="M3400" s="7">
        <f t="shared" si="388"/>
        <v>0</v>
      </c>
      <c r="N3400" s="8">
        <f t="shared" si="389"/>
        <v>0</v>
      </c>
      <c r="R3400" s="12">
        <v>1</v>
      </c>
    </row>
    <row r="3401" spans="1:18" ht="25.5" x14ac:dyDescent="0.2">
      <c r="A3401" s="1" t="s">
        <v>6067</v>
      </c>
      <c r="B3401" s="1" t="s">
        <v>54</v>
      </c>
      <c r="C3401" s="2" t="s">
        <v>6039</v>
      </c>
      <c r="D3401" s="3" t="s">
        <v>237</v>
      </c>
      <c r="E3401" s="4">
        <v>68</v>
      </c>
      <c r="F3401" s="4">
        <v>0</v>
      </c>
      <c r="H3401" s="6">
        <v>0</v>
      </c>
      <c r="I3401" s="7">
        <v>6237906</v>
      </c>
      <c r="J3401" s="7">
        <v>6237899</v>
      </c>
      <c r="K3401" s="7">
        <v>2</v>
      </c>
      <c r="L3401" s="7">
        <v>6</v>
      </c>
      <c r="M3401" s="7">
        <f t="shared" si="388"/>
        <v>0</v>
      </c>
      <c r="N3401" s="8">
        <f t="shared" si="389"/>
        <v>0</v>
      </c>
      <c r="R3401" s="12">
        <v>1</v>
      </c>
    </row>
    <row r="3402" spans="1:18" ht="25.5" x14ac:dyDescent="0.2">
      <c r="A3402" s="1" t="s">
        <v>6068</v>
      </c>
      <c r="B3402" s="1" t="s">
        <v>57</v>
      </c>
      <c r="C3402" s="2" t="s">
        <v>6045</v>
      </c>
      <c r="D3402" s="3" t="s">
        <v>237</v>
      </c>
      <c r="E3402" s="4">
        <v>520</v>
      </c>
      <c r="F3402" s="4">
        <v>0</v>
      </c>
      <c r="H3402" s="6">
        <v>0</v>
      </c>
      <c r="I3402" s="7">
        <v>6237907</v>
      </c>
      <c r="J3402" s="7">
        <v>6237899</v>
      </c>
      <c r="K3402" s="7">
        <v>2</v>
      </c>
      <c r="L3402" s="7">
        <v>6</v>
      </c>
      <c r="M3402" s="7">
        <f t="shared" si="388"/>
        <v>0</v>
      </c>
      <c r="N3402" s="8">
        <f t="shared" si="389"/>
        <v>0</v>
      </c>
      <c r="R3402" s="12">
        <v>1</v>
      </c>
    </row>
    <row r="3403" spans="1:18" ht="25.5" x14ac:dyDescent="0.2">
      <c r="A3403" s="1" t="s">
        <v>6069</v>
      </c>
      <c r="B3403" s="1" t="s">
        <v>60</v>
      </c>
      <c r="C3403" s="2" t="s">
        <v>6070</v>
      </c>
      <c r="D3403" s="3" t="s">
        <v>237</v>
      </c>
      <c r="E3403" s="4">
        <v>1</v>
      </c>
      <c r="F3403" s="4">
        <v>0</v>
      </c>
      <c r="H3403" s="6">
        <v>0</v>
      </c>
      <c r="I3403" s="7">
        <v>6237908</v>
      </c>
      <c r="J3403" s="7">
        <v>6237899</v>
      </c>
      <c r="K3403" s="7">
        <v>2</v>
      </c>
      <c r="L3403" s="7">
        <v>6</v>
      </c>
      <c r="M3403" s="7">
        <f t="shared" si="388"/>
        <v>0</v>
      </c>
      <c r="N3403" s="8">
        <f t="shared" si="389"/>
        <v>0</v>
      </c>
      <c r="R3403" s="12">
        <v>1</v>
      </c>
    </row>
    <row r="3404" spans="1:18" x14ac:dyDescent="0.2">
      <c r="A3404" s="1" t="s">
        <v>6071</v>
      </c>
      <c r="B3404" s="1" t="s">
        <v>63</v>
      </c>
      <c r="C3404" s="2" t="s">
        <v>6049</v>
      </c>
      <c r="D3404" s="3" t="s">
        <v>247</v>
      </c>
      <c r="E3404" s="4">
        <v>228</v>
      </c>
      <c r="F3404" s="4">
        <v>0</v>
      </c>
      <c r="H3404" s="6">
        <v>0</v>
      </c>
      <c r="I3404" s="7">
        <v>6237909</v>
      </c>
      <c r="J3404" s="7">
        <v>6237899</v>
      </c>
      <c r="K3404" s="7">
        <v>2</v>
      </c>
      <c r="L3404" s="7">
        <v>6</v>
      </c>
      <c r="M3404" s="7">
        <f t="shared" si="388"/>
        <v>0</v>
      </c>
      <c r="N3404" s="8">
        <f t="shared" si="389"/>
        <v>0</v>
      </c>
      <c r="R3404" s="12">
        <v>1</v>
      </c>
    </row>
    <row r="3405" spans="1:18" x14ac:dyDescent="0.2">
      <c r="A3405" s="1" t="s">
        <v>6072</v>
      </c>
      <c r="B3405" s="1" t="s">
        <v>66</v>
      </c>
      <c r="C3405" s="2" t="s">
        <v>6051</v>
      </c>
      <c r="D3405" s="3" t="s">
        <v>247</v>
      </c>
      <c r="E3405" s="4">
        <v>54</v>
      </c>
      <c r="F3405" s="4">
        <v>0</v>
      </c>
      <c r="H3405" s="6">
        <v>0</v>
      </c>
      <c r="I3405" s="7">
        <v>6237910</v>
      </c>
      <c r="J3405" s="7">
        <v>6237899</v>
      </c>
      <c r="K3405" s="7">
        <v>2</v>
      </c>
      <c r="L3405" s="7">
        <v>6</v>
      </c>
      <c r="M3405" s="7">
        <f t="shared" si="388"/>
        <v>0</v>
      </c>
      <c r="N3405" s="8">
        <f t="shared" si="389"/>
        <v>0</v>
      </c>
      <c r="R3405" s="12">
        <v>1</v>
      </c>
    </row>
    <row r="3406" spans="1:18" x14ac:dyDescent="0.2">
      <c r="A3406" s="1" t="s">
        <v>6073</v>
      </c>
      <c r="B3406" s="1" t="s">
        <v>69</v>
      </c>
      <c r="C3406" s="2" t="s">
        <v>6053</v>
      </c>
      <c r="D3406" s="3" t="s">
        <v>234</v>
      </c>
      <c r="E3406" s="4">
        <v>1</v>
      </c>
      <c r="F3406" s="4">
        <v>0</v>
      </c>
      <c r="H3406" s="6">
        <v>0</v>
      </c>
      <c r="I3406" s="7">
        <v>6237911</v>
      </c>
      <c r="J3406" s="7">
        <v>6237899</v>
      </c>
      <c r="K3406" s="7">
        <v>2</v>
      </c>
      <c r="L3406" s="7">
        <v>6</v>
      </c>
      <c r="M3406" s="7">
        <f t="shared" si="388"/>
        <v>0</v>
      </c>
      <c r="N3406" s="8">
        <f t="shared" si="389"/>
        <v>0</v>
      </c>
      <c r="R3406" s="12">
        <v>1</v>
      </c>
    </row>
    <row r="3407" spans="1:18" x14ac:dyDescent="0.2">
      <c r="A3407" s="1" t="s">
        <v>6074</v>
      </c>
      <c r="B3407" s="1" t="s">
        <v>72</v>
      </c>
      <c r="C3407" s="2" t="s">
        <v>6055</v>
      </c>
      <c r="D3407" s="3" t="s">
        <v>234</v>
      </c>
      <c r="E3407" s="4">
        <v>1</v>
      </c>
      <c r="F3407" s="4">
        <v>0</v>
      </c>
      <c r="H3407" s="6">
        <v>0</v>
      </c>
      <c r="I3407" s="7">
        <v>6237912</v>
      </c>
      <c r="J3407" s="7">
        <v>6237899</v>
      </c>
      <c r="K3407" s="7">
        <v>2</v>
      </c>
      <c r="L3407" s="7">
        <v>6</v>
      </c>
      <c r="M3407" s="7">
        <f t="shared" si="388"/>
        <v>0</v>
      </c>
      <c r="N3407" s="8">
        <f t="shared" si="389"/>
        <v>0</v>
      </c>
      <c r="R3407" s="12">
        <v>1</v>
      </c>
    </row>
    <row r="3408" spans="1:18" x14ac:dyDescent="0.2">
      <c r="A3408" s="1" t="s">
        <v>6075</v>
      </c>
      <c r="C3408" s="2" t="s">
        <v>6057</v>
      </c>
      <c r="D3408" s="3" t="s">
        <v>36</v>
      </c>
      <c r="E3408" s="4">
        <v>0</v>
      </c>
      <c r="F3408" s="4">
        <v>0</v>
      </c>
      <c r="H3408" s="6">
        <v>0</v>
      </c>
      <c r="I3408" s="7">
        <v>6237913</v>
      </c>
      <c r="J3408" s="7">
        <v>6237899</v>
      </c>
      <c r="K3408" s="7">
        <v>2</v>
      </c>
      <c r="L3408" s="7">
        <v>6</v>
      </c>
      <c r="M3408" s="7">
        <f t="shared" si="388"/>
        <v>0</v>
      </c>
      <c r="N3408" s="8">
        <f t="shared" si="389"/>
        <v>0</v>
      </c>
      <c r="R3408" s="12">
        <v>1</v>
      </c>
    </row>
    <row r="3409" spans="1:18" x14ac:dyDescent="0.2">
      <c r="A3409" s="1" t="s">
        <v>6076</v>
      </c>
      <c r="C3409" s="2" t="s">
        <v>6077</v>
      </c>
      <c r="E3409" s="4">
        <v>0</v>
      </c>
      <c r="F3409" s="4">
        <v>0</v>
      </c>
      <c r="H3409" s="6">
        <v>0</v>
      </c>
      <c r="I3409" s="7">
        <v>6237924</v>
      </c>
      <c r="J3409" s="7">
        <v>6237374</v>
      </c>
      <c r="K3409" s="7">
        <v>1</v>
      </c>
      <c r="L3409" s="7">
        <v>5</v>
      </c>
      <c r="M3409" s="7">
        <f>M3410</f>
        <v>0</v>
      </c>
      <c r="N3409" s="8">
        <f>N3410</f>
        <v>0</v>
      </c>
      <c r="R3409" s="12">
        <v>1</v>
      </c>
    </row>
    <row r="3410" spans="1:18" x14ac:dyDescent="0.2">
      <c r="A3410" s="1" t="s">
        <v>6078</v>
      </c>
      <c r="C3410" s="2" t="s">
        <v>6079</v>
      </c>
      <c r="E3410" s="4">
        <v>0</v>
      </c>
      <c r="F3410" s="4">
        <v>0</v>
      </c>
      <c r="H3410" s="6">
        <v>0</v>
      </c>
      <c r="I3410" s="7">
        <v>6237925</v>
      </c>
      <c r="J3410" s="7">
        <v>6237924</v>
      </c>
      <c r="K3410" s="7">
        <v>1</v>
      </c>
      <c r="L3410" s="7">
        <v>6</v>
      </c>
      <c r="M3410" s="7">
        <f>M3411+M3412+M3413+M3414</f>
        <v>0</v>
      </c>
      <c r="N3410" s="8">
        <f>N3411+N3412+N3413+N3414</f>
        <v>0</v>
      </c>
      <c r="R3410" s="12">
        <v>1</v>
      </c>
    </row>
    <row r="3411" spans="1:18" x14ac:dyDescent="0.2">
      <c r="A3411" s="1" t="s">
        <v>6080</v>
      </c>
      <c r="B3411" s="1" t="s">
        <v>31</v>
      </c>
      <c r="C3411" s="2" t="s">
        <v>6081</v>
      </c>
      <c r="D3411" s="3" t="s">
        <v>247</v>
      </c>
      <c r="E3411" s="4">
        <v>290</v>
      </c>
      <c r="F3411" s="4">
        <v>0</v>
      </c>
      <c r="H3411" s="6">
        <v>0</v>
      </c>
      <c r="I3411" s="7">
        <v>6237926</v>
      </c>
      <c r="J3411" s="7">
        <v>6237925</v>
      </c>
      <c r="K3411" s="7">
        <v>2</v>
      </c>
      <c r="L3411" s="7">
        <v>7</v>
      </c>
      <c r="M3411" s="7">
        <f t="shared" ref="M3411:M3414" si="390">ROUND(ROUND(H3411,2)*ROUND(E3411,2), 2)</f>
        <v>0</v>
      </c>
      <c r="N3411" s="8">
        <f>H3411*E3411*(1+F3411/100)</f>
        <v>0</v>
      </c>
      <c r="R3411" s="12">
        <v>1</v>
      </c>
    </row>
    <row r="3412" spans="1:18" ht="25.5" x14ac:dyDescent="0.2">
      <c r="A3412" s="1" t="s">
        <v>6082</v>
      </c>
      <c r="B3412" s="1" t="s">
        <v>42</v>
      </c>
      <c r="C3412" s="2" t="s">
        <v>6083</v>
      </c>
      <c r="D3412" s="3" t="s">
        <v>247</v>
      </c>
      <c r="E3412" s="4">
        <v>280</v>
      </c>
      <c r="F3412" s="4">
        <v>0</v>
      </c>
      <c r="H3412" s="6">
        <v>0</v>
      </c>
      <c r="I3412" s="7">
        <v>6237927</v>
      </c>
      <c r="J3412" s="7">
        <v>6237925</v>
      </c>
      <c r="K3412" s="7">
        <v>2</v>
      </c>
      <c r="L3412" s="7">
        <v>7</v>
      </c>
      <c r="M3412" s="7">
        <f t="shared" si="390"/>
        <v>0</v>
      </c>
      <c r="N3412" s="8">
        <f>H3412*E3412*(1+F3412/100)</f>
        <v>0</v>
      </c>
      <c r="R3412" s="12">
        <v>1</v>
      </c>
    </row>
    <row r="3413" spans="1:18" x14ac:dyDescent="0.2">
      <c r="A3413" s="1" t="s">
        <v>6084</v>
      </c>
      <c r="B3413" s="1" t="s">
        <v>45</v>
      </c>
      <c r="C3413" s="2" t="s">
        <v>6085</v>
      </c>
      <c r="D3413" s="3" t="s">
        <v>247</v>
      </c>
      <c r="E3413" s="4">
        <v>20</v>
      </c>
      <c r="F3413" s="4">
        <v>0</v>
      </c>
      <c r="H3413" s="6">
        <v>0</v>
      </c>
      <c r="I3413" s="7">
        <v>6237928</v>
      </c>
      <c r="J3413" s="7">
        <v>6237925</v>
      </c>
      <c r="K3413" s="7">
        <v>2</v>
      </c>
      <c r="L3413" s="7">
        <v>7</v>
      </c>
      <c r="M3413" s="7">
        <f t="shared" si="390"/>
        <v>0</v>
      </c>
      <c r="N3413" s="8">
        <f>H3413*E3413*(1+F3413/100)</f>
        <v>0</v>
      </c>
      <c r="R3413" s="12">
        <v>1</v>
      </c>
    </row>
    <row r="3414" spans="1:18" ht="25.5" x14ac:dyDescent="0.2">
      <c r="A3414" s="1" t="s">
        <v>6086</v>
      </c>
      <c r="B3414" s="1" t="s">
        <v>48</v>
      </c>
      <c r="C3414" s="2" t="s">
        <v>6087</v>
      </c>
      <c r="D3414" s="3" t="s">
        <v>237</v>
      </c>
      <c r="E3414" s="4">
        <v>1</v>
      </c>
      <c r="F3414" s="4">
        <v>0</v>
      </c>
      <c r="H3414" s="6">
        <v>0</v>
      </c>
      <c r="I3414" s="7">
        <v>6237929</v>
      </c>
      <c r="J3414" s="7">
        <v>6237925</v>
      </c>
      <c r="K3414" s="7">
        <v>2</v>
      </c>
      <c r="L3414" s="7">
        <v>7</v>
      </c>
      <c r="M3414" s="7">
        <f t="shared" si="390"/>
        <v>0</v>
      </c>
      <c r="N3414" s="8">
        <f>H3414*E3414*(1+F3414/100)</f>
        <v>0</v>
      </c>
      <c r="R3414" s="12">
        <v>1</v>
      </c>
    </row>
    <row r="3415" spans="1:18" x14ac:dyDescent="0.2">
      <c r="A3415" s="1" t="s">
        <v>6088</v>
      </c>
      <c r="C3415" s="2" t="s">
        <v>6089</v>
      </c>
      <c r="E3415" s="4">
        <v>0</v>
      </c>
      <c r="F3415" s="4">
        <v>0</v>
      </c>
      <c r="H3415" s="6">
        <v>0</v>
      </c>
      <c r="I3415" s="7">
        <v>6237914</v>
      </c>
      <c r="J3415" s="7">
        <v>6237374</v>
      </c>
      <c r="K3415" s="7">
        <v>1</v>
      </c>
      <c r="L3415" s="7">
        <v>5</v>
      </c>
      <c r="M3415" s="7">
        <f>M3416</f>
        <v>0</v>
      </c>
      <c r="N3415" s="8">
        <f>N3416</f>
        <v>0</v>
      </c>
      <c r="R3415" s="12">
        <v>1</v>
      </c>
    </row>
    <row r="3416" spans="1:18" x14ac:dyDescent="0.2">
      <c r="A3416" s="1" t="s">
        <v>6090</v>
      </c>
      <c r="B3416" s="1" t="s">
        <v>208</v>
      </c>
      <c r="C3416" s="2" t="s">
        <v>6091</v>
      </c>
      <c r="E3416" s="4">
        <v>0</v>
      </c>
      <c r="F3416" s="4">
        <v>0</v>
      </c>
      <c r="H3416" s="6">
        <v>0</v>
      </c>
      <c r="I3416" s="7">
        <v>6237915</v>
      </c>
      <c r="J3416" s="7">
        <v>6237914</v>
      </c>
      <c r="K3416" s="7">
        <v>1</v>
      </c>
      <c r="L3416" s="7">
        <v>6</v>
      </c>
      <c r="M3416" s="7">
        <f>M3417+M3418+M3419+M3420+M3421+M3422+M3423+M3424</f>
        <v>0</v>
      </c>
      <c r="N3416" s="8">
        <f>N3417+N3418+N3419+N3420+N3421+N3422+N3423+N3424</f>
        <v>0</v>
      </c>
      <c r="R3416" s="12">
        <v>1</v>
      </c>
    </row>
    <row r="3417" spans="1:18" ht="38.25" x14ac:dyDescent="0.2">
      <c r="A3417" s="1" t="s">
        <v>6092</v>
      </c>
      <c r="B3417" s="1" t="s">
        <v>31</v>
      </c>
      <c r="C3417" s="2" t="s">
        <v>6093</v>
      </c>
      <c r="D3417" s="3" t="s">
        <v>247</v>
      </c>
      <c r="E3417" s="4">
        <v>320</v>
      </c>
      <c r="F3417" s="4">
        <v>0</v>
      </c>
      <c r="H3417" s="6">
        <v>0</v>
      </c>
      <c r="I3417" s="7">
        <v>6237916</v>
      </c>
      <c r="J3417" s="7">
        <v>6237915</v>
      </c>
      <c r="K3417" s="7">
        <v>2</v>
      </c>
      <c r="L3417" s="7">
        <v>7</v>
      </c>
      <c r="M3417" s="7">
        <f t="shared" ref="M3417:M3424" si="391">ROUND(ROUND(H3417,2)*ROUND(E3417,2), 2)</f>
        <v>0</v>
      </c>
      <c r="N3417" s="8">
        <f t="shared" ref="N3417:N3424" si="392">H3417*E3417*(1+F3417/100)</f>
        <v>0</v>
      </c>
      <c r="R3417" s="12">
        <v>1</v>
      </c>
    </row>
    <row r="3418" spans="1:18" ht="25.5" x14ac:dyDescent="0.2">
      <c r="A3418" s="1" t="s">
        <v>6094</v>
      </c>
      <c r="B3418" s="1" t="s">
        <v>42</v>
      </c>
      <c r="C3418" s="2" t="s">
        <v>6095</v>
      </c>
      <c r="D3418" s="3" t="s">
        <v>234</v>
      </c>
      <c r="E3418" s="4">
        <v>4</v>
      </c>
      <c r="F3418" s="4">
        <v>0</v>
      </c>
      <c r="H3418" s="6">
        <v>0</v>
      </c>
      <c r="I3418" s="7">
        <v>6237917</v>
      </c>
      <c r="J3418" s="7">
        <v>6237915</v>
      </c>
      <c r="K3418" s="7">
        <v>2</v>
      </c>
      <c r="L3418" s="7">
        <v>7</v>
      </c>
      <c r="M3418" s="7">
        <f t="shared" si="391"/>
        <v>0</v>
      </c>
      <c r="N3418" s="8">
        <f t="shared" si="392"/>
        <v>0</v>
      </c>
      <c r="R3418" s="12">
        <v>1</v>
      </c>
    </row>
    <row r="3419" spans="1:18" x14ac:dyDescent="0.2">
      <c r="A3419" s="1" t="s">
        <v>6096</v>
      </c>
      <c r="B3419" s="1" t="s">
        <v>45</v>
      </c>
      <c r="C3419" s="2" t="s">
        <v>6097</v>
      </c>
      <c r="D3419" s="3" t="s">
        <v>234</v>
      </c>
      <c r="E3419" s="4">
        <v>1</v>
      </c>
      <c r="F3419" s="4">
        <v>0</v>
      </c>
      <c r="H3419" s="6">
        <v>0</v>
      </c>
      <c r="I3419" s="7">
        <v>6237918</v>
      </c>
      <c r="J3419" s="7">
        <v>6237915</v>
      </c>
      <c r="K3419" s="7">
        <v>2</v>
      </c>
      <c r="L3419" s="7">
        <v>7</v>
      </c>
      <c r="M3419" s="7">
        <f t="shared" si="391"/>
        <v>0</v>
      </c>
      <c r="N3419" s="8">
        <f t="shared" si="392"/>
        <v>0</v>
      </c>
      <c r="R3419" s="12">
        <v>1</v>
      </c>
    </row>
    <row r="3420" spans="1:18" x14ac:dyDescent="0.2">
      <c r="A3420" s="1" t="s">
        <v>6098</v>
      </c>
      <c r="B3420" s="1" t="s">
        <v>48</v>
      </c>
      <c r="C3420" s="2" t="s">
        <v>6099</v>
      </c>
      <c r="D3420" s="3" t="s">
        <v>237</v>
      </c>
      <c r="E3420" s="4">
        <v>3</v>
      </c>
      <c r="F3420" s="4">
        <v>0</v>
      </c>
      <c r="H3420" s="6">
        <v>0</v>
      </c>
      <c r="I3420" s="7">
        <v>6237919</v>
      </c>
      <c r="J3420" s="7">
        <v>6237915</v>
      </c>
      <c r="K3420" s="7">
        <v>2</v>
      </c>
      <c r="L3420" s="7">
        <v>7</v>
      </c>
      <c r="M3420" s="7">
        <f t="shared" si="391"/>
        <v>0</v>
      </c>
      <c r="N3420" s="8">
        <f t="shared" si="392"/>
        <v>0</v>
      </c>
      <c r="R3420" s="12">
        <v>1</v>
      </c>
    </row>
    <row r="3421" spans="1:18" x14ac:dyDescent="0.2">
      <c r="A3421" s="1" t="s">
        <v>6100</v>
      </c>
      <c r="B3421" s="1" t="s">
        <v>51</v>
      </c>
      <c r="C3421" s="2" t="s">
        <v>6101</v>
      </c>
      <c r="D3421" s="3" t="s">
        <v>237</v>
      </c>
      <c r="E3421" s="4">
        <v>3</v>
      </c>
      <c r="F3421" s="4">
        <v>0</v>
      </c>
      <c r="H3421" s="6">
        <v>0</v>
      </c>
      <c r="I3421" s="7">
        <v>6237920</v>
      </c>
      <c r="J3421" s="7">
        <v>6237915</v>
      </c>
      <c r="K3421" s="7">
        <v>2</v>
      </c>
      <c r="L3421" s="7">
        <v>7</v>
      </c>
      <c r="M3421" s="7">
        <f t="shared" si="391"/>
        <v>0</v>
      </c>
      <c r="N3421" s="8">
        <f t="shared" si="392"/>
        <v>0</v>
      </c>
      <c r="R3421" s="12">
        <v>1</v>
      </c>
    </row>
    <row r="3422" spans="1:18" ht="216.75" x14ac:dyDescent="0.2">
      <c r="A3422" s="1" t="s">
        <v>6102</v>
      </c>
      <c r="B3422" s="1" t="s">
        <v>54</v>
      </c>
      <c r="C3422" s="2" t="s">
        <v>6103</v>
      </c>
      <c r="D3422" s="3" t="s">
        <v>237</v>
      </c>
      <c r="E3422" s="4">
        <v>1</v>
      </c>
      <c r="F3422" s="4">
        <v>0</v>
      </c>
      <c r="H3422" s="6">
        <v>0</v>
      </c>
      <c r="I3422" s="7">
        <v>6237921</v>
      </c>
      <c r="J3422" s="7">
        <v>6237915</v>
      </c>
      <c r="K3422" s="7">
        <v>2</v>
      </c>
      <c r="L3422" s="7">
        <v>7</v>
      </c>
      <c r="M3422" s="7">
        <f t="shared" si="391"/>
        <v>0</v>
      </c>
      <c r="N3422" s="8">
        <f t="shared" si="392"/>
        <v>0</v>
      </c>
      <c r="R3422" s="12">
        <v>1</v>
      </c>
    </row>
    <row r="3423" spans="1:18" ht="25.5" x14ac:dyDescent="0.2">
      <c r="A3423" s="1" t="s">
        <v>6104</v>
      </c>
      <c r="B3423" s="1" t="s">
        <v>57</v>
      </c>
      <c r="C3423" s="2" t="s">
        <v>6105</v>
      </c>
      <c r="D3423" s="3" t="s">
        <v>247</v>
      </c>
      <c r="E3423" s="4">
        <v>150</v>
      </c>
      <c r="F3423" s="4">
        <v>0</v>
      </c>
      <c r="H3423" s="6">
        <v>0</v>
      </c>
      <c r="I3423" s="7">
        <v>6237922</v>
      </c>
      <c r="J3423" s="7">
        <v>6237915</v>
      </c>
      <c r="K3423" s="7">
        <v>2</v>
      </c>
      <c r="L3423" s="7">
        <v>7</v>
      </c>
      <c r="M3423" s="7">
        <f t="shared" si="391"/>
        <v>0</v>
      </c>
      <c r="N3423" s="8">
        <f t="shared" si="392"/>
        <v>0</v>
      </c>
      <c r="R3423" s="12">
        <v>1</v>
      </c>
    </row>
    <row r="3424" spans="1:18" ht="25.5" x14ac:dyDescent="0.2">
      <c r="A3424" s="1" t="s">
        <v>6106</v>
      </c>
      <c r="B3424" s="1" t="s">
        <v>66</v>
      </c>
      <c r="C3424" s="2" t="s">
        <v>6107</v>
      </c>
      <c r="D3424" s="3" t="s">
        <v>234</v>
      </c>
      <c r="E3424" s="4">
        <v>1</v>
      </c>
      <c r="F3424" s="4">
        <v>0</v>
      </c>
      <c r="H3424" s="6">
        <v>0</v>
      </c>
      <c r="I3424" s="7">
        <v>6237923</v>
      </c>
      <c r="J3424" s="7">
        <v>6237915</v>
      </c>
      <c r="K3424" s="7">
        <v>2</v>
      </c>
      <c r="L3424" s="7">
        <v>7</v>
      </c>
      <c r="M3424" s="7">
        <f t="shared" si="391"/>
        <v>0</v>
      </c>
      <c r="N3424" s="8">
        <f t="shared" si="392"/>
        <v>0</v>
      </c>
      <c r="R3424" s="12">
        <v>1</v>
      </c>
    </row>
    <row r="3425" spans="1:18" x14ac:dyDescent="0.2">
      <c r="A3425" s="1" t="s">
        <v>6108</v>
      </c>
      <c r="C3425" s="2" t="s">
        <v>1816</v>
      </c>
      <c r="E3425" s="4">
        <v>0</v>
      </c>
      <c r="F3425" s="4">
        <v>0</v>
      </c>
      <c r="H3425" s="6">
        <v>0</v>
      </c>
      <c r="I3425" s="7">
        <v>6237930</v>
      </c>
      <c r="J3425" s="7">
        <v>6238449</v>
      </c>
      <c r="K3425" s="7">
        <v>1</v>
      </c>
      <c r="L3425" s="7">
        <v>4</v>
      </c>
      <c r="M3425" s="7">
        <f>M3426+M4004</f>
        <v>0</v>
      </c>
      <c r="N3425" s="8">
        <f>N3426+N4004</f>
        <v>0</v>
      </c>
      <c r="R3425" s="12">
        <v>1</v>
      </c>
    </row>
    <row r="3426" spans="1:18" x14ac:dyDescent="0.2">
      <c r="A3426" s="1" t="s">
        <v>6109</v>
      </c>
      <c r="C3426" s="2" t="s">
        <v>6110</v>
      </c>
      <c r="E3426" s="4">
        <v>0</v>
      </c>
      <c r="F3426" s="4">
        <v>0</v>
      </c>
      <c r="H3426" s="6">
        <v>0</v>
      </c>
      <c r="I3426" s="7">
        <v>6237931</v>
      </c>
      <c r="J3426" s="7">
        <v>6237930</v>
      </c>
      <c r="K3426" s="7">
        <v>1</v>
      </c>
      <c r="L3426" s="7">
        <v>5</v>
      </c>
      <c r="M3426" s="7">
        <f>M3427+M3470+M3613+M3686+M3782+M3808+M3978</f>
        <v>0</v>
      </c>
      <c r="N3426" s="8">
        <f>N3427+N3470+N3613+N3686+N3782+N3808+N3978</f>
        <v>0</v>
      </c>
      <c r="R3426" s="12">
        <v>1</v>
      </c>
    </row>
    <row r="3427" spans="1:18" x14ac:dyDescent="0.2">
      <c r="A3427" s="1" t="s">
        <v>6111</v>
      </c>
      <c r="B3427" s="1" t="s">
        <v>208</v>
      </c>
      <c r="C3427" s="2" t="s">
        <v>6112</v>
      </c>
      <c r="E3427" s="4">
        <v>0</v>
      </c>
      <c r="F3427" s="4">
        <v>0</v>
      </c>
      <c r="H3427" s="6">
        <v>0</v>
      </c>
      <c r="I3427" s="7">
        <v>6237932</v>
      </c>
      <c r="J3427" s="7">
        <v>6237931</v>
      </c>
      <c r="K3427" s="7">
        <v>1</v>
      </c>
      <c r="L3427" s="7">
        <v>6</v>
      </c>
      <c r="M3427" s="7">
        <f>M3428+M3429+M3430+M3431+M3432+M3433+M3434+M3435+M3436+M3437+M3438+M3439+M3440+M3441+M3442+M3443+M3444+M3445+M3446+M3447+M3448+M3449+M3450+M3451+M3452+M3453+M3454+M3455+M3456+M3457+M3458+M3459+M3460+M3461+M3462+M3463+M3464+M3465+M3466+M3467+M3468+M3469</f>
        <v>0</v>
      </c>
      <c r="N3427" s="8">
        <f>N3428+N3429+N3430+N3431+N3432+N3433+N3434+N3435+N3436+N3437+N3438+N3439+N3440+N3441+N3442+N3443+N3444+N3445+N3446+N3447+N3448+N3449+N3450+N3451+N3452+N3453+N3454+N3455+N3456+N3457+N3458+N3459+N3460+N3461+N3462+N3463+N3464+N3465+N3466+N3467+N3468+N3469</f>
        <v>0</v>
      </c>
      <c r="R3427" s="12">
        <v>1</v>
      </c>
    </row>
    <row r="3428" spans="1:18" ht="51" x14ac:dyDescent="0.2">
      <c r="A3428" s="1" t="s">
        <v>6113</v>
      </c>
      <c r="B3428" s="1" t="s">
        <v>31</v>
      </c>
      <c r="C3428" s="2" t="s">
        <v>6114</v>
      </c>
      <c r="D3428" s="3" t="s">
        <v>36</v>
      </c>
      <c r="E3428" s="4">
        <v>0</v>
      </c>
      <c r="F3428" s="4">
        <v>0</v>
      </c>
      <c r="H3428" s="6">
        <v>0</v>
      </c>
      <c r="I3428" s="7">
        <v>6237933</v>
      </c>
      <c r="J3428" s="7">
        <v>6237932</v>
      </c>
      <c r="K3428" s="7">
        <v>2</v>
      </c>
      <c r="L3428" s="7">
        <v>7</v>
      </c>
      <c r="M3428" s="7">
        <f t="shared" ref="M3428:M3469" si="393">ROUND(ROUND(H3428,2)*ROUND(E3428,2), 2)</f>
        <v>0</v>
      </c>
      <c r="N3428" s="8">
        <f t="shared" ref="N3428:N3469" si="394">H3428*E3428*(1+F3428/100)</f>
        <v>0</v>
      </c>
      <c r="R3428" s="12">
        <v>1</v>
      </c>
    </row>
    <row r="3429" spans="1:18" ht="63.75" x14ac:dyDescent="0.2">
      <c r="A3429" s="1" t="s">
        <v>6115</v>
      </c>
      <c r="C3429" s="2" t="s">
        <v>6116</v>
      </c>
      <c r="D3429" s="3" t="s">
        <v>247</v>
      </c>
      <c r="E3429" s="4">
        <v>56</v>
      </c>
      <c r="F3429" s="4">
        <v>0</v>
      </c>
      <c r="H3429" s="6">
        <v>0</v>
      </c>
      <c r="I3429" s="7">
        <v>6237934</v>
      </c>
      <c r="J3429" s="7">
        <v>6237932</v>
      </c>
      <c r="K3429" s="7">
        <v>2</v>
      </c>
      <c r="L3429" s="7">
        <v>7</v>
      </c>
      <c r="M3429" s="7">
        <f t="shared" si="393"/>
        <v>0</v>
      </c>
      <c r="N3429" s="8">
        <f t="shared" si="394"/>
        <v>0</v>
      </c>
      <c r="R3429" s="12">
        <v>1</v>
      </c>
    </row>
    <row r="3430" spans="1:18" ht="63.75" x14ac:dyDescent="0.2">
      <c r="A3430" s="1" t="s">
        <v>6117</v>
      </c>
      <c r="C3430" s="2" t="s">
        <v>6118</v>
      </c>
      <c r="D3430" s="3" t="s">
        <v>247</v>
      </c>
      <c r="E3430" s="4">
        <v>67</v>
      </c>
      <c r="F3430" s="4">
        <v>0</v>
      </c>
      <c r="H3430" s="6">
        <v>0</v>
      </c>
      <c r="I3430" s="7">
        <v>6237935</v>
      </c>
      <c r="J3430" s="7">
        <v>6237932</v>
      </c>
      <c r="K3430" s="7">
        <v>2</v>
      </c>
      <c r="L3430" s="7">
        <v>7</v>
      </c>
      <c r="M3430" s="7">
        <f t="shared" si="393"/>
        <v>0</v>
      </c>
      <c r="N3430" s="8">
        <f t="shared" si="394"/>
        <v>0</v>
      </c>
      <c r="R3430" s="12">
        <v>1</v>
      </c>
    </row>
    <row r="3431" spans="1:18" ht="25.5" x14ac:dyDescent="0.2">
      <c r="A3431" s="1" t="s">
        <v>6119</v>
      </c>
      <c r="B3431" s="1" t="s">
        <v>42</v>
      </c>
      <c r="C3431" s="2" t="s">
        <v>6120</v>
      </c>
      <c r="D3431" s="3" t="s">
        <v>36</v>
      </c>
      <c r="E3431" s="4">
        <v>0</v>
      </c>
      <c r="F3431" s="4">
        <v>0</v>
      </c>
      <c r="H3431" s="6">
        <v>0</v>
      </c>
      <c r="I3431" s="7">
        <v>6237936</v>
      </c>
      <c r="J3431" s="7">
        <v>6237932</v>
      </c>
      <c r="K3431" s="7">
        <v>2</v>
      </c>
      <c r="L3431" s="7">
        <v>7</v>
      </c>
      <c r="M3431" s="7">
        <f t="shared" si="393"/>
        <v>0</v>
      </c>
      <c r="N3431" s="8">
        <f t="shared" si="394"/>
        <v>0</v>
      </c>
      <c r="R3431" s="12">
        <v>1</v>
      </c>
    </row>
    <row r="3432" spans="1:18" ht="38.25" x14ac:dyDescent="0.2">
      <c r="A3432" s="1" t="s">
        <v>6121</v>
      </c>
      <c r="C3432" s="2" t="s">
        <v>6122</v>
      </c>
      <c r="D3432" s="3" t="s">
        <v>247</v>
      </c>
      <c r="E3432" s="4">
        <v>20</v>
      </c>
      <c r="F3432" s="4">
        <v>0</v>
      </c>
      <c r="H3432" s="6">
        <v>0</v>
      </c>
      <c r="I3432" s="7">
        <v>6237937</v>
      </c>
      <c r="J3432" s="7">
        <v>6237932</v>
      </c>
      <c r="K3432" s="7">
        <v>2</v>
      </c>
      <c r="L3432" s="7">
        <v>7</v>
      </c>
      <c r="M3432" s="7">
        <f t="shared" si="393"/>
        <v>0</v>
      </c>
      <c r="N3432" s="8">
        <f t="shared" si="394"/>
        <v>0</v>
      </c>
      <c r="R3432" s="12">
        <v>1</v>
      </c>
    </row>
    <row r="3433" spans="1:18" ht="38.25" x14ac:dyDescent="0.2">
      <c r="A3433" s="1" t="s">
        <v>6123</v>
      </c>
      <c r="B3433" s="1" t="s">
        <v>45</v>
      </c>
      <c r="C3433" s="2" t="s">
        <v>6124</v>
      </c>
      <c r="D3433" s="3" t="s">
        <v>247</v>
      </c>
      <c r="E3433" s="4">
        <v>123</v>
      </c>
      <c r="F3433" s="4">
        <v>0</v>
      </c>
      <c r="H3433" s="6">
        <v>0</v>
      </c>
      <c r="I3433" s="7">
        <v>6237938</v>
      </c>
      <c r="J3433" s="7">
        <v>6237932</v>
      </c>
      <c r="K3433" s="7">
        <v>2</v>
      </c>
      <c r="L3433" s="7">
        <v>7</v>
      </c>
      <c r="M3433" s="7">
        <f t="shared" si="393"/>
        <v>0</v>
      </c>
      <c r="N3433" s="8">
        <f t="shared" si="394"/>
        <v>0</v>
      </c>
      <c r="R3433" s="12">
        <v>1</v>
      </c>
    </row>
    <row r="3434" spans="1:18" ht="51" x14ac:dyDescent="0.2">
      <c r="A3434" s="1" t="s">
        <v>6125</v>
      </c>
      <c r="B3434" s="1" t="s">
        <v>48</v>
      </c>
      <c r="C3434" s="2" t="s">
        <v>6126</v>
      </c>
      <c r="D3434" s="3" t="s">
        <v>36</v>
      </c>
      <c r="E3434" s="4">
        <v>0</v>
      </c>
      <c r="F3434" s="4">
        <v>0</v>
      </c>
      <c r="H3434" s="6">
        <v>0</v>
      </c>
      <c r="I3434" s="7">
        <v>6237939</v>
      </c>
      <c r="J3434" s="7">
        <v>6237932</v>
      </c>
      <c r="K3434" s="7">
        <v>2</v>
      </c>
      <c r="L3434" s="7">
        <v>7</v>
      </c>
      <c r="M3434" s="7">
        <f t="shared" si="393"/>
        <v>0</v>
      </c>
      <c r="N3434" s="8">
        <f t="shared" si="394"/>
        <v>0</v>
      </c>
      <c r="R3434" s="12">
        <v>1</v>
      </c>
    </row>
    <row r="3435" spans="1:18" ht="63.75" x14ac:dyDescent="0.2">
      <c r="A3435" s="1" t="s">
        <v>6127</v>
      </c>
      <c r="C3435" s="2" t="s">
        <v>6128</v>
      </c>
      <c r="D3435" s="3" t="s">
        <v>237</v>
      </c>
      <c r="E3435" s="4">
        <v>1</v>
      </c>
      <c r="F3435" s="4">
        <v>0</v>
      </c>
      <c r="H3435" s="6">
        <v>0</v>
      </c>
      <c r="I3435" s="7">
        <v>6237940</v>
      </c>
      <c r="J3435" s="7">
        <v>6237932</v>
      </c>
      <c r="K3435" s="7">
        <v>2</v>
      </c>
      <c r="L3435" s="7">
        <v>7</v>
      </c>
      <c r="M3435" s="7">
        <f t="shared" si="393"/>
        <v>0</v>
      </c>
      <c r="N3435" s="8">
        <f t="shared" si="394"/>
        <v>0</v>
      </c>
      <c r="R3435" s="12">
        <v>1</v>
      </c>
    </row>
    <row r="3436" spans="1:18" ht="63.75" x14ac:dyDescent="0.2">
      <c r="A3436" s="1" t="s">
        <v>6129</v>
      </c>
      <c r="B3436" s="1" t="s">
        <v>51</v>
      </c>
      <c r="C3436" s="2" t="s">
        <v>6130</v>
      </c>
      <c r="D3436" s="3" t="s">
        <v>36</v>
      </c>
      <c r="E3436" s="4">
        <v>0</v>
      </c>
      <c r="F3436" s="4">
        <v>0</v>
      </c>
      <c r="H3436" s="6">
        <v>0</v>
      </c>
      <c r="I3436" s="7">
        <v>6237941</v>
      </c>
      <c r="J3436" s="7">
        <v>6237932</v>
      </c>
      <c r="K3436" s="7">
        <v>2</v>
      </c>
      <c r="L3436" s="7">
        <v>7</v>
      </c>
      <c r="M3436" s="7">
        <f t="shared" si="393"/>
        <v>0</v>
      </c>
      <c r="N3436" s="8">
        <f t="shared" si="394"/>
        <v>0</v>
      </c>
      <c r="R3436" s="12">
        <v>1</v>
      </c>
    </row>
    <row r="3437" spans="1:18" ht="63.75" x14ac:dyDescent="0.2">
      <c r="A3437" s="1" t="s">
        <v>6131</v>
      </c>
      <c r="C3437" s="2" t="s">
        <v>6132</v>
      </c>
      <c r="D3437" s="3" t="s">
        <v>237</v>
      </c>
      <c r="E3437" s="4">
        <v>4</v>
      </c>
      <c r="F3437" s="4">
        <v>0</v>
      </c>
      <c r="H3437" s="6">
        <v>0</v>
      </c>
      <c r="I3437" s="7">
        <v>6237942</v>
      </c>
      <c r="J3437" s="7">
        <v>6237932</v>
      </c>
      <c r="K3437" s="7">
        <v>2</v>
      </c>
      <c r="L3437" s="7">
        <v>7</v>
      </c>
      <c r="M3437" s="7">
        <f t="shared" si="393"/>
        <v>0</v>
      </c>
      <c r="N3437" s="8">
        <f t="shared" si="394"/>
        <v>0</v>
      </c>
      <c r="R3437" s="12">
        <v>1</v>
      </c>
    </row>
    <row r="3438" spans="1:18" ht="63.75" x14ac:dyDescent="0.2">
      <c r="A3438" s="1" t="s">
        <v>6133</v>
      </c>
      <c r="C3438" s="2" t="s">
        <v>6134</v>
      </c>
      <c r="D3438" s="3" t="s">
        <v>237</v>
      </c>
      <c r="E3438" s="4">
        <v>6</v>
      </c>
      <c r="F3438" s="4">
        <v>0</v>
      </c>
      <c r="H3438" s="6">
        <v>0</v>
      </c>
      <c r="I3438" s="7">
        <v>6237943</v>
      </c>
      <c r="J3438" s="7">
        <v>6237932</v>
      </c>
      <c r="K3438" s="7">
        <v>2</v>
      </c>
      <c r="L3438" s="7">
        <v>7</v>
      </c>
      <c r="M3438" s="7">
        <f t="shared" si="393"/>
        <v>0</v>
      </c>
      <c r="N3438" s="8">
        <f t="shared" si="394"/>
        <v>0</v>
      </c>
      <c r="R3438" s="12">
        <v>1</v>
      </c>
    </row>
    <row r="3439" spans="1:18" ht="38.25" x14ac:dyDescent="0.2">
      <c r="A3439" s="1" t="s">
        <v>6135</v>
      </c>
      <c r="B3439" s="1" t="s">
        <v>54</v>
      </c>
      <c r="C3439" s="2" t="s">
        <v>6136</v>
      </c>
      <c r="D3439" s="3" t="s">
        <v>36</v>
      </c>
      <c r="E3439" s="4">
        <v>0</v>
      </c>
      <c r="F3439" s="4">
        <v>0</v>
      </c>
      <c r="H3439" s="6">
        <v>0</v>
      </c>
      <c r="I3439" s="7">
        <v>6237944</v>
      </c>
      <c r="J3439" s="7">
        <v>6237932</v>
      </c>
      <c r="K3439" s="7">
        <v>2</v>
      </c>
      <c r="L3439" s="7">
        <v>7</v>
      </c>
      <c r="M3439" s="7">
        <f t="shared" si="393"/>
        <v>0</v>
      </c>
      <c r="N3439" s="8">
        <f t="shared" si="394"/>
        <v>0</v>
      </c>
      <c r="R3439" s="12">
        <v>1</v>
      </c>
    </row>
    <row r="3440" spans="1:18" ht="51" x14ac:dyDescent="0.2">
      <c r="A3440" s="1" t="s">
        <v>6137</v>
      </c>
      <c r="C3440" s="2" t="s">
        <v>6138</v>
      </c>
      <c r="D3440" s="3" t="s">
        <v>237</v>
      </c>
      <c r="E3440" s="4">
        <v>1</v>
      </c>
      <c r="F3440" s="4">
        <v>0</v>
      </c>
      <c r="H3440" s="6">
        <v>0</v>
      </c>
      <c r="I3440" s="7">
        <v>6237945</v>
      </c>
      <c r="J3440" s="7">
        <v>6237932</v>
      </c>
      <c r="K3440" s="7">
        <v>2</v>
      </c>
      <c r="L3440" s="7">
        <v>7</v>
      </c>
      <c r="M3440" s="7">
        <f t="shared" si="393"/>
        <v>0</v>
      </c>
      <c r="N3440" s="8">
        <f t="shared" si="394"/>
        <v>0</v>
      </c>
      <c r="R3440" s="12">
        <v>1</v>
      </c>
    </row>
    <row r="3441" spans="1:18" ht="38.25" x14ac:dyDescent="0.2">
      <c r="A3441" s="1" t="s">
        <v>6139</v>
      </c>
      <c r="B3441" s="1" t="s">
        <v>57</v>
      </c>
      <c r="C3441" s="2" t="s">
        <v>6140</v>
      </c>
      <c r="D3441" s="3" t="s">
        <v>36</v>
      </c>
      <c r="E3441" s="4">
        <v>0</v>
      </c>
      <c r="F3441" s="4">
        <v>0</v>
      </c>
      <c r="H3441" s="6">
        <v>0</v>
      </c>
      <c r="I3441" s="7">
        <v>6237946</v>
      </c>
      <c r="J3441" s="7">
        <v>6237932</v>
      </c>
      <c r="K3441" s="7">
        <v>2</v>
      </c>
      <c r="L3441" s="7">
        <v>7</v>
      </c>
      <c r="M3441" s="7">
        <f t="shared" si="393"/>
        <v>0</v>
      </c>
      <c r="N3441" s="8">
        <f t="shared" si="394"/>
        <v>0</v>
      </c>
      <c r="R3441" s="12">
        <v>1</v>
      </c>
    </row>
    <row r="3442" spans="1:18" ht="51" x14ac:dyDescent="0.2">
      <c r="A3442" s="1" t="s">
        <v>6141</v>
      </c>
      <c r="C3442" s="2" t="s">
        <v>6142</v>
      </c>
      <c r="D3442" s="3" t="s">
        <v>237</v>
      </c>
      <c r="E3442" s="4">
        <v>1</v>
      </c>
      <c r="F3442" s="4">
        <v>0</v>
      </c>
      <c r="H3442" s="6">
        <v>0</v>
      </c>
      <c r="I3442" s="7">
        <v>6237947</v>
      </c>
      <c r="J3442" s="7">
        <v>6237932</v>
      </c>
      <c r="K3442" s="7">
        <v>2</v>
      </c>
      <c r="L3442" s="7">
        <v>7</v>
      </c>
      <c r="M3442" s="7">
        <f t="shared" si="393"/>
        <v>0</v>
      </c>
      <c r="N3442" s="8">
        <f t="shared" si="394"/>
        <v>0</v>
      </c>
      <c r="R3442" s="12">
        <v>1</v>
      </c>
    </row>
    <row r="3443" spans="1:18" ht="51" x14ac:dyDescent="0.2">
      <c r="A3443" s="1" t="s">
        <v>6143</v>
      </c>
      <c r="C3443" s="2" t="s">
        <v>6144</v>
      </c>
      <c r="D3443" s="3" t="s">
        <v>237</v>
      </c>
      <c r="E3443" s="4">
        <v>1</v>
      </c>
      <c r="F3443" s="4">
        <v>0</v>
      </c>
      <c r="H3443" s="6">
        <v>0</v>
      </c>
      <c r="I3443" s="7">
        <v>6237948</v>
      </c>
      <c r="J3443" s="7">
        <v>6237932</v>
      </c>
      <c r="K3443" s="7">
        <v>2</v>
      </c>
      <c r="L3443" s="7">
        <v>7</v>
      </c>
      <c r="M3443" s="7">
        <f t="shared" si="393"/>
        <v>0</v>
      </c>
      <c r="N3443" s="8">
        <f t="shared" si="394"/>
        <v>0</v>
      </c>
      <c r="R3443" s="12">
        <v>1</v>
      </c>
    </row>
    <row r="3444" spans="1:18" ht="51" x14ac:dyDescent="0.2">
      <c r="A3444" s="1" t="s">
        <v>6145</v>
      </c>
      <c r="C3444" s="2" t="s">
        <v>6146</v>
      </c>
      <c r="D3444" s="3" t="s">
        <v>237</v>
      </c>
      <c r="E3444" s="4">
        <v>1</v>
      </c>
      <c r="F3444" s="4">
        <v>0</v>
      </c>
      <c r="H3444" s="6">
        <v>0</v>
      </c>
      <c r="I3444" s="7">
        <v>6237949</v>
      </c>
      <c r="J3444" s="7">
        <v>6237932</v>
      </c>
      <c r="K3444" s="7">
        <v>2</v>
      </c>
      <c r="L3444" s="7">
        <v>7</v>
      </c>
      <c r="M3444" s="7">
        <f t="shared" si="393"/>
        <v>0</v>
      </c>
      <c r="N3444" s="8">
        <f t="shared" si="394"/>
        <v>0</v>
      </c>
      <c r="R3444" s="12">
        <v>1</v>
      </c>
    </row>
    <row r="3445" spans="1:18" ht="38.25" x14ac:dyDescent="0.2">
      <c r="A3445" s="1" t="s">
        <v>6147</v>
      </c>
      <c r="B3445" s="1" t="s">
        <v>60</v>
      </c>
      <c r="C3445" s="2" t="s">
        <v>6148</v>
      </c>
      <c r="D3445" s="3" t="s">
        <v>36</v>
      </c>
      <c r="E3445" s="4">
        <v>0</v>
      </c>
      <c r="F3445" s="4">
        <v>0</v>
      </c>
      <c r="H3445" s="6">
        <v>0</v>
      </c>
      <c r="I3445" s="7">
        <v>6237950</v>
      </c>
      <c r="J3445" s="7">
        <v>6237932</v>
      </c>
      <c r="K3445" s="7">
        <v>2</v>
      </c>
      <c r="L3445" s="7">
        <v>7</v>
      </c>
      <c r="M3445" s="7">
        <f t="shared" si="393"/>
        <v>0</v>
      </c>
      <c r="N3445" s="8">
        <f t="shared" si="394"/>
        <v>0</v>
      </c>
      <c r="R3445" s="12">
        <v>1</v>
      </c>
    </row>
    <row r="3446" spans="1:18" ht="51" x14ac:dyDescent="0.2">
      <c r="A3446" s="1" t="s">
        <v>6149</v>
      </c>
      <c r="C3446" s="2" t="s">
        <v>6150</v>
      </c>
      <c r="D3446" s="3" t="s">
        <v>237</v>
      </c>
      <c r="E3446" s="4">
        <v>2</v>
      </c>
      <c r="F3446" s="4">
        <v>0</v>
      </c>
      <c r="H3446" s="6">
        <v>0</v>
      </c>
      <c r="I3446" s="7">
        <v>6237951</v>
      </c>
      <c r="J3446" s="7">
        <v>6237932</v>
      </c>
      <c r="K3446" s="7">
        <v>2</v>
      </c>
      <c r="L3446" s="7">
        <v>7</v>
      </c>
      <c r="M3446" s="7">
        <f t="shared" si="393"/>
        <v>0</v>
      </c>
      <c r="N3446" s="8">
        <f t="shared" si="394"/>
        <v>0</v>
      </c>
      <c r="R3446" s="12">
        <v>1</v>
      </c>
    </row>
    <row r="3447" spans="1:18" ht="38.25" x14ac:dyDescent="0.2">
      <c r="A3447" s="1" t="s">
        <v>6151</v>
      </c>
      <c r="B3447" s="1" t="s">
        <v>63</v>
      </c>
      <c r="C3447" s="2" t="s">
        <v>6152</v>
      </c>
      <c r="D3447" s="3" t="s">
        <v>36</v>
      </c>
      <c r="E3447" s="4">
        <v>0</v>
      </c>
      <c r="F3447" s="4">
        <v>0</v>
      </c>
      <c r="H3447" s="6">
        <v>0</v>
      </c>
      <c r="I3447" s="7">
        <v>6237952</v>
      </c>
      <c r="J3447" s="7">
        <v>6237932</v>
      </c>
      <c r="K3447" s="7">
        <v>2</v>
      </c>
      <c r="L3447" s="7">
        <v>7</v>
      </c>
      <c r="M3447" s="7">
        <f t="shared" si="393"/>
        <v>0</v>
      </c>
      <c r="N3447" s="8">
        <f t="shared" si="394"/>
        <v>0</v>
      </c>
      <c r="R3447" s="12">
        <v>1</v>
      </c>
    </row>
    <row r="3448" spans="1:18" ht="51" x14ac:dyDescent="0.2">
      <c r="A3448" s="1" t="s">
        <v>6153</v>
      </c>
      <c r="C3448" s="2" t="s">
        <v>6154</v>
      </c>
      <c r="D3448" s="3" t="s">
        <v>237</v>
      </c>
      <c r="E3448" s="4">
        <v>2</v>
      </c>
      <c r="F3448" s="4">
        <v>0</v>
      </c>
      <c r="H3448" s="6">
        <v>0</v>
      </c>
      <c r="I3448" s="7">
        <v>6237953</v>
      </c>
      <c r="J3448" s="7">
        <v>6237932</v>
      </c>
      <c r="K3448" s="7">
        <v>2</v>
      </c>
      <c r="L3448" s="7">
        <v>7</v>
      </c>
      <c r="M3448" s="7">
        <f t="shared" si="393"/>
        <v>0</v>
      </c>
      <c r="N3448" s="8">
        <f t="shared" si="394"/>
        <v>0</v>
      </c>
      <c r="R3448" s="12">
        <v>1</v>
      </c>
    </row>
    <row r="3449" spans="1:18" ht="38.25" x14ac:dyDescent="0.2">
      <c r="A3449" s="1" t="s">
        <v>6155</v>
      </c>
      <c r="B3449" s="1" t="s">
        <v>66</v>
      </c>
      <c r="C3449" s="2" t="s">
        <v>6156</v>
      </c>
      <c r="D3449" s="3" t="s">
        <v>36</v>
      </c>
      <c r="E3449" s="4">
        <v>0</v>
      </c>
      <c r="F3449" s="4">
        <v>0</v>
      </c>
      <c r="H3449" s="6">
        <v>0</v>
      </c>
      <c r="I3449" s="7">
        <v>6237954</v>
      </c>
      <c r="J3449" s="7">
        <v>6237932</v>
      </c>
      <c r="K3449" s="7">
        <v>2</v>
      </c>
      <c r="L3449" s="7">
        <v>7</v>
      </c>
      <c r="M3449" s="7">
        <f t="shared" si="393"/>
        <v>0</v>
      </c>
      <c r="N3449" s="8">
        <f t="shared" si="394"/>
        <v>0</v>
      </c>
      <c r="R3449" s="12">
        <v>1</v>
      </c>
    </row>
    <row r="3450" spans="1:18" ht="51" x14ac:dyDescent="0.2">
      <c r="A3450" s="1" t="s">
        <v>6157</v>
      </c>
      <c r="C3450" s="2" t="s">
        <v>6158</v>
      </c>
      <c r="D3450" s="3" t="s">
        <v>237</v>
      </c>
      <c r="E3450" s="4">
        <v>1</v>
      </c>
      <c r="F3450" s="4">
        <v>0</v>
      </c>
      <c r="H3450" s="6">
        <v>0</v>
      </c>
      <c r="I3450" s="7">
        <v>6237955</v>
      </c>
      <c r="J3450" s="7">
        <v>6237932</v>
      </c>
      <c r="K3450" s="7">
        <v>2</v>
      </c>
      <c r="L3450" s="7">
        <v>7</v>
      </c>
      <c r="M3450" s="7">
        <f t="shared" si="393"/>
        <v>0</v>
      </c>
      <c r="N3450" s="8">
        <f t="shared" si="394"/>
        <v>0</v>
      </c>
      <c r="R3450" s="12">
        <v>1</v>
      </c>
    </row>
    <row r="3451" spans="1:18" ht="25.5" x14ac:dyDescent="0.2">
      <c r="A3451" s="1" t="s">
        <v>6159</v>
      </c>
      <c r="B3451" s="1" t="s">
        <v>69</v>
      </c>
      <c r="C3451" s="2" t="s">
        <v>6160</v>
      </c>
      <c r="D3451" s="3" t="s">
        <v>36</v>
      </c>
      <c r="E3451" s="4">
        <v>0</v>
      </c>
      <c r="F3451" s="4">
        <v>0</v>
      </c>
      <c r="H3451" s="6">
        <v>0</v>
      </c>
      <c r="I3451" s="7">
        <v>6237956</v>
      </c>
      <c r="J3451" s="7">
        <v>6237932</v>
      </c>
      <c r="K3451" s="7">
        <v>2</v>
      </c>
      <c r="L3451" s="7">
        <v>7</v>
      </c>
      <c r="M3451" s="7">
        <f t="shared" si="393"/>
        <v>0</v>
      </c>
      <c r="N3451" s="8">
        <f t="shared" si="394"/>
        <v>0</v>
      </c>
      <c r="R3451" s="12">
        <v>1</v>
      </c>
    </row>
    <row r="3452" spans="1:18" ht="38.25" x14ac:dyDescent="0.2">
      <c r="A3452" s="1" t="s">
        <v>6161</v>
      </c>
      <c r="C3452" s="2" t="s">
        <v>6162</v>
      </c>
      <c r="D3452" s="3" t="s">
        <v>237</v>
      </c>
      <c r="E3452" s="4">
        <v>1</v>
      </c>
      <c r="F3452" s="4">
        <v>0</v>
      </c>
      <c r="H3452" s="6">
        <v>0</v>
      </c>
      <c r="I3452" s="7">
        <v>6237957</v>
      </c>
      <c r="J3452" s="7">
        <v>6237932</v>
      </c>
      <c r="K3452" s="7">
        <v>2</v>
      </c>
      <c r="L3452" s="7">
        <v>7</v>
      </c>
      <c r="M3452" s="7">
        <f t="shared" si="393"/>
        <v>0</v>
      </c>
      <c r="N3452" s="8">
        <f t="shared" si="394"/>
        <v>0</v>
      </c>
      <c r="R3452" s="12">
        <v>1</v>
      </c>
    </row>
    <row r="3453" spans="1:18" ht="38.25" x14ac:dyDescent="0.2">
      <c r="A3453" s="1" t="s">
        <v>6163</v>
      </c>
      <c r="B3453" s="1" t="s">
        <v>72</v>
      </c>
      <c r="C3453" s="2" t="s">
        <v>6164</v>
      </c>
      <c r="D3453" s="3" t="s">
        <v>36</v>
      </c>
      <c r="E3453" s="4">
        <v>0</v>
      </c>
      <c r="F3453" s="4">
        <v>0</v>
      </c>
      <c r="H3453" s="6">
        <v>0</v>
      </c>
      <c r="I3453" s="7">
        <v>6237958</v>
      </c>
      <c r="J3453" s="7">
        <v>6237932</v>
      </c>
      <c r="K3453" s="7">
        <v>2</v>
      </c>
      <c r="L3453" s="7">
        <v>7</v>
      </c>
      <c r="M3453" s="7">
        <f t="shared" si="393"/>
        <v>0</v>
      </c>
      <c r="N3453" s="8">
        <f t="shared" si="394"/>
        <v>0</v>
      </c>
      <c r="R3453" s="12">
        <v>1</v>
      </c>
    </row>
    <row r="3454" spans="1:18" ht="51" x14ac:dyDescent="0.2">
      <c r="A3454" s="1" t="s">
        <v>6165</v>
      </c>
      <c r="C3454" s="2" t="s">
        <v>6166</v>
      </c>
      <c r="D3454" s="3" t="s">
        <v>237</v>
      </c>
      <c r="E3454" s="4">
        <v>1</v>
      </c>
      <c r="F3454" s="4">
        <v>0</v>
      </c>
      <c r="H3454" s="6">
        <v>0</v>
      </c>
      <c r="I3454" s="7">
        <v>6237959</v>
      </c>
      <c r="J3454" s="7">
        <v>6237932</v>
      </c>
      <c r="K3454" s="7">
        <v>2</v>
      </c>
      <c r="L3454" s="7">
        <v>7</v>
      </c>
      <c r="M3454" s="7">
        <f t="shared" si="393"/>
        <v>0</v>
      </c>
      <c r="N3454" s="8">
        <f t="shared" si="394"/>
        <v>0</v>
      </c>
      <c r="R3454" s="12">
        <v>1</v>
      </c>
    </row>
    <row r="3455" spans="1:18" ht="25.5" x14ac:dyDescent="0.2">
      <c r="A3455" s="1" t="s">
        <v>6167</v>
      </c>
      <c r="B3455" s="1" t="s">
        <v>75</v>
      </c>
      <c r="C3455" s="2" t="s">
        <v>6168</v>
      </c>
      <c r="D3455" s="3" t="s">
        <v>36</v>
      </c>
      <c r="E3455" s="4">
        <v>0</v>
      </c>
      <c r="F3455" s="4">
        <v>0</v>
      </c>
      <c r="H3455" s="6">
        <v>0</v>
      </c>
      <c r="I3455" s="7">
        <v>6237960</v>
      </c>
      <c r="J3455" s="7">
        <v>6237932</v>
      </c>
      <c r="K3455" s="7">
        <v>2</v>
      </c>
      <c r="L3455" s="7">
        <v>7</v>
      </c>
      <c r="M3455" s="7">
        <f t="shared" si="393"/>
        <v>0</v>
      </c>
      <c r="N3455" s="8">
        <f t="shared" si="394"/>
        <v>0</v>
      </c>
      <c r="R3455" s="12">
        <v>1</v>
      </c>
    </row>
    <row r="3456" spans="1:18" ht="38.25" x14ac:dyDescent="0.2">
      <c r="A3456" s="1" t="s">
        <v>6169</v>
      </c>
      <c r="C3456" s="2" t="s">
        <v>6170</v>
      </c>
      <c r="D3456" s="3" t="s">
        <v>237</v>
      </c>
      <c r="E3456" s="4">
        <v>3</v>
      </c>
      <c r="F3456" s="4">
        <v>0</v>
      </c>
      <c r="H3456" s="6">
        <v>0</v>
      </c>
      <c r="I3456" s="7">
        <v>6237961</v>
      </c>
      <c r="J3456" s="7">
        <v>6237932</v>
      </c>
      <c r="K3456" s="7">
        <v>2</v>
      </c>
      <c r="L3456" s="7">
        <v>7</v>
      </c>
      <c r="M3456" s="7">
        <f t="shared" si="393"/>
        <v>0</v>
      </c>
      <c r="N3456" s="8">
        <f t="shared" si="394"/>
        <v>0</v>
      </c>
      <c r="R3456" s="12">
        <v>1</v>
      </c>
    </row>
    <row r="3457" spans="1:18" ht="165.75" x14ac:dyDescent="0.2">
      <c r="A3457" s="1" t="s">
        <v>6171</v>
      </c>
      <c r="B3457" s="1" t="s">
        <v>78</v>
      </c>
      <c r="C3457" s="2" t="s">
        <v>6172</v>
      </c>
      <c r="D3457" s="3" t="s">
        <v>234</v>
      </c>
      <c r="E3457" s="4">
        <v>1</v>
      </c>
      <c r="F3457" s="4">
        <v>0</v>
      </c>
      <c r="H3457" s="6">
        <v>0</v>
      </c>
      <c r="I3457" s="7">
        <v>6237962</v>
      </c>
      <c r="J3457" s="7">
        <v>6237932</v>
      </c>
      <c r="K3457" s="7">
        <v>2</v>
      </c>
      <c r="L3457" s="7">
        <v>7</v>
      </c>
      <c r="M3457" s="7">
        <f t="shared" si="393"/>
        <v>0</v>
      </c>
      <c r="N3457" s="8">
        <f t="shared" si="394"/>
        <v>0</v>
      </c>
      <c r="R3457" s="12">
        <v>1</v>
      </c>
    </row>
    <row r="3458" spans="1:18" ht="127.5" x14ac:dyDescent="0.2">
      <c r="A3458" s="1" t="s">
        <v>6173</v>
      </c>
      <c r="B3458" s="1" t="s">
        <v>81</v>
      </c>
      <c r="C3458" s="2" t="s">
        <v>6174</v>
      </c>
      <c r="D3458" s="3" t="s">
        <v>234</v>
      </c>
      <c r="E3458" s="4">
        <v>1</v>
      </c>
      <c r="F3458" s="4">
        <v>0</v>
      </c>
      <c r="H3458" s="6">
        <v>0</v>
      </c>
      <c r="I3458" s="7">
        <v>6237963</v>
      </c>
      <c r="J3458" s="7">
        <v>6237932</v>
      </c>
      <c r="K3458" s="7">
        <v>2</v>
      </c>
      <c r="L3458" s="7">
        <v>7</v>
      </c>
      <c r="M3458" s="7">
        <f t="shared" si="393"/>
        <v>0</v>
      </c>
      <c r="N3458" s="8">
        <f t="shared" si="394"/>
        <v>0</v>
      </c>
      <c r="R3458" s="12">
        <v>1</v>
      </c>
    </row>
    <row r="3459" spans="1:18" ht="38.25" x14ac:dyDescent="0.2">
      <c r="A3459" s="1" t="s">
        <v>6175</v>
      </c>
      <c r="B3459" s="1" t="s">
        <v>84</v>
      </c>
      <c r="C3459" s="2" t="s">
        <v>6176</v>
      </c>
      <c r="D3459" s="3" t="s">
        <v>36</v>
      </c>
      <c r="E3459" s="4">
        <v>0</v>
      </c>
      <c r="F3459" s="4">
        <v>0</v>
      </c>
      <c r="H3459" s="6">
        <v>0</v>
      </c>
      <c r="I3459" s="7">
        <v>6237964</v>
      </c>
      <c r="J3459" s="7">
        <v>6237932</v>
      </c>
      <c r="K3459" s="7">
        <v>2</v>
      </c>
      <c r="L3459" s="7">
        <v>7</v>
      </c>
      <c r="M3459" s="7">
        <f t="shared" si="393"/>
        <v>0</v>
      </c>
      <c r="N3459" s="8">
        <f t="shared" si="394"/>
        <v>0</v>
      </c>
      <c r="R3459" s="12">
        <v>1</v>
      </c>
    </row>
    <row r="3460" spans="1:18" ht="51" x14ac:dyDescent="0.2">
      <c r="A3460" s="1" t="s">
        <v>6177</v>
      </c>
      <c r="C3460" s="2" t="s">
        <v>6178</v>
      </c>
      <c r="D3460" s="3" t="s">
        <v>237</v>
      </c>
      <c r="E3460" s="4">
        <v>2</v>
      </c>
      <c r="F3460" s="4">
        <v>0</v>
      </c>
      <c r="H3460" s="6">
        <v>0</v>
      </c>
      <c r="I3460" s="7">
        <v>6237965</v>
      </c>
      <c r="J3460" s="7">
        <v>6237932</v>
      </c>
      <c r="K3460" s="7">
        <v>2</v>
      </c>
      <c r="L3460" s="7">
        <v>7</v>
      </c>
      <c r="M3460" s="7">
        <f t="shared" si="393"/>
        <v>0</v>
      </c>
      <c r="N3460" s="8">
        <f t="shared" si="394"/>
        <v>0</v>
      </c>
      <c r="R3460" s="12">
        <v>1</v>
      </c>
    </row>
    <row r="3461" spans="1:18" ht="38.25" x14ac:dyDescent="0.2">
      <c r="A3461" s="1" t="s">
        <v>6179</v>
      </c>
      <c r="B3461" s="1" t="s">
        <v>87</v>
      </c>
      <c r="C3461" s="2" t="s">
        <v>6180</v>
      </c>
      <c r="D3461" s="3" t="s">
        <v>36</v>
      </c>
      <c r="E3461" s="4">
        <v>0</v>
      </c>
      <c r="F3461" s="4">
        <v>0</v>
      </c>
      <c r="H3461" s="6">
        <v>0</v>
      </c>
      <c r="I3461" s="7">
        <v>6237966</v>
      </c>
      <c r="J3461" s="7">
        <v>6237932</v>
      </c>
      <c r="K3461" s="7">
        <v>2</v>
      </c>
      <c r="L3461" s="7">
        <v>7</v>
      </c>
      <c r="M3461" s="7">
        <f t="shared" si="393"/>
        <v>0</v>
      </c>
      <c r="N3461" s="8">
        <f t="shared" si="394"/>
        <v>0</v>
      </c>
      <c r="R3461" s="12">
        <v>1</v>
      </c>
    </row>
    <row r="3462" spans="1:18" ht="51" x14ac:dyDescent="0.2">
      <c r="A3462" s="1" t="s">
        <v>6181</v>
      </c>
      <c r="C3462" s="2" t="s">
        <v>6182</v>
      </c>
      <c r="D3462" s="3" t="s">
        <v>237</v>
      </c>
      <c r="E3462" s="4">
        <v>1</v>
      </c>
      <c r="F3462" s="4">
        <v>0</v>
      </c>
      <c r="H3462" s="6">
        <v>0</v>
      </c>
      <c r="I3462" s="7">
        <v>6237967</v>
      </c>
      <c r="J3462" s="7">
        <v>6237932</v>
      </c>
      <c r="K3462" s="7">
        <v>2</v>
      </c>
      <c r="L3462" s="7">
        <v>7</v>
      </c>
      <c r="M3462" s="7">
        <f t="shared" si="393"/>
        <v>0</v>
      </c>
      <c r="N3462" s="8">
        <f t="shared" si="394"/>
        <v>0</v>
      </c>
      <c r="R3462" s="12">
        <v>1</v>
      </c>
    </row>
    <row r="3463" spans="1:18" ht="38.25" x14ac:dyDescent="0.2">
      <c r="A3463" s="1" t="s">
        <v>6183</v>
      </c>
      <c r="B3463" s="1" t="s">
        <v>90</v>
      </c>
      <c r="C3463" s="2" t="s">
        <v>6184</v>
      </c>
      <c r="D3463" s="3" t="s">
        <v>36</v>
      </c>
      <c r="E3463" s="4">
        <v>0</v>
      </c>
      <c r="F3463" s="4">
        <v>0</v>
      </c>
      <c r="H3463" s="6">
        <v>0</v>
      </c>
      <c r="I3463" s="7">
        <v>6237968</v>
      </c>
      <c r="J3463" s="7">
        <v>6237932</v>
      </c>
      <c r="K3463" s="7">
        <v>2</v>
      </c>
      <c r="L3463" s="7">
        <v>7</v>
      </c>
      <c r="M3463" s="7">
        <f t="shared" si="393"/>
        <v>0</v>
      </c>
      <c r="N3463" s="8">
        <f t="shared" si="394"/>
        <v>0</v>
      </c>
      <c r="R3463" s="12">
        <v>1</v>
      </c>
    </row>
    <row r="3464" spans="1:18" ht="51" x14ac:dyDescent="0.2">
      <c r="A3464" s="1" t="s">
        <v>6185</v>
      </c>
      <c r="C3464" s="2" t="s">
        <v>6186</v>
      </c>
      <c r="D3464" s="3" t="s">
        <v>237</v>
      </c>
      <c r="E3464" s="4">
        <v>1</v>
      </c>
      <c r="F3464" s="4">
        <v>0</v>
      </c>
      <c r="H3464" s="6">
        <v>0</v>
      </c>
      <c r="I3464" s="7">
        <v>6237969</v>
      </c>
      <c r="J3464" s="7">
        <v>6237932</v>
      </c>
      <c r="K3464" s="7">
        <v>2</v>
      </c>
      <c r="L3464" s="7">
        <v>7</v>
      </c>
      <c r="M3464" s="7">
        <f t="shared" si="393"/>
        <v>0</v>
      </c>
      <c r="N3464" s="8">
        <f t="shared" si="394"/>
        <v>0</v>
      </c>
      <c r="R3464" s="12">
        <v>1</v>
      </c>
    </row>
    <row r="3465" spans="1:18" ht="38.25" x14ac:dyDescent="0.2">
      <c r="A3465" s="1" t="s">
        <v>6187</v>
      </c>
      <c r="B3465" s="1" t="s">
        <v>93</v>
      </c>
      <c r="C3465" s="2" t="s">
        <v>6188</v>
      </c>
      <c r="D3465" s="3" t="s">
        <v>36</v>
      </c>
      <c r="E3465" s="4">
        <v>0</v>
      </c>
      <c r="F3465" s="4">
        <v>0</v>
      </c>
      <c r="H3465" s="6">
        <v>0</v>
      </c>
      <c r="I3465" s="7">
        <v>6237970</v>
      </c>
      <c r="J3465" s="7">
        <v>6237932</v>
      </c>
      <c r="K3465" s="7">
        <v>2</v>
      </c>
      <c r="L3465" s="7">
        <v>7</v>
      </c>
      <c r="M3465" s="7">
        <f t="shared" si="393"/>
        <v>0</v>
      </c>
      <c r="N3465" s="8">
        <f t="shared" si="394"/>
        <v>0</v>
      </c>
      <c r="R3465" s="12">
        <v>1</v>
      </c>
    </row>
    <row r="3466" spans="1:18" ht="51" x14ac:dyDescent="0.2">
      <c r="A3466" s="1" t="s">
        <v>6189</v>
      </c>
      <c r="C3466" s="2" t="s">
        <v>6190</v>
      </c>
      <c r="D3466" s="3" t="s">
        <v>237</v>
      </c>
      <c r="E3466" s="4">
        <v>2</v>
      </c>
      <c r="F3466" s="4">
        <v>0</v>
      </c>
      <c r="H3466" s="6">
        <v>0</v>
      </c>
      <c r="I3466" s="7">
        <v>6237971</v>
      </c>
      <c r="J3466" s="7">
        <v>6237932</v>
      </c>
      <c r="K3466" s="7">
        <v>2</v>
      </c>
      <c r="L3466" s="7">
        <v>7</v>
      </c>
      <c r="M3466" s="7">
        <f t="shared" si="393"/>
        <v>0</v>
      </c>
      <c r="N3466" s="8">
        <f t="shared" si="394"/>
        <v>0</v>
      </c>
      <c r="R3466" s="12">
        <v>1</v>
      </c>
    </row>
    <row r="3467" spans="1:18" ht="38.25" x14ac:dyDescent="0.2">
      <c r="A3467" s="1" t="s">
        <v>6191</v>
      </c>
      <c r="B3467" s="1" t="s">
        <v>96</v>
      </c>
      <c r="C3467" s="2" t="s">
        <v>6192</v>
      </c>
      <c r="D3467" s="3" t="s">
        <v>234</v>
      </c>
      <c r="E3467" s="4">
        <v>1</v>
      </c>
      <c r="F3467" s="4">
        <v>0</v>
      </c>
      <c r="H3467" s="6">
        <v>0</v>
      </c>
      <c r="I3467" s="7">
        <v>6237972</v>
      </c>
      <c r="J3467" s="7">
        <v>6237932</v>
      </c>
      <c r="K3467" s="7">
        <v>2</v>
      </c>
      <c r="L3467" s="7">
        <v>7</v>
      </c>
      <c r="M3467" s="7">
        <f t="shared" si="393"/>
        <v>0</v>
      </c>
      <c r="N3467" s="8">
        <f t="shared" si="394"/>
        <v>0</v>
      </c>
      <c r="R3467" s="12">
        <v>1</v>
      </c>
    </row>
    <row r="3468" spans="1:18" ht="25.5" x14ac:dyDescent="0.2">
      <c r="A3468" s="1" t="s">
        <v>6193</v>
      </c>
      <c r="B3468" s="1" t="s">
        <v>102</v>
      </c>
      <c r="C3468" s="2" t="s">
        <v>6194</v>
      </c>
      <c r="D3468" s="3" t="s">
        <v>234</v>
      </c>
      <c r="E3468" s="4">
        <v>1</v>
      </c>
      <c r="F3468" s="4">
        <v>0</v>
      </c>
      <c r="H3468" s="6">
        <v>0</v>
      </c>
      <c r="I3468" s="7">
        <v>6237973</v>
      </c>
      <c r="J3468" s="7">
        <v>6237932</v>
      </c>
      <c r="K3468" s="7">
        <v>2</v>
      </c>
      <c r="L3468" s="7">
        <v>7</v>
      </c>
      <c r="M3468" s="7">
        <f t="shared" si="393"/>
        <v>0</v>
      </c>
      <c r="N3468" s="8">
        <f t="shared" si="394"/>
        <v>0</v>
      </c>
      <c r="R3468" s="12">
        <v>1</v>
      </c>
    </row>
    <row r="3469" spans="1:18" ht="25.5" x14ac:dyDescent="0.2">
      <c r="A3469" s="1" t="s">
        <v>6195</v>
      </c>
      <c r="B3469" s="1" t="s">
        <v>117</v>
      </c>
      <c r="C3469" s="2" t="s">
        <v>6196</v>
      </c>
      <c r="D3469" s="3" t="s">
        <v>234</v>
      </c>
      <c r="E3469" s="4">
        <v>1</v>
      </c>
      <c r="F3469" s="4">
        <v>0</v>
      </c>
      <c r="H3469" s="6">
        <v>0</v>
      </c>
      <c r="I3469" s="7">
        <v>6237974</v>
      </c>
      <c r="J3469" s="7">
        <v>6237932</v>
      </c>
      <c r="K3469" s="7">
        <v>2</v>
      </c>
      <c r="L3469" s="7">
        <v>7</v>
      </c>
      <c r="M3469" s="7">
        <f t="shared" si="393"/>
        <v>0</v>
      </c>
      <c r="N3469" s="8">
        <f t="shared" si="394"/>
        <v>0</v>
      </c>
      <c r="R3469" s="12">
        <v>1</v>
      </c>
    </row>
    <row r="3470" spans="1:18" x14ac:dyDescent="0.2">
      <c r="A3470" s="1" t="s">
        <v>6197</v>
      </c>
      <c r="B3470" s="1" t="s">
        <v>282</v>
      </c>
      <c r="C3470" s="2" t="s">
        <v>6198</v>
      </c>
      <c r="E3470" s="4">
        <v>0</v>
      </c>
      <c r="F3470" s="4">
        <v>0</v>
      </c>
      <c r="H3470" s="6">
        <v>0</v>
      </c>
      <c r="I3470" s="7">
        <v>6237975</v>
      </c>
      <c r="J3470" s="7">
        <v>6237931</v>
      </c>
      <c r="K3470" s="7">
        <v>1</v>
      </c>
      <c r="L3470" s="7">
        <v>6</v>
      </c>
      <c r="M3470" s="7">
        <f>M3471+M3472+M3473+M3474+M3475+M3476+M3477+M3478+M3479+M3480+M3481+M3482+M3483+M3484+M3485+M3486+M3487+M3488+M3489+M3490+M3491+M3492+M3493+M3494+M3495+M3496+M3497+M3498+M3499+M3500+M3501+M3502+M3503+M3504+M3505+M3506+M3507+M3508+M3509+M3510+M3511+M3512+M3513+M3514+M3515+M3516+M3517+M3518+M3519+M3520+M3521+M3522+M3523+M3524+M3525+M3526+M3527+M3528+M3529+M3530+M3531+M3532+M3533+M3534+M3535+M3536+M3537+M3538+M3539+M3540+M3541+M3542+M3543+M3544+M3545+M3546+M3547+M3548+M3549+M3550+M3551+M3552+M3553+M3554+M3555+M3556+M3557+M3558+M3559+M3560+M3561+M3562+M3563+M3564+M3565+M3566+M3567+M3568+M3569+M3570+M3571+M3572+M3573+M3574+M3575+M3576+M3577+M3578+M3579+M3580+M3581+M3582+M3583+M3584+M3585+M3586+M3587+M3588+M3589+M3590+M3591+M3592+M3593+M3594+M3595+M3596+M3597+M3598+M3599+M3600+M3601+M3602+M3603+M3604+M3605+M3606+M3607+M3608+M3609+M3610+M3611+M3612</f>
        <v>0</v>
      </c>
      <c r="N3470" s="8">
        <f>N3471+N3472+N3473+N3474+N3475+N3476+N3477+N3478+N3479+N3480+N3481+N3482+N3483+N3484+N3485+N3486+N3487+N3488+N3489+N3490+N3491+N3492+N3493+N3494+N3495+N3496+N3497+N3498+N3499+N3500+N3501+N3502+N3503+N3504+N3505+N3506+N3507+N3508+N3509+N3510+N3511+N3512+N3513+N3514+N3515+N3516+N3517+N3518+N3519+N3520+N3521+N3522+N3523+N3524+N3525+N3526+N3527+N3528+N3529+N3530+N3531+N3532+N3533+N3534+N3535+N3536+N3537+N3538+N3539+N3540+N3541+N3542+N3543+N3544+N3545+N3546+N3547+N3548+N3549+N3550+N3551+N3552+N3553+N3554+N3555+N3556+N3557+N3558+N3559+N3560+N3561+N3562+N3563+N3564+N3565+N3566+N3567+N3568+N3569+N3570+N3571+N3572+N3573+N3574+N3575+N3576+N3577+N3578+N3579+N3580+N3581+N3582+N3583+N3584+N3585+N3586+N3587+N3588+N3589+N3590+N3591+N3592+N3593+N3594+N3595+N3596+N3597+N3598+N3599+N3600+N3601+N3602+N3603+N3604+N3605+N3606+N3607+N3608+N3609+N3610+N3611+N3612</f>
        <v>0</v>
      </c>
      <c r="R3470" s="12">
        <v>1</v>
      </c>
    </row>
    <row r="3471" spans="1:18" ht="127.5" x14ac:dyDescent="0.2">
      <c r="A3471" s="1" t="s">
        <v>6199</v>
      </c>
      <c r="B3471" s="1" t="s">
        <v>31</v>
      </c>
      <c r="C3471" s="2" t="s">
        <v>6200</v>
      </c>
      <c r="D3471" s="3" t="s">
        <v>234</v>
      </c>
      <c r="E3471" s="4">
        <v>14</v>
      </c>
      <c r="F3471" s="4">
        <v>0</v>
      </c>
      <c r="H3471" s="6">
        <v>0</v>
      </c>
      <c r="I3471" s="7">
        <v>6237976</v>
      </c>
      <c r="J3471" s="7">
        <v>6237975</v>
      </c>
      <c r="K3471" s="7">
        <v>2</v>
      </c>
      <c r="L3471" s="7">
        <v>7</v>
      </c>
      <c r="M3471" s="7">
        <f t="shared" ref="M3471:M3534" si="395">ROUND(ROUND(H3471,2)*ROUND(E3471,2), 2)</f>
        <v>0</v>
      </c>
      <c r="N3471" s="8">
        <f t="shared" ref="N3471:N3502" si="396">H3471*E3471*(1+F3471/100)</f>
        <v>0</v>
      </c>
      <c r="R3471" s="12">
        <v>1</v>
      </c>
    </row>
    <row r="3472" spans="1:18" ht="140.25" x14ac:dyDescent="0.2">
      <c r="A3472" s="1" t="s">
        <v>6201</v>
      </c>
      <c r="B3472" s="1" t="s">
        <v>42</v>
      </c>
      <c r="C3472" s="2" t="s">
        <v>6202</v>
      </c>
      <c r="D3472" s="3" t="s">
        <v>234</v>
      </c>
      <c r="E3472" s="4">
        <v>23</v>
      </c>
      <c r="F3472" s="4">
        <v>0</v>
      </c>
      <c r="H3472" s="6">
        <v>0</v>
      </c>
      <c r="I3472" s="7">
        <v>6237977</v>
      </c>
      <c r="J3472" s="7">
        <v>6237975</v>
      </c>
      <c r="K3472" s="7">
        <v>2</v>
      </c>
      <c r="L3472" s="7">
        <v>7</v>
      </c>
      <c r="M3472" s="7">
        <f t="shared" si="395"/>
        <v>0</v>
      </c>
      <c r="N3472" s="8">
        <f t="shared" si="396"/>
        <v>0</v>
      </c>
      <c r="R3472" s="12">
        <v>1</v>
      </c>
    </row>
    <row r="3473" spans="1:18" ht="114.75" x14ac:dyDescent="0.2">
      <c r="A3473" s="1" t="s">
        <v>6203</v>
      </c>
      <c r="B3473" s="1" t="s">
        <v>45</v>
      </c>
      <c r="C3473" s="2" t="s">
        <v>6204</v>
      </c>
      <c r="D3473" s="3" t="s">
        <v>234</v>
      </c>
      <c r="E3473" s="4">
        <v>1</v>
      </c>
      <c r="F3473" s="4">
        <v>0</v>
      </c>
      <c r="H3473" s="6">
        <v>0</v>
      </c>
      <c r="I3473" s="7">
        <v>6237978</v>
      </c>
      <c r="J3473" s="7">
        <v>6237975</v>
      </c>
      <c r="K3473" s="7">
        <v>2</v>
      </c>
      <c r="L3473" s="7">
        <v>7</v>
      </c>
      <c r="M3473" s="7">
        <f t="shared" si="395"/>
        <v>0</v>
      </c>
      <c r="N3473" s="8">
        <f t="shared" si="396"/>
        <v>0</v>
      </c>
      <c r="R3473" s="12">
        <v>1</v>
      </c>
    </row>
    <row r="3474" spans="1:18" ht="51" x14ac:dyDescent="0.2">
      <c r="A3474" s="1" t="s">
        <v>6205</v>
      </c>
      <c r="B3474" s="1" t="s">
        <v>48</v>
      </c>
      <c r="C3474" s="2" t="s">
        <v>6206</v>
      </c>
      <c r="D3474" s="3" t="s">
        <v>234</v>
      </c>
      <c r="E3474" s="4">
        <v>2</v>
      </c>
      <c r="F3474" s="4">
        <v>0</v>
      </c>
      <c r="H3474" s="6">
        <v>0</v>
      </c>
      <c r="I3474" s="7">
        <v>6237979</v>
      </c>
      <c r="J3474" s="7">
        <v>6237975</v>
      </c>
      <c r="K3474" s="7">
        <v>2</v>
      </c>
      <c r="L3474" s="7">
        <v>7</v>
      </c>
      <c r="M3474" s="7">
        <f t="shared" si="395"/>
        <v>0</v>
      </c>
      <c r="N3474" s="8">
        <f t="shared" si="396"/>
        <v>0</v>
      </c>
      <c r="R3474" s="12">
        <v>1</v>
      </c>
    </row>
    <row r="3475" spans="1:18" ht="63.75" x14ac:dyDescent="0.2">
      <c r="A3475" s="1" t="s">
        <v>6207</v>
      </c>
      <c r="B3475" s="1" t="s">
        <v>51</v>
      </c>
      <c r="C3475" s="2" t="s">
        <v>6208</v>
      </c>
      <c r="D3475" s="3" t="s">
        <v>234</v>
      </c>
      <c r="E3475" s="4">
        <v>19</v>
      </c>
      <c r="F3475" s="4">
        <v>0</v>
      </c>
      <c r="H3475" s="6">
        <v>0</v>
      </c>
      <c r="I3475" s="7">
        <v>6237980</v>
      </c>
      <c r="J3475" s="7">
        <v>6237975</v>
      </c>
      <c r="K3475" s="7">
        <v>2</v>
      </c>
      <c r="L3475" s="7">
        <v>7</v>
      </c>
      <c r="M3475" s="7">
        <f t="shared" si="395"/>
        <v>0</v>
      </c>
      <c r="N3475" s="8">
        <f t="shared" si="396"/>
        <v>0</v>
      </c>
      <c r="R3475" s="12">
        <v>1</v>
      </c>
    </row>
    <row r="3476" spans="1:18" ht="140.25" x14ac:dyDescent="0.2">
      <c r="A3476" s="1" t="s">
        <v>6209</v>
      </c>
      <c r="B3476" s="1" t="s">
        <v>54</v>
      </c>
      <c r="C3476" s="2" t="s">
        <v>6210</v>
      </c>
      <c r="D3476" s="3" t="s">
        <v>234</v>
      </c>
      <c r="E3476" s="4">
        <v>2</v>
      </c>
      <c r="F3476" s="4">
        <v>0</v>
      </c>
      <c r="H3476" s="6">
        <v>0</v>
      </c>
      <c r="I3476" s="7">
        <v>6237981</v>
      </c>
      <c r="J3476" s="7">
        <v>6237975</v>
      </c>
      <c r="K3476" s="7">
        <v>2</v>
      </c>
      <c r="L3476" s="7">
        <v>7</v>
      </c>
      <c r="M3476" s="7">
        <f t="shared" si="395"/>
        <v>0</v>
      </c>
      <c r="N3476" s="8">
        <f t="shared" si="396"/>
        <v>0</v>
      </c>
      <c r="R3476" s="12">
        <v>1</v>
      </c>
    </row>
    <row r="3477" spans="1:18" ht="140.25" x14ac:dyDescent="0.2">
      <c r="A3477" s="1" t="s">
        <v>6211</v>
      </c>
      <c r="B3477" s="1" t="s">
        <v>57</v>
      </c>
      <c r="C3477" s="2" t="s">
        <v>6212</v>
      </c>
      <c r="D3477" s="3" t="s">
        <v>234</v>
      </c>
      <c r="E3477" s="4">
        <v>2</v>
      </c>
      <c r="F3477" s="4">
        <v>0</v>
      </c>
      <c r="H3477" s="6">
        <v>0</v>
      </c>
      <c r="I3477" s="7">
        <v>6237982</v>
      </c>
      <c r="J3477" s="7">
        <v>6237975</v>
      </c>
      <c r="K3477" s="7">
        <v>2</v>
      </c>
      <c r="L3477" s="7">
        <v>7</v>
      </c>
      <c r="M3477" s="7">
        <f t="shared" si="395"/>
        <v>0</v>
      </c>
      <c r="N3477" s="8">
        <f t="shared" si="396"/>
        <v>0</v>
      </c>
      <c r="R3477" s="12">
        <v>1</v>
      </c>
    </row>
    <row r="3478" spans="1:18" ht="63.75" x14ac:dyDescent="0.2">
      <c r="A3478" s="1" t="s">
        <v>6213</v>
      </c>
      <c r="B3478" s="1" t="s">
        <v>60</v>
      </c>
      <c r="C3478" s="2" t="s">
        <v>6214</v>
      </c>
      <c r="D3478" s="3" t="s">
        <v>234</v>
      </c>
      <c r="E3478" s="4">
        <v>4</v>
      </c>
      <c r="F3478" s="4">
        <v>0</v>
      </c>
      <c r="H3478" s="6">
        <v>0</v>
      </c>
      <c r="I3478" s="7">
        <v>6237983</v>
      </c>
      <c r="J3478" s="7">
        <v>6237975</v>
      </c>
      <c r="K3478" s="7">
        <v>2</v>
      </c>
      <c r="L3478" s="7">
        <v>7</v>
      </c>
      <c r="M3478" s="7">
        <f t="shared" si="395"/>
        <v>0</v>
      </c>
      <c r="N3478" s="8">
        <f t="shared" si="396"/>
        <v>0</v>
      </c>
      <c r="R3478" s="12">
        <v>1</v>
      </c>
    </row>
    <row r="3479" spans="1:18" ht="178.5" x14ac:dyDescent="0.2">
      <c r="A3479" s="1" t="s">
        <v>6215</v>
      </c>
      <c r="B3479" s="1" t="s">
        <v>63</v>
      </c>
      <c r="C3479" s="2" t="s">
        <v>6216</v>
      </c>
      <c r="D3479" s="3" t="s">
        <v>234</v>
      </c>
      <c r="E3479" s="4">
        <v>9</v>
      </c>
      <c r="F3479" s="4">
        <v>0</v>
      </c>
      <c r="H3479" s="6">
        <v>0</v>
      </c>
      <c r="I3479" s="7">
        <v>6237984</v>
      </c>
      <c r="J3479" s="7">
        <v>6237975</v>
      </c>
      <c r="K3479" s="7">
        <v>2</v>
      </c>
      <c r="L3479" s="7">
        <v>7</v>
      </c>
      <c r="M3479" s="7">
        <f t="shared" si="395"/>
        <v>0</v>
      </c>
      <c r="N3479" s="8">
        <f t="shared" si="396"/>
        <v>0</v>
      </c>
      <c r="R3479" s="12">
        <v>1</v>
      </c>
    </row>
    <row r="3480" spans="1:18" ht="165.75" x14ac:dyDescent="0.2">
      <c r="A3480" s="1" t="s">
        <v>6217</v>
      </c>
      <c r="B3480" s="1" t="s">
        <v>66</v>
      </c>
      <c r="C3480" s="2" t="s">
        <v>6218</v>
      </c>
      <c r="D3480" s="3" t="s">
        <v>234</v>
      </c>
      <c r="E3480" s="4">
        <v>19</v>
      </c>
      <c r="F3480" s="4">
        <v>0</v>
      </c>
      <c r="H3480" s="6">
        <v>0</v>
      </c>
      <c r="I3480" s="7">
        <v>6237985</v>
      </c>
      <c r="J3480" s="7">
        <v>6237975</v>
      </c>
      <c r="K3480" s="7">
        <v>2</v>
      </c>
      <c r="L3480" s="7">
        <v>7</v>
      </c>
      <c r="M3480" s="7">
        <f t="shared" si="395"/>
        <v>0</v>
      </c>
      <c r="N3480" s="8">
        <f t="shared" si="396"/>
        <v>0</v>
      </c>
      <c r="R3480" s="12">
        <v>1</v>
      </c>
    </row>
    <row r="3481" spans="1:18" ht="191.25" x14ac:dyDescent="0.2">
      <c r="A3481" s="1" t="s">
        <v>6219</v>
      </c>
      <c r="B3481" s="1" t="s">
        <v>69</v>
      </c>
      <c r="C3481" s="2" t="s">
        <v>6220</v>
      </c>
      <c r="D3481" s="3" t="s">
        <v>234</v>
      </c>
      <c r="E3481" s="4">
        <v>1</v>
      </c>
      <c r="F3481" s="4">
        <v>0</v>
      </c>
      <c r="H3481" s="6">
        <v>0</v>
      </c>
      <c r="I3481" s="7">
        <v>6237986</v>
      </c>
      <c r="J3481" s="7">
        <v>6237975</v>
      </c>
      <c r="K3481" s="7">
        <v>2</v>
      </c>
      <c r="L3481" s="7">
        <v>7</v>
      </c>
      <c r="M3481" s="7">
        <f t="shared" si="395"/>
        <v>0</v>
      </c>
      <c r="N3481" s="8">
        <f t="shared" si="396"/>
        <v>0</v>
      </c>
      <c r="R3481" s="12">
        <v>1</v>
      </c>
    </row>
    <row r="3482" spans="1:18" ht="127.5" x14ac:dyDescent="0.2">
      <c r="A3482" s="1" t="s">
        <v>6221</v>
      </c>
      <c r="B3482" s="1" t="s">
        <v>72</v>
      </c>
      <c r="C3482" s="2" t="s">
        <v>6222</v>
      </c>
      <c r="D3482" s="3" t="s">
        <v>234</v>
      </c>
      <c r="E3482" s="4">
        <v>1</v>
      </c>
      <c r="F3482" s="4">
        <v>0</v>
      </c>
      <c r="H3482" s="6">
        <v>0</v>
      </c>
      <c r="I3482" s="7">
        <v>6237987</v>
      </c>
      <c r="J3482" s="7">
        <v>6237975</v>
      </c>
      <c r="K3482" s="7">
        <v>2</v>
      </c>
      <c r="L3482" s="7">
        <v>7</v>
      </c>
      <c r="M3482" s="7">
        <f t="shared" si="395"/>
        <v>0</v>
      </c>
      <c r="N3482" s="8">
        <f t="shared" si="396"/>
        <v>0</v>
      </c>
      <c r="R3482" s="12">
        <v>1</v>
      </c>
    </row>
    <row r="3483" spans="1:18" ht="114.75" x14ac:dyDescent="0.2">
      <c r="A3483" s="1" t="s">
        <v>6223</v>
      </c>
      <c r="B3483" s="1" t="s">
        <v>75</v>
      </c>
      <c r="C3483" s="2" t="s">
        <v>6224</v>
      </c>
      <c r="D3483" s="3" t="s">
        <v>234</v>
      </c>
      <c r="E3483" s="4">
        <v>4</v>
      </c>
      <c r="F3483" s="4">
        <v>0</v>
      </c>
      <c r="H3483" s="6">
        <v>0</v>
      </c>
      <c r="I3483" s="7">
        <v>6237988</v>
      </c>
      <c r="J3483" s="7">
        <v>6237975</v>
      </c>
      <c r="K3483" s="7">
        <v>2</v>
      </c>
      <c r="L3483" s="7">
        <v>7</v>
      </c>
      <c r="M3483" s="7">
        <f t="shared" si="395"/>
        <v>0</v>
      </c>
      <c r="N3483" s="8">
        <f t="shared" si="396"/>
        <v>0</v>
      </c>
      <c r="R3483" s="12">
        <v>1</v>
      </c>
    </row>
    <row r="3484" spans="1:18" ht="51" x14ac:dyDescent="0.2">
      <c r="A3484" s="1" t="s">
        <v>6225</v>
      </c>
      <c r="B3484" s="1" t="s">
        <v>78</v>
      </c>
      <c r="C3484" s="2" t="s">
        <v>6226</v>
      </c>
      <c r="D3484" s="3" t="s">
        <v>234</v>
      </c>
      <c r="E3484" s="4">
        <v>4</v>
      </c>
      <c r="F3484" s="4">
        <v>0</v>
      </c>
      <c r="H3484" s="6">
        <v>0</v>
      </c>
      <c r="I3484" s="7">
        <v>6237989</v>
      </c>
      <c r="J3484" s="7">
        <v>6237975</v>
      </c>
      <c r="K3484" s="7">
        <v>2</v>
      </c>
      <c r="L3484" s="7">
        <v>7</v>
      </c>
      <c r="M3484" s="7">
        <f t="shared" si="395"/>
        <v>0</v>
      </c>
      <c r="N3484" s="8">
        <f t="shared" si="396"/>
        <v>0</v>
      </c>
      <c r="R3484" s="12">
        <v>1</v>
      </c>
    </row>
    <row r="3485" spans="1:18" ht="114.75" x14ac:dyDescent="0.2">
      <c r="A3485" s="1" t="s">
        <v>6227</v>
      </c>
      <c r="B3485" s="1" t="s">
        <v>81</v>
      </c>
      <c r="C3485" s="2" t="s">
        <v>6228</v>
      </c>
      <c r="D3485" s="3" t="s">
        <v>234</v>
      </c>
      <c r="E3485" s="4">
        <v>5</v>
      </c>
      <c r="F3485" s="4">
        <v>0</v>
      </c>
      <c r="H3485" s="6">
        <v>0</v>
      </c>
      <c r="I3485" s="7">
        <v>6237990</v>
      </c>
      <c r="J3485" s="7">
        <v>6237975</v>
      </c>
      <c r="K3485" s="7">
        <v>2</v>
      </c>
      <c r="L3485" s="7">
        <v>7</v>
      </c>
      <c r="M3485" s="7">
        <f t="shared" si="395"/>
        <v>0</v>
      </c>
      <c r="N3485" s="8">
        <f t="shared" si="396"/>
        <v>0</v>
      </c>
      <c r="R3485" s="12">
        <v>1</v>
      </c>
    </row>
    <row r="3486" spans="1:18" ht="63.75" x14ac:dyDescent="0.2">
      <c r="A3486" s="1" t="s">
        <v>6229</v>
      </c>
      <c r="B3486" s="1" t="s">
        <v>84</v>
      </c>
      <c r="C3486" s="2" t="s">
        <v>6230</v>
      </c>
      <c r="D3486" s="3" t="s">
        <v>234</v>
      </c>
      <c r="E3486" s="4">
        <v>4</v>
      </c>
      <c r="F3486" s="4">
        <v>0</v>
      </c>
      <c r="H3486" s="6">
        <v>0</v>
      </c>
      <c r="I3486" s="7">
        <v>6237991</v>
      </c>
      <c r="J3486" s="7">
        <v>6237975</v>
      </c>
      <c r="K3486" s="7">
        <v>2</v>
      </c>
      <c r="L3486" s="7">
        <v>7</v>
      </c>
      <c r="M3486" s="7">
        <f t="shared" si="395"/>
        <v>0</v>
      </c>
      <c r="N3486" s="8">
        <f t="shared" si="396"/>
        <v>0</v>
      </c>
      <c r="R3486" s="12">
        <v>1</v>
      </c>
    </row>
    <row r="3487" spans="1:18" ht="127.5" x14ac:dyDescent="0.2">
      <c r="A3487" s="1" t="s">
        <v>6231</v>
      </c>
      <c r="B3487" s="1" t="s">
        <v>87</v>
      </c>
      <c r="C3487" s="2" t="s">
        <v>6232</v>
      </c>
      <c r="D3487" s="3" t="s">
        <v>234</v>
      </c>
      <c r="E3487" s="4">
        <v>4</v>
      </c>
      <c r="F3487" s="4">
        <v>0</v>
      </c>
      <c r="H3487" s="6">
        <v>0</v>
      </c>
      <c r="I3487" s="7">
        <v>6237992</v>
      </c>
      <c r="J3487" s="7">
        <v>6237975</v>
      </c>
      <c r="K3487" s="7">
        <v>2</v>
      </c>
      <c r="L3487" s="7">
        <v>7</v>
      </c>
      <c r="M3487" s="7">
        <f t="shared" si="395"/>
        <v>0</v>
      </c>
      <c r="N3487" s="8">
        <f t="shared" si="396"/>
        <v>0</v>
      </c>
      <c r="R3487" s="12">
        <v>1</v>
      </c>
    </row>
    <row r="3488" spans="1:18" ht="63.75" x14ac:dyDescent="0.2">
      <c r="A3488" s="1" t="s">
        <v>6233</v>
      </c>
      <c r="B3488" s="1" t="s">
        <v>90</v>
      </c>
      <c r="C3488" s="2" t="s">
        <v>6234</v>
      </c>
      <c r="D3488" s="3" t="s">
        <v>234</v>
      </c>
      <c r="E3488" s="4">
        <v>4</v>
      </c>
      <c r="F3488" s="4">
        <v>0</v>
      </c>
      <c r="H3488" s="6">
        <v>0</v>
      </c>
      <c r="I3488" s="7">
        <v>6237993</v>
      </c>
      <c r="J3488" s="7">
        <v>6237975</v>
      </c>
      <c r="K3488" s="7">
        <v>2</v>
      </c>
      <c r="L3488" s="7">
        <v>7</v>
      </c>
      <c r="M3488" s="7">
        <f t="shared" si="395"/>
        <v>0</v>
      </c>
      <c r="N3488" s="8">
        <f t="shared" si="396"/>
        <v>0</v>
      </c>
      <c r="R3488" s="12">
        <v>1</v>
      </c>
    </row>
    <row r="3489" spans="1:18" ht="102" x14ac:dyDescent="0.2">
      <c r="A3489" s="1" t="s">
        <v>6235</v>
      </c>
      <c r="B3489" s="1" t="s">
        <v>93</v>
      </c>
      <c r="C3489" s="2" t="s">
        <v>6236</v>
      </c>
      <c r="D3489" s="3" t="s">
        <v>234</v>
      </c>
      <c r="E3489" s="4">
        <v>2</v>
      </c>
      <c r="F3489" s="4">
        <v>0</v>
      </c>
      <c r="H3489" s="6">
        <v>0</v>
      </c>
      <c r="I3489" s="7">
        <v>6237994</v>
      </c>
      <c r="J3489" s="7">
        <v>6237975</v>
      </c>
      <c r="K3489" s="7">
        <v>2</v>
      </c>
      <c r="L3489" s="7">
        <v>7</v>
      </c>
      <c r="M3489" s="7">
        <f t="shared" si="395"/>
        <v>0</v>
      </c>
      <c r="N3489" s="8">
        <f t="shared" si="396"/>
        <v>0</v>
      </c>
      <c r="R3489" s="12">
        <v>1</v>
      </c>
    </row>
    <row r="3490" spans="1:18" ht="63.75" x14ac:dyDescent="0.2">
      <c r="A3490" s="1" t="s">
        <v>6237</v>
      </c>
      <c r="B3490" s="1" t="s">
        <v>96</v>
      </c>
      <c r="C3490" s="2" t="s">
        <v>6238</v>
      </c>
      <c r="D3490" s="3" t="s">
        <v>234</v>
      </c>
      <c r="E3490" s="4">
        <v>1</v>
      </c>
      <c r="F3490" s="4">
        <v>0</v>
      </c>
      <c r="H3490" s="6">
        <v>0</v>
      </c>
      <c r="I3490" s="7">
        <v>6237995</v>
      </c>
      <c r="J3490" s="7">
        <v>6237975</v>
      </c>
      <c r="K3490" s="7">
        <v>2</v>
      </c>
      <c r="L3490" s="7">
        <v>7</v>
      </c>
      <c r="M3490" s="7">
        <f t="shared" si="395"/>
        <v>0</v>
      </c>
      <c r="N3490" s="8">
        <f t="shared" si="396"/>
        <v>0</v>
      </c>
      <c r="R3490" s="12">
        <v>1</v>
      </c>
    </row>
    <row r="3491" spans="1:18" ht="63.75" x14ac:dyDescent="0.2">
      <c r="A3491" s="1" t="s">
        <v>6239</v>
      </c>
      <c r="B3491" s="1" t="s">
        <v>99</v>
      </c>
      <c r="C3491" s="2" t="s">
        <v>6240</v>
      </c>
      <c r="D3491" s="3" t="s">
        <v>234</v>
      </c>
      <c r="E3491" s="4">
        <v>1</v>
      </c>
      <c r="F3491" s="4">
        <v>0</v>
      </c>
      <c r="H3491" s="6">
        <v>0</v>
      </c>
      <c r="I3491" s="7">
        <v>6237996</v>
      </c>
      <c r="J3491" s="7">
        <v>6237975</v>
      </c>
      <c r="K3491" s="7">
        <v>2</v>
      </c>
      <c r="L3491" s="7">
        <v>7</v>
      </c>
      <c r="M3491" s="7">
        <f t="shared" si="395"/>
        <v>0</v>
      </c>
      <c r="N3491" s="8">
        <f t="shared" si="396"/>
        <v>0</v>
      </c>
      <c r="R3491" s="12">
        <v>1</v>
      </c>
    </row>
    <row r="3492" spans="1:18" ht="51" x14ac:dyDescent="0.2">
      <c r="A3492" s="1" t="s">
        <v>6241</v>
      </c>
      <c r="B3492" s="1" t="s">
        <v>102</v>
      </c>
      <c r="C3492" s="2" t="s">
        <v>6242</v>
      </c>
      <c r="D3492" s="3" t="s">
        <v>234</v>
      </c>
      <c r="E3492" s="4">
        <v>2</v>
      </c>
      <c r="F3492" s="4">
        <v>0</v>
      </c>
      <c r="H3492" s="6">
        <v>0</v>
      </c>
      <c r="I3492" s="7">
        <v>6237997</v>
      </c>
      <c r="J3492" s="7">
        <v>6237975</v>
      </c>
      <c r="K3492" s="7">
        <v>2</v>
      </c>
      <c r="L3492" s="7">
        <v>7</v>
      </c>
      <c r="M3492" s="7">
        <f t="shared" si="395"/>
        <v>0</v>
      </c>
      <c r="N3492" s="8">
        <f t="shared" si="396"/>
        <v>0</v>
      </c>
      <c r="R3492" s="12">
        <v>1</v>
      </c>
    </row>
    <row r="3493" spans="1:18" ht="51" x14ac:dyDescent="0.2">
      <c r="A3493" s="1" t="s">
        <v>6243</v>
      </c>
      <c r="B3493" s="1" t="s">
        <v>105</v>
      </c>
      <c r="C3493" s="2" t="s">
        <v>6244</v>
      </c>
      <c r="D3493" s="3" t="s">
        <v>234</v>
      </c>
      <c r="E3493" s="4">
        <v>1</v>
      </c>
      <c r="F3493" s="4">
        <v>0</v>
      </c>
      <c r="H3493" s="6">
        <v>0</v>
      </c>
      <c r="I3493" s="7">
        <v>6237998</v>
      </c>
      <c r="J3493" s="7">
        <v>6237975</v>
      </c>
      <c r="K3493" s="7">
        <v>2</v>
      </c>
      <c r="L3493" s="7">
        <v>7</v>
      </c>
      <c r="M3493" s="7">
        <f t="shared" si="395"/>
        <v>0</v>
      </c>
      <c r="N3493" s="8">
        <f t="shared" si="396"/>
        <v>0</v>
      </c>
      <c r="R3493" s="12">
        <v>1</v>
      </c>
    </row>
    <row r="3494" spans="1:18" ht="76.5" x14ac:dyDescent="0.2">
      <c r="A3494" s="1" t="s">
        <v>6245</v>
      </c>
      <c r="B3494" s="1" t="s">
        <v>108</v>
      </c>
      <c r="C3494" s="2" t="s">
        <v>6246</v>
      </c>
      <c r="D3494" s="3" t="s">
        <v>234</v>
      </c>
      <c r="E3494" s="4">
        <v>1</v>
      </c>
      <c r="F3494" s="4">
        <v>0</v>
      </c>
      <c r="H3494" s="6">
        <v>0</v>
      </c>
      <c r="I3494" s="7">
        <v>6237999</v>
      </c>
      <c r="J3494" s="7">
        <v>6237975</v>
      </c>
      <c r="K3494" s="7">
        <v>2</v>
      </c>
      <c r="L3494" s="7">
        <v>7</v>
      </c>
      <c r="M3494" s="7">
        <f t="shared" si="395"/>
        <v>0</v>
      </c>
      <c r="N3494" s="8">
        <f t="shared" si="396"/>
        <v>0</v>
      </c>
      <c r="R3494" s="12">
        <v>1</v>
      </c>
    </row>
    <row r="3495" spans="1:18" ht="51" x14ac:dyDescent="0.2">
      <c r="A3495" s="1" t="s">
        <v>6247</v>
      </c>
      <c r="B3495" s="1" t="s">
        <v>111</v>
      </c>
      <c r="C3495" s="2" t="s">
        <v>6248</v>
      </c>
      <c r="D3495" s="3" t="s">
        <v>234</v>
      </c>
      <c r="E3495" s="4">
        <v>29</v>
      </c>
      <c r="F3495" s="4">
        <v>0</v>
      </c>
      <c r="H3495" s="6">
        <v>0</v>
      </c>
      <c r="I3495" s="7">
        <v>6238000</v>
      </c>
      <c r="J3495" s="7">
        <v>6237975</v>
      </c>
      <c r="K3495" s="7">
        <v>2</v>
      </c>
      <c r="L3495" s="7">
        <v>7</v>
      </c>
      <c r="M3495" s="7">
        <f t="shared" si="395"/>
        <v>0</v>
      </c>
      <c r="N3495" s="8">
        <f t="shared" si="396"/>
        <v>0</v>
      </c>
      <c r="R3495" s="12">
        <v>1</v>
      </c>
    </row>
    <row r="3496" spans="1:18" ht="51" x14ac:dyDescent="0.2">
      <c r="A3496" s="1" t="s">
        <v>6249</v>
      </c>
      <c r="B3496" s="1" t="s">
        <v>114</v>
      </c>
      <c r="C3496" s="2" t="s">
        <v>6250</v>
      </c>
      <c r="D3496" s="3" t="s">
        <v>234</v>
      </c>
      <c r="E3496" s="4">
        <v>21</v>
      </c>
      <c r="F3496" s="4">
        <v>0</v>
      </c>
      <c r="H3496" s="6">
        <v>0</v>
      </c>
      <c r="I3496" s="7">
        <v>6238001</v>
      </c>
      <c r="J3496" s="7">
        <v>6237975</v>
      </c>
      <c r="K3496" s="7">
        <v>2</v>
      </c>
      <c r="L3496" s="7">
        <v>7</v>
      </c>
      <c r="M3496" s="7">
        <f t="shared" si="395"/>
        <v>0</v>
      </c>
      <c r="N3496" s="8">
        <f t="shared" si="396"/>
        <v>0</v>
      </c>
      <c r="R3496" s="12">
        <v>1</v>
      </c>
    </row>
    <row r="3497" spans="1:18" ht="63.75" x14ac:dyDescent="0.2">
      <c r="A3497" s="1" t="s">
        <v>6251</v>
      </c>
      <c r="B3497" s="1" t="s">
        <v>117</v>
      </c>
      <c r="C3497" s="2" t="s">
        <v>6252</v>
      </c>
      <c r="D3497" s="3" t="s">
        <v>234</v>
      </c>
      <c r="E3497" s="4">
        <v>25</v>
      </c>
      <c r="F3497" s="4">
        <v>0</v>
      </c>
      <c r="H3497" s="6">
        <v>0</v>
      </c>
      <c r="I3497" s="7">
        <v>6238002</v>
      </c>
      <c r="J3497" s="7">
        <v>6237975</v>
      </c>
      <c r="K3497" s="7">
        <v>2</v>
      </c>
      <c r="L3497" s="7">
        <v>7</v>
      </c>
      <c r="M3497" s="7">
        <f t="shared" si="395"/>
        <v>0</v>
      </c>
      <c r="N3497" s="8">
        <f t="shared" si="396"/>
        <v>0</v>
      </c>
      <c r="R3497" s="12">
        <v>1</v>
      </c>
    </row>
    <row r="3498" spans="1:18" ht="38.25" x14ac:dyDescent="0.2">
      <c r="A3498" s="1" t="s">
        <v>6253</v>
      </c>
      <c r="B3498" s="1" t="s">
        <v>120</v>
      </c>
      <c r="C3498" s="2" t="s">
        <v>6254</v>
      </c>
      <c r="D3498" s="3" t="s">
        <v>234</v>
      </c>
      <c r="E3498" s="4">
        <v>29</v>
      </c>
      <c r="F3498" s="4">
        <v>0</v>
      </c>
      <c r="H3498" s="6">
        <v>0</v>
      </c>
      <c r="I3498" s="7">
        <v>6238003</v>
      </c>
      <c r="J3498" s="7">
        <v>6237975</v>
      </c>
      <c r="K3498" s="7">
        <v>2</v>
      </c>
      <c r="L3498" s="7">
        <v>7</v>
      </c>
      <c r="M3498" s="7">
        <f t="shared" si="395"/>
        <v>0</v>
      </c>
      <c r="N3498" s="8">
        <f t="shared" si="396"/>
        <v>0</v>
      </c>
      <c r="R3498" s="12">
        <v>1</v>
      </c>
    </row>
    <row r="3499" spans="1:18" ht="38.25" x14ac:dyDescent="0.2">
      <c r="A3499" s="1" t="s">
        <v>6255</v>
      </c>
      <c r="B3499" s="1" t="s">
        <v>123</v>
      </c>
      <c r="C3499" s="2" t="s">
        <v>6256</v>
      </c>
      <c r="D3499" s="3" t="s">
        <v>234</v>
      </c>
      <c r="E3499" s="4">
        <v>25</v>
      </c>
      <c r="F3499" s="4">
        <v>0</v>
      </c>
      <c r="H3499" s="6">
        <v>0</v>
      </c>
      <c r="I3499" s="7">
        <v>6238004</v>
      </c>
      <c r="J3499" s="7">
        <v>6237975</v>
      </c>
      <c r="K3499" s="7">
        <v>2</v>
      </c>
      <c r="L3499" s="7">
        <v>7</v>
      </c>
      <c r="M3499" s="7">
        <f t="shared" si="395"/>
        <v>0</v>
      </c>
      <c r="N3499" s="8">
        <f t="shared" si="396"/>
        <v>0</v>
      </c>
      <c r="R3499" s="12">
        <v>1</v>
      </c>
    </row>
    <row r="3500" spans="1:18" ht="51" x14ac:dyDescent="0.2">
      <c r="A3500" s="1" t="s">
        <v>6257</v>
      </c>
      <c r="B3500" s="1" t="s">
        <v>125</v>
      </c>
      <c r="C3500" s="2" t="s">
        <v>6258</v>
      </c>
      <c r="D3500" s="3" t="s">
        <v>234</v>
      </c>
      <c r="E3500" s="4">
        <v>29</v>
      </c>
      <c r="F3500" s="4">
        <v>0</v>
      </c>
      <c r="H3500" s="6">
        <v>0</v>
      </c>
      <c r="I3500" s="7">
        <v>6238005</v>
      </c>
      <c r="J3500" s="7">
        <v>6237975</v>
      </c>
      <c r="K3500" s="7">
        <v>2</v>
      </c>
      <c r="L3500" s="7">
        <v>7</v>
      </c>
      <c r="M3500" s="7">
        <f t="shared" si="395"/>
        <v>0</v>
      </c>
      <c r="N3500" s="8">
        <f t="shared" si="396"/>
        <v>0</v>
      </c>
      <c r="R3500" s="12">
        <v>1</v>
      </c>
    </row>
    <row r="3501" spans="1:18" ht="51" x14ac:dyDescent="0.2">
      <c r="A3501" s="1" t="s">
        <v>6259</v>
      </c>
      <c r="B3501" s="1" t="s">
        <v>128</v>
      </c>
      <c r="C3501" s="2" t="s">
        <v>6260</v>
      </c>
      <c r="D3501" s="3" t="s">
        <v>36</v>
      </c>
      <c r="E3501" s="4">
        <v>0</v>
      </c>
      <c r="F3501" s="4">
        <v>0</v>
      </c>
      <c r="H3501" s="6">
        <v>0</v>
      </c>
      <c r="I3501" s="7">
        <v>6238006</v>
      </c>
      <c r="J3501" s="7">
        <v>6237975</v>
      </c>
      <c r="K3501" s="7">
        <v>2</v>
      </c>
      <c r="L3501" s="7">
        <v>7</v>
      </c>
      <c r="M3501" s="7">
        <f t="shared" si="395"/>
        <v>0</v>
      </c>
      <c r="N3501" s="8">
        <f t="shared" si="396"/>
        <v>0</v>
      </c>
      <c r="R3501" s="12">
        <v>1</v>
      </c>
    </row>
    <row r="3502" spans="1:18" ht="63.75" x14ac:dyDescent="0.2">
      <c r="A3502" s="1" t="s">
        <v>6261</v>
      </c>
      <c r="C3502" s="2" t="s">
        <v>6262</v>
      </c>
      <c r="D3502" s="3" t="s">
        <v>247</v>
      </c>
      <c r="E3502" s="4">
        <v>14</v>
      </c>
      <c r="F3502" s="4">
        <v>0</v>
      </c>
      <c r="H3502" s="6">
        <v>0</v>
      </c>
      <c r="I3502" s="7">
        <v>6238007</v>
      </c>
      <c r="J3502" s="7">
        <v>6237975</v>
      </c>
      <c r="K3502" s="7">
        <v>2</v>
      </c>
      <c r="L3502" s="7">
        <v>7</v>
      </c>
      <c r="M3502" s="7">
        <f t="shared" si="395"/>
        <v>0</v>
      </c>
      <c r="N3502" s="8">
        <f t="shared" si="396"/>
        <v>0</v>
      </c>
      <c r="R3502" s="12">
        <v>1</v>
      </c>
    </row>
    <row r="3503" spans="1:18" ht="63.75" x14ac:dyDescent="0.2">
      <c r="A3503" s="1" t="s">
        <v>6263</v>
      </c>
      <c r="C3503" s="2" t="s">
        <v>6264</v>
      </c>
      <c r="D3503" s="3" t="s">
        <v>247</v>
      </c>
      <c r="E3503" s="4">
        <v>13</v>
      </c>
      <c r="F3503" s="4">
        <v>0</v>
      </c>
      <c r="H3503" s="6">
        <v>0</v>
      </c>
      <c r="I3503" s="7">
        <v>6238008</v>
      </c>
      <c r="J3503" s="7">
        <v>6237975</v>
      </c>
      <c r="K3503" s="7">
        <v>2</v>
      </c>
      <c r="L3503" s="7">
        <v>7</v>
      </c>
      <c r="M3503" s="7">
        <f t="shared" si="395"/>
        <v>0</v>
      </c>
      <c r="N3503" s="8">
        <f t="shared" ref="N3503:N3534" si="397">H3503*E3503*(1+F3503/100)</f>
        <v>0</v>
      </c>
      <c r="R3503" s="12">
        <v>1</v>
      </c>
    </row>
    <row r="3504" spans="1:18" ht="63.75" x14ac:dyDescent="0.2">
      <c r="A3504" s="1" t="s">
        <v>6265</v>
      </c>
      <c r="C3504" s="2" t="s">
        <v>6266</v>
      </c>
      <c r="D3504" s="3" t="s">
        <v>247</v>
      </c>
      <c r="E3504" s="4">
        <v>47</v>
      </c>
      <c r="F3504" s="4">
        <v>0</v>
      </c>
      <c r="H3504" s="6">
        <v>0</v>
      </c>
      <c r="I3504" s="7">
        <v>6238009</v>
      </c>
      <c r="J3504" s="7">
        <v>6237975</v>
      </c>
      <c r="K3504" s="7">
        <v>2</v>
      </c>
      <c r="L3504" s="7">
        <v>7</v>
      </c>
      <c r="M3504" s="7">
        <f t="shared" si="395"/>
        <v>0</v>
      </c>
      <c r="N3504" s="8">
        <f t="shared" si="397"/>
        <v>0</v>
      </c>
      <c r="R3504" s="12">
        <v>1</v>
      </c>
    </row>
    <row r="3505" spans="1:18" ht="89.25" x14ac:dyDescent="0.2">
      <c r="A3505" s="1" t="s">
        <v>6267</v>
      </c>
      <c r="B3505" s="1" t="s">
        <v>131</v>
      </c>
      <c r="C3505" s="2" t="s">
        <v>6268</v>
      </c>
      <c r="D3505" s="3" t="s">
        <v>36</v>
      </c>
      <c r="E3505" s="4">
        <v>0</v>
      </c>
      <c r="F3505" s="4">
        <v>0</v>
      </c>
      <c r="H3505" s="6">
        <v>0</v>
      </c>
      <c r="I3505" s="7">
        <v>6238010</v>
      </c>
      <c r="J3505" s="7">
        <v>6237975</v>
      </c>
      <c r="K3505" s="7">
        <v>2</v>
      </c>
      <c r="L3505" s="7">
        <v>7</v>
      </c>
      <c r="M3505" s="7">
        <f t="shared" si="395"/>
        <v>0</v>
      </c>
      <c r="N3505" s="8">
        <f t="shared" si="397"/>
        <v>0</v>
      </c>
      <c r="R3505" s="12">
        <v>1</v>
      </c>
    </row>
    <row r="3506" spans="1:18" ht="76.5" x14ac:dyDescent="0.2">
      <c r="A3506" s="1" t="s">
        <v>6269</v>
      </c>
      <c r="C3506" s="2" t="s">
        <v>6270</v>
      </c>
      <c r="D3506" s="3" t="s">
        <v>247</v>
      </c>
      <c r="E3506" s="4">
        <v>105</v>
      </c>
      <c r="F3506" s="4">
        <v>0</v>
      </c>
      <c r="H3506" s="6">
        <v>0</v>
      </c>
      <c r="I3506" s="7">
        <v>6238011</v>
      </c>
      <c r="J3506" s="7">
        <v>6237975</v>
      </c>
      <c r="K3506" s="7">
        <v>2</v>
      </c>
      <c r="L3506" s="7">
        <v>7</v>
      </c>
      <c r="M3506" s="7">
        <f t="shared" si="395"/>
        <v>0</v>
      </c>
      <c r="N3506" s="8">
        <f t="shared" si="397"/>
        <v>0</v>
      </c>
      <c r="R3506" s="12">
        <v>1</v>
      </c>
    </row>
    <row r="3507" spans="1:18" ht="76.5" x14ac:dyDescent="0.2">
      <c r="A3507" s="1" t="s">
        <v>6271</v>
      </c>
      <c r="C3507" s="2" t="s">
        <v>6272</v>
      </c>
      <c r="D3507" s="3" t="s">
        <v>247</v>
      </c>
      <c r="E3507" s="4">
        <v>95</v>
      </c>
      <c r="F3507" s="4">
        <v>0</v>
      </c>
      <c r="H3507" s="6">
        <v>0</v>
      </c>
      <c r="I3507" s="7">
        <v>6238012</v>
      </c>
      <c r="J3507" s="7">
        <v>6237975</v>
      </c>
      <c r="K3507" s="7">
        <v>2</v>
      </c>
      <c r="L3507" s="7">
        <v>7</v>
      </c>
      <c r="M3507" s="7">
        <f t="shared" si="395"/>
        <v>0</v>
      </c>
      <c r="N3507" s="8">
        <f t="shared" si="397"/>
        <v>0</v>
      </c>
      <c r="R3507" s="12">
        <v>1</v>
      </c>
    </row>
    <row r="3508" spans="1:18" ht="76.5" x14ac:dyDescent="0.2">
      <c r="A3508" s="1" t="s">
        <v>6273</v>
      </c>
      <c r="C3508" s="2" t="s">
        <v>6274</v>
      </c>
      <c r="D3508" s="3" t="s">
        <v>247</v>
      </c>
      <c r="E3508" s="4">
        <v>24</v>
      </c>
      <c r="F3508" s="4">
        <v>0</v>
      </c>
      <c r="H3508" s="6">
        <v>0</v>
      </c>
      <c r="I3508" s="7">
        <v>6238013</v>
      </c>
      <c r="J3508" s="7">
        <v>6237975</v>
      </c>
      <c r="K3508" s="7">
        <v>2</v>
      </c>
      <c r="L3508" s="7">
        <v>7</v>
      </c>
      <c r="M3508" s="7">
        <f t="shared" si="395"/>
        <v>0</v>
      </c>
      <c r="N3508" s="8">
        <f t="shared" si="397"/>
        <v>0</v>
      </c>
      <c r="R3508" s="12">
        <v>1</v>
      </c>
    </row>
    <row r="3509" spans="1:18" ht="51" x14ac:dyDescent="0.2">
      <c r="A3509" s="1" t="s">
        <v>6275</v>
      </c>
      <c r="B3509" s="1" t="s">
        <v>134</v>
      </c>
      <c r="C3509" s="2" t="s">
        <v>6114</v>
      </c>
      <c r="D3509" s="3" t="s">
        <v>36</v>
      </c>
      <c r="E3509" s="4">
        <v>0</v>
      </c>
      <c r="F3509" s="4">
        <v>0</v>
      </c>
      <c r="H3509" s="6">
        <v>0</v>
      </c>
      <c r="I3509" s="7">
        <v>6238014</v>
      </c>
      <c r="J3509" s="7">
        <v>6237975</v>
      </c>
      <c r="K3509" s="7">
        <v>2</v>
      </c>
      <c r="L3509" s="7">
        <v>7</v>
      </c>
      <c r="M3509" s="7">
        <f t="shared" si="395"/>
        <v>0</v>
      </c>
      <c r="N3509" s="8">
        <f t="shared" si="397"/>
        <v>0</v>
      </c>
      <c r="R3509" s="12">
        <v>1</v>
      </c>
    </row>
    <row r="3510" spans="1:18" ht="63.75" x14ac:dyDescent="0.2">
      <c r="A3510" s="1" t="s">
        <v>6276</v>
      </c>
      <c r="C3510" s="2" t="s">
        <v>6277</v>
      </c>
      <c r="D3510" s="3" t="s">
        <v>247</v>
      </c>
      <c r="E3510" s="4">
        <v>25</v>
      </c>
      <c r="F3510" s="4">
        <v>0</v>
      </c>
      <c r="H3510" s="6">
        <v>0</v>
      </c>
      <c r="I3510" s="7">
        <v>6238015</v>
      </c>
      <c r="J3510" s="7">
        <v>6237975</v>
      </c>
      <c r="K3510" s="7">
        <v>2</v>
      </c>
      <c r="L3510" s="7">
        <v>7</v>
      </c>
      <c r="M3510" s="7">
        <f t="shared" si="395"/>
        <v>0</v>
      </c>
      <c r="N3510" s="8">
        <f t="shared" si="397"/>
        <v>0</v>
      </c>
      <c r="R3510" s="12">
        <v>1</v>
      </c>
    </row>
    <row r="3511" spans="1:18" ht="63.75" x14ac:dyDescent="0.2">
      <c r="A3511" s="1" t="s">
        <v>6278</v>
      </c>
      <c r="B3511" s="1" t="s">
        <v>137</v>
      </c>
      <c r="C3511" s="2" t="s">
        <v>6279</v>
      </c>
      <c r="D3511" s="3" t="s">
        <v>36</v>
      </c>
      <c r="E3511" s="4">
        <v>0</v>
      </c>
      <c r="F3511" s="4">
        <v>0</v>
      </c>
      <c r="H3511" s="6">
        <v>0</v>
      </c>
      <c r="I3511" s="7">
        <v>6238016</v>
      </c>
      <c r="J3511" s="7">
        <v>6237975</v>
      </c>
      <c r="K3511" s="7">
        <v>2</v>
      </c>
      <c r="L3511" s="7">
        <v>7</v>
      </c>
      <c r="M3511" s="7">
        <f t="shared" si="395"/>
        <v>0</v>
      </c>
      <c r="N3511" s="8">
        <f t="shared" si="397"/>
        <v>0</v>
      </c>
      <c r="R3511" s="12">
        <v>1</v>
      </c>
    </row>
    <row r="3512" spans="1:18" ht="63.75" x14ac:dyDescent="0.2">
      <c r="A3512" s="1" t="s">
        <v>6280</v>
      </c>
      <c r="C3512" s="2" t="s">
        <v>6281</v>
      </c>
      <c r="D3512" s="3" t="s">
        <v>247</v>
      </c>
      <c r="E3512" s="4">
        <v>275</v>
      </c>
      <c r="F3512" s="4">
        <v>0</v>
      </c>
      <c r="H3512" s="6">
        <v>0</v>
      </c>
      <c r="I3512" s="7">
        <v>6238017</v>
      </c>
      <c r="J3512" s="7">
        <v>6237975</v>
      </c>
      <c r="K3512" s="7">
        <v>2</v>
      </c>
      <c r="L3512" s="7">
        <v>7</v>
      </c>
      <c r="M3512" s="7">
        <f t="shared" si="395"/>
        <v>0</v>
      </c>
      <c r="N3512" s="8">
        <f t="shared" si="397"/>
        <v>0</v>
      </c>
      <c r="R3512" s="12">
        <v>1</v>
      </c>
    </row>
    <row r="3513" spans="1:18" ht="63.75" x14ac:dyDescent="0.2">
      <c r="A3513" s="1" t="s">
        <v>6282</v>
      </c>
      <c r="C3513" s="2" t="s">
        <v>6283</v>
      </c>
      <c r="D3513" s="3" t="s">
        <v>247</v>
      </c>
      <c r="E3513" s="4">
        <v>31</v>
      </c>
      <c r="F3513" s="4">
        <v>0</v>
      </c>
      <c r="H3513" s="6">
        <v>0</v>
      </c>
      <c r="I3513" s="7">
        <v>6238018</v>
      </c>
      <c r="J3513" s="7">
        <v>6237975</v>
      </c>
      <c r="K3513" s="7">
        <v>2</v>
      </c>
      <c r="L3513" s="7">
        <v>7</v>
      </c>
      <c r="M3513" s="7">
        <f t="shared" si="395"/>
        <v>0</v>
      </c>
      <c r="N3513" s="8">
        <f t="shared" si="397"/>
        <v>0</v>
      </c>
      <c r="R3513" s="12">
        <v>1</v>
      </c>
    </row>
    <row r="3514" spans="1:18" ht="63.75" x14ac:dyDescent="0.2">
      <c r="A3514" s="1" t="s">
        <v>6284</v>
      </c>
      <c r="C3514" s="2" t="s">
        <v>6285</v>
      </c>
      <c r="D3514" s="3" t="s">
        <v>247</v>
      </c>
      <c r="E3514" s="4">
        <v>118</v>
      </c>
      <c r="F3514" s="4">
        <v>0</v>
      </c>
      <c r="H3514" s="6">
        <v>0</v>
      </c>
      <c r="I3514" s="7">
        <v>6238019</v>
      </c>
      <c r="J3514" s="7">
        <v>6237975</v>
      </c>
      <c r="K3514" s="7">
        <v>2</v>
      </c>
      <c r="L3514" s="7">
        <v>7</v>
      </c>
      <c r="M3514" s="7">
        <f t="shared" si="395"/>
        <v>0</v>
      </c>
      <c r="N3514" s="8">
        <f t="shared" si="397"/>
        <v>0</v>
      </c>
      <c r="R3514" s="12">
        <v>1</v>
      </c>
    </row>
    <row r="3515" spans="1:18" ht="63.75" x14ac:dyDescent="0.2">
      <c r="A3515" s="1" t="s">
        <v>6286</v>
      </c>
      <c r="C3515" s="2" t="s">
        <v>6287</v>
      </c>
      <c r="D3515" s="3" t="s">
        <v>247</v>
      </c>
      <c r="E3515" s="4">
        <v>53</v>
      </c>
      <c r="F3515" s="4">
        <v>0</v>
      </c>
      <c r="H3515" s="6">
        <v>0</v>
      </c>
      <c r="I3515" s="7">
        <v>6238020</v>
      </c>
      <c r="J3515" s="7">
        <v>6237975</v>
      </c>
      <c r="K3515" s="7">
        <v>2</v>
      </c>
      <c r="L3515" s="7">
        <v>7</v>
      </c>
      <c r="M3515" s="7">
        <f t="shared" si="395"/>
        <v>0</v>
      </c>
      <c r="N3515" s="8">
        <f t="shared" si="397"/>
        <v>0</v>
      </c>
      <c r="R3515" s="12">
        <v>1</v>
      </c>
    </row>
    <row r="3516" spans="1:18" ht="76.5" x14ac:dyDescent="0.2">
      <c r="A3516" s="1" t="s">
        <v>6288</v>
      </c>
      <c r="B3516" s="1" t="s">
        <v>140</v>
      </c>
      <c r="C3516" s="2" t="s">
        <v>2028</v>
      </c>
      <c r="D3516" s="3" t="s">
        <v>36</v>
      </c>
      <c r="E3516" s="4">
        <v>0</v>
      </c>
      <c r="F3516" s="4">
        <v>0</v>
      </c>
      <c r="H3516" s="6">
        <v>0</v>
      </c>
      <c r="I3516" s="7">
        <v>6238021</v>
      </c>
      <c r="J3516" s="7">
        <v>6237975</v>
      </c>
      <c r="K3516" s="7">
        <v>2</v>
      </c>
      <c r="L3516" s="7">
        <v>7</v>
      </c>
      <c r="M3516" s="7">
        <f t="shared" si="395"/>
        <v>0</v>
      </c>
      <c r="N3516" s="8">
        <f t="shared" si="397"/>
        <v>0</v>
      </c>
      <c r="R3516" s="12">
        <v>1</v>
      </c>
    </row>
    <row r="3517" spans="1:18" ht="76.5" x14ac:dyDescent="0.2">
      <c r="A3517" s="1" t="s">
        <v>6289</v>
      </c>
      <c r="C3517" s="2" t="s">
        <v>6290</v>
      </c>
      <c r="D3517" s="3" t="s">
        <v>247</v>
      </c>
      <c r="E3517" s="4">
        <v>275</v>
      </c>
      <c r="F3517" s="4">
        <v>0</v>
      </c>
      <c r="H3517" s="6">
        <v>0</v>
      </c>
      <c r="I3517" s="7">
        <v>6238022</v>
      </c>
      <c r="J3517" s="7">
        <v>6237975</v>
      </c>
      <c r="K3517" s="7">
        <v>2</v>
      </c>
      <c r="L3517" s="7">
        <v>7</v>
      </c>
      <c r="M3517" s="7">
        <f t="shared" si="395"/>
        <v>0</v>
      </c>
      <c r="N3517" s="8">
        <f t="shared" si="397"/>
        <v>0</v>
      </c>
      <c r="R3517" s="12">
        <v>1</v>
      </c>
    </row>
    <row r="3518" spans="1:18" ht="76.5" x14ac:dyDescent="0.2">
      <c r="A3518" s="1" t="s">
        <v>6291</v>
      </c>
      <c r="C3518" s="2" t="s">
        <v>6292</v>
      </c>
      <c r="D3518" s="3" t="s">
        <v>247</v>
      </c>
      <c r="E3518" s="4">
        <v>258</v>
      </c>
      <c r="F3518" s="4">
        <v>0</v>
      </c>
      <c r="H3518" s="6">
        <v>0</v>
      </c>
      <c r="I3518" s="7">
        <v>6238023</v>
      </c>
      <c r="J3518" s="7">
        <v>6237975</v>
      </c>
      <c r="K3518" s="7">
        <v>2</v>
      </c>
      <c r="L3518" s="7">
        <v>7</v>
      </c>
      <c r="M3518" s="7">
        <f t="shared" si="395"/>
        <v>0</v>
      </c>
      <c r="N3518" s="8">
        <f t="shared" si="397"/>
        <v>0</v>
      </c>
      <c r="R3518" s="12">
        <v>1</v>
      </c>
    </row>
    <row r="3519" spans="1:18" ht="76.5" x14ac:dyDescent="0.2">
      <c r="A3519" s="1" t="s">
        <v>6293</v>
      </c>
      <c r="C3519" s="2" t="s">
        <v>6294</v>
      </c>
      <c r="D3519" s="3" t="s">
        <v>247</v>
      </c>
      <c r="E3519" s="4">
        <v>79</v>
      </c>
      <c r="F3519" s="4">
        <v>0</v>
      </c>
      <c r="H3519" s="6">
        <v>0</v>
      </c>
      <c r="I3519" s="7">
        <v>6238024</v>
      </c>
      <c r="J3519" s="7">
        <v>6237975</v>
      </c>
      <c r="K3519" s="7">
        <v>2</v>
      </c>
      <c r="L3519" s="7">
        <v>7</v>
      </c>
      <c r="M3519" s="7">
        <f t="shared" si="395"/>
        <v>0</v>
      </c>
      <c r="N3519" s="8">
        <f t="shared" si="397"/>
        <v>0</v>
      </c>
      <c r="R3519" s="12">
        <v>1</v>
      </c>
    </row>
    <row r="3520" spans="1:18" ht="76.5" x14ac:dyDescent="0.2">
      <c r="A3520" s="1" t="s">
        <v>6295</v>
      </c>
      <c r="C3520" s="2" t="s">
        <v>6296</v>
      </c>
      <c r="D3520" s="3" t="s">
        <v>247</v>
      </c>
      <c r="E3520" s="4">
        <v>88</v>
      </c>
      <c r="F3520" s="4">
        <v>0</v>
      </c>
      <c r="H3520" s="6">
        <v>0</v>
      </c>
      <c r="I3520" s="7">
        <v>6238025</v>
      </c>
      <c r="J3520" s="7">
        <v>6237975</v>
      </c>
      <c r="K3520" s="7">
        <v>2</v>
      </c>
      <c r="L3520" s="7">
        <v>7</v>
      </c>
      <c r="M3520" s="7">
        <f t="shared" si="395"/>
        <v>0</v>
      </c>
      <c r="N3520" s="8">
        <f t="shared" si="397"/>
        <v>0</v>
      </c>
      <c r="R3520" s="12">
        <v>1</v>
      </c>
    </row>
    <row r="3521" spans="1:18" ht="76.5" x14ac:dyDescent="0.2">
      <c r="A3521" s="1" t="s">
        <v>6297</v>
      </c>
      <c r="C3521" s="2" t="s">
        <v>6298</v>
      </c>
      <c r="D3521" s="3" t="s">
        <v>247</v>
      </c>
      <c r="E3521" s="4">
        <v>62</v>
      </c>
      <c r="F3521" s="4">
        <v>0</v>
      </c>
      <c r="H3521" s="6">
        <v>0</v>
      </c>
      <c r="I3521" s="7">
        <v>6238026</v>
      </c>
      <c r="J3521" s="7">
        <v>6237975</v>
      </c>
      <c r="K3521" s="7">
        <v>2</v>
      </c>
      <c r="L3521" s="7">
        <v>7</v>
      </c>
      <c r="M3521" s="7">
        <f t="shared" si="395"/>
        <v>0</v>
      </c>
      <c r="N3521" s="8">
        <f t="shared" si="397"/>
        <v>0</v>
      </c>
      <c r="R3521" s="12">
        <v>1</v>
      </c>
    </row>
    <row r="3522" spans="1:18" ht="76.5" x14ac:dyDescent="0.2">
      <c r="A3522" s="1" t="s">
        <v>6299</v>
      </c>
      <c r="C3522" s="2" t="s">
        <v>6300</v>
      </c>
      <c r="D3522" s="3" t="s">
        <v>247</v>
      </c>
      <c r="E3522" s="4">
        <v>117</v>
      </c>
      <c r="F3522" s="4">
        <v>0</v>
      </c>
      <c r="H3522" s="6">
        <v>0</v>
      </c>
      <c r="I3522" s="7">
        <v>6238027</v>
      </c>
      <c r="J3522" s="7">
        <v>6237975</v>
      </c>
      <c r="K3522" s="7">
        <v>2</v>
      </c>
      <c r="L3522" s="7">
        <v>7</v>
      </c>
      <c r="M3522" s="7">
        <f t="shared" si="395"/>
        <v>0</v>
      </c>
      <c r="N3522" s="8">
        <f t="shared" si="397"/>
        <v>0</v>
      </c>
      <c r="R3522" s="12">
        <v>1</v>
      </c>
    </row>
    <row r="3523" spans="1:18" ht="63.75" x14ac:dyDescent="0.2">
      <c r="A3523" s="1" t="s">
        <v>6301</v>
      </c>
      <c r="B3523" s="1" t="s">
        <v>143</v>
      </c>
      <c r="C3523" s="2" t="s">
        <v>6302</v>
      </c>
      <c r="D3523" s="3" t="s">
        <v>36</v>
      </c>
      <c r="E3523" s="4">
        <v>0</v>
      </c>
      <c r="F3523" s="4">
        <v>0</v>
      </c>
      <c r="H3523" s="6">
        <v>0</v>
      </c>
      <c r="I3523" s="7">
        <v>6238028</v>
      </c>
      <c r="J3523" s="7">
        <v>6237975</v>
      </c>
      <c r="K3523" s="7">
        <v>2</v>
      </c>
      <c r="L3523" s="7">
        <v>7</v>
      </c>
      <c r="M3523" s="7">
        <f t="shared" si="395"/>
        <v>0</v>
      </c>
      <c r="N3523" s="8">
        <f t="shared" si="397"/>
        <v>0</v>
      </c>
      <c r="R3523" s="12">
        <v>1</v>
      </c>
    </row>
    <row r="3524" spans="1:18" ht="63.75" x14ac:dyDescent="0.2">
      <c r="A3524" s="1" t="s">
        <v>6303</v>
      </c>
      <c r="C3524" s="2" t="s">
        <v>6304</v>
      </c>
      <c r="D3524" s="3" t="s">
        <v>247</v>
      </c>
      <c r="E3524" s="4">
        <v>275</v>
      </c>
      <c r="F3524" s="4">
        <v>0</v>
      </c>
      <c r="H3524" s="6">
        <v>0</v>
      </c>
      <c r="I3524" s="7">
        <v>6238029</v>
      </c>
      <c r="J3524" s="7">
        <v>6237975</v>
      </c>
      <c r="K3524" s="7">
        <v>2</v>
      </c>
      <c r="L3524" s="7">
        <v>7</v>
      </c>
      <c r="M3524" s="7">
        <f t="shared" si="395"/>
        <v>0</v>
      </c>
      <c r="N3524" s="8">
        <f t="shared" si="397"/>
        <v>0</v>
      </c>
      <c r="R3524" s="12">
        <v>1</v>
      </c>
    </row>
    <row r="3525" spans="1:18" ht="63.75" x14ac:dyDescent="0.2">
      <c r="A3525" s="1" t="s">
        <v>6305</v>
      </c>
      <c r="C3525" s="2" t="s">
        <v>6306</v>
      </c>
      <c r="D3525" s="3" t="s">
        <v>247</v>
      </c>
      <c r="E3525" s="4">
        <v>258</v>
      </c>
      <c r="F3525" s="4">
        <v>0</v>
      </c>
      <c r="H3525" s="6">
        <v>0</v>
      </c>
      <c r="I3525" s="7">
        <v>6238030</v>
      </c>
      <c r="J3525" s="7">
        <v>6237975</v>
      </c>
      <c r="K3525" s="7">
        <v>2</v>
      </c>
      <c r="L3525" s="7">
        <v>7</v>
      </c>
      <c r="M3525" s="7">
        <f t="shared" si="395"/>
        <v>0</v>
      </c>
      <c r="N3525" s="8">
        <f t="shared" si="397"/>
        <v>0</v>
      </c>
      <c r="R3525" s="12">
        <v>1</v>
      </c>
    </row>
    <row r="3526" spans="1:18" ht="63.75" x14ac:dyDescent="0.2">
      <c r="A3526" s="1" t="s">
        <v>6307</v>
      </c>
      <c r="C3526" s="2" t="s">
        <v>6308</v>
      </c>
      <c r="D3526" s="3" t="s">
        <v>247</v>
      </c>
      <c r="E3526" s="4">
        <v>79</v>
      </c>
      <c r="F3526" s="4">
        <v>0</v>
      </c>
      <c r="H3526" s="6">
        <v>0</v>
      </c>
      <c r="I3526" s="7">
        <v>6238031</v>
      </c>
      <c r="J3526" s="7">
        <v>6237975</v>
      </c>
      <c r="K3526" s="7">
        <v>2</v>
      </c>
      <c r="L3526" s="7">
        <v>7</v>
      </c>
      <c r="M3526" s="7">
        <f t="shared" si="395"/>
        <v>0</v>
      </c>
      <c r="N3526" s="8">
        <f t="shared" si="397"/>
        <v>0</v>
      </c>
      <c r="R3526" s="12">
        <v>1</v>
      </c>
    </row>
    <row r="3527" spans="1:18" ht="63.75" x14ac:dyDescent="0.2">
      <c r="A3527" s="1" t="s">
        <v>6309</v>
      </c>
      <c r="C3527" s="2" t="s">
        <v>6310</v>
      </c>
      <c r="D3527" s="3" t="s">
        <v>247</v>
      </c>
      <c r="E3527" s="4">
        <v>88</v>
      </c>
      <c r="F3527" s="4">
        <v>0</v>
      </c>
      <c r="H3527" s="6">
        <v>0</v>
      </c>
      <c r="I3527" s="7">
        <v>6238032</v>
      </c>
      <c r="J3527" s="7">
        <v>6237975</v>
      </c>
      <c r="K3527" s="7">
        <v>2</v>
      </c>
      <c r="L3527" s="7">
        <v>7</v>
      </c>
      <c r="M3527" s="7">
        <f t="shared" si="395"/>
        <v>0</v>
      </c>
      <c r="N3527" s="8">
        <f t="shared" si="397"/>
        <v>0</v>
      </c>
      <c r="R3527" s="12">
        <v>1</v>
      </c>
    </row>
    <row r="3528" spans="1:18" ht="63.75" x14ac:dyDescent="0.2">
      <c r="A3528" s="1" t="s">
        <v>6311</v>
      </c>
      <c r="C3528" s="2" t="s">
        <v>6312</v>
      </c>
      <c r="D3528" s="3" t="s">
        <v>247</v>
      </c>
      <c r="E3528" s="4">
        <v>62</v>
      </c>
      <c r="F3528" s="4">
        <v>0</v>
      </c>
      <c r="H3528" s="6">
        <v>0</v>
      </c>
      <c r="I3528" s="7">
        <v>6238033</v>
      </c>
      <c r="J3528" s="7">
        <v>6237975</v>
      </c>
      <c r="K3528" s="7">
        <v>2</v>
      </c>
      <c r="L3528" s="7">
        <v>7</v>
      </c>
      <c r="M3528" s="7">
        <f t="shared" si="395"/>
        <v>0</v>
      </c>
      <c r="N3528" s="8">
        <f t="shared" si="397"/>
        <v>0</v>
      </c>
      <c r="R3528" s="12">
        <v>1</v>
      </c>
    </row>
    <row r="3529" spans="1:18" ht="63.75" x14ac:dyDescent="0.2">
      <c r="A3529" s="1" t="s">
        <v>6313</v>
      </c>
      <c r="C3529" s="2" t="s">
        <v>6314</v>
      </c>
      <c r="D3529" s="3" t="s">
        <v>247</v>
      </c>
      <c r="E3529" s="4">
        <v>117</v>
      </c>
      <c r="F3529" s="4">
        <v>0</v>
      </c>
      <c r="H3529" s="6">
        <v>0</v>
      </c>
      <c r="I3529" s="7">
        <v>6238034</v>
      </c>
      <c r="J3529" s="7">
        <v>6237975</v>
      </c>
      <c r="K3529" s="7">
        <v>2</v>
      </c>
      <c r="L3529" s="7">
        <v>7</v>
      </c>
      <c r="M3529" s="7">
        <f t="shared" si="395"/>
        <v>0</v>
      </c>
      <c r="N3529" s="8">
        <f t="shared" si="397"/>
        <v>0</v>
      </c>
      <c r="R3529" s="12">
        <v>1</v>
      </c>
    </row>
    <row r="3530" spans="1:18" ht="267.75" x14ac:dyDescent="0.2">
      <c r="A3530" s="1" t="s">
        <v>6315</v>
      </c>
      <c r="B3530" s="1" t="s">
        <v>146</v>
      </c>
      <c r="C3530" s="2" t="s">
        <v>6316</v>
      </c>
      <c r="D3530" s="3" t="s">
        <v>234</v>
      </c>
      <c r="E3530" s="4">
        <v>1</v>
      </c>
      <c r="F3530" s="4">
        <v>0</v>
      </c>
      <c r="H3530" s="6">
        <v>0</v>
      </c>
      <c r="I3530" s="7">
        <v>6238035</v>
      </c>
      <c r="J3530" s="7">
        <v>6237975</v>
      </c>
      <c r="K3530" s="7">
        <v>2</v>
      </c>
      <c r="L3530" s="7">
        <v>7</v>
      </c>
      <c r="M3530" s="7">
        <f t="shared" si="395"/>
        <v>0</v>
      </c>
      <c r="N3530" s="8">
        <f t="shared" si="397"/>
        <v>0</v>
      </c>
      <c r="R3530" s="12">
        <v>1</v>
      </c>
    </row>
    <row r="3531" spans="1:18" ht="114.75" x14ac:dyDescent="0.2">
      <c r="A3531" s="1" t="s">
        <v>6317</v>
      </c>
      <c r="B3531" s="1" t="s">
        <v>149</v>
      </c>
      <c r="C3531" s="2" t="s">
        <v>6318</v>
      </c>
      <c r="D3531" s="3" t="s">
        <v>234</v>
      </c>
      <c r="E3531" s="4">
        <v>4</v>
      </c>
      <c r="F3531" s="4">
        <v>0</v>
      </c>
      <c r="H3531" s="6">
        <v>0</v>
      </c>
      <c r="I3531" s="7">
        <v>6238036</v>
      </c>
      <c r="J3531" s="7">
        <v>6237975</v>
      </c>
      <c r="K3531" s="7">
        <v>2</v>
      </c>
      <c r="L3531" s="7">
        <v>7</v>
      </c>
      <c r="M3531" s="7">
        <f t="shared" si="395"/>
        <v>0</v>
      </c>
      <c r="N3531" s="8">
        <f t="shared" si="397"/>
        <v>0</v>
      </c>
      <c r="R3531" s="12">
        <v>1</v>
      </c>
    </row>
    <row r="3532" spans="1:18" ht="51" x14ac:dyDescent="0.2">
      <c r="A3532" s="1" t="s">
        <v>6319</v>
      </c>
      <c r="B3532" s="1" t="s">
        <v>152</v>
      </c>
      <c r="C3532" s="2" t="s">
        <v>6320</v>
      </c>
      <c r="D3532" s="3" t="s">
        <v>234</v>
      </c>
      <c r="E3532" s="4">
        <v>2</v>
      </c>
      <c r="F3532" s="4">
        <v>0</v>
      </c>
      <c r="H3532" s="6">
        <v>0</v>
      </c>
      <c r="I3532" s="7">
        <v>6238037</v>
      </c>
      <c r="J3532" s="7">
        <v>6237975</v>
      </c>
      <c r="K3532" s="7">
        <v>2</v>
      </c>
      <c r="L3532" s="7">
        <v>7</v>
      </c>
      <c r="M3532" s="7">
        <f t="shared" si="395"/>
        <v>0</v>
      </c>
      <c r="N3532" s="8">
        <f t="shared" si="397"/>
        <v>0</v>
      </c>
      <c r="R3532" s="12">
        <v>1</v>
      </c>
    </row>
    <row r="3533" spans="1:18" ht="38.25" x14ac:dyDescent="0.2">
      <c r="A3533" s="1" t="s">
        <v>6321</v>
      </c>
      <c r="B3533" s="1" t="s">
        <v>155</v>
      </c>
      <c r="C3533" s="2" t="s">
        <v>6322</v>
      </c>
      <c r="D3533" s="3" t="s">
        <v>36</v>
      </c>
      <c r="E3533" s="4">
        <v>0</v>
      </c>
      <c r="F3533" s="4">
        <v>0</v>
      </c>
      <c r="H3533" s="6">
        <v>0</v>
      </c>
      <c r="I3533" s="7">
        <v>6238038</v>
      </c>
      <c r="J3533" s="7">
        <v>6237975</v>
      </c>
      <c r="K3533" s="7">
        <v>2</v>
      </c>
      <c r="L3533" s="7">
        <v>7</v>
      </c>
      <c r="M3533" s="7">
        <f t="shared" si="395"/>
        <v>0</v>
      </c>
      <c r="N3533" s="8">
        <f t="shared" si="397"/>
        <v>0</v>
      </c>
      <c r="R3533" s="12">
        <v>1</v>
      </c>
    </row>
    <row r="3534" spans="1:18" ht="51" x14ac:dyDescent="0.2">
      <c r="A3534" s="1" t="s">
        <v>6323</v>
      </c>
      <c r="C3534" s="2" t="s">
        <v>6324</v>
      </c>
      <c r="D3534" s="3" t="s">
        <v>237</v>
      </c>
      <c r="E3534" s="4">
        <v>13</v>
      </c>
      <c r="F3534" s="4">
        <v>0</v>
      </c>
      <c r="H3534" s="6">
        <v>0</v>
      </c>
      <c r="I3534" s="7">
        <v>6238039</v>
      </c>
      <c r="J3534" s="7">
        <v>6237975</v>
      </c>
      <c r="K3534" s="7">
        <v>2</v>
      </c>
      <c r="L3534" s="7">
        <v>7</v>
      </c>
      <c r="M3534" s="7">
        <f t="shared" si="395"/>
        <v>0</v>
      </c>
      <c r="N3534" s="8">
        <f t="shared" si="397"/>
        <v>0</v>
      </c>
      <c r="R3534" s="12">
        <v>1</v>
      </c>
    </row>
    <row r="3535" spans="1:18" ht="51" x14ac:dyDescent="0.2">
      <c r="A3535" s="1" t="s">
        <v>6325</v>
      </c>
      <c r="C3535" s="2" t="s">
        <v>6326</v>
      </c>
      <c r="D3535" s="3" t="s">
        <v>237</v>
      </c>
      <c r="E3535" s="4">
        <v>10</v>
      </c>
      <c r="F3535" s="4">
        <v>0</v>
      </c>
      <c r="H3535" s="6">
        <v>0</v>
      </c>
      <c r="I3535" s="7">
        <v>6238040</v>
      </c>
      <c r="J3535" s="7">
        <v>6237975</v>
      </c>
      <c r="K3535" s="7">
        <v>2</v>
      </c>
      <c r="L3535" s="7">
        <v>7</v>
      </c>
      <c r="M3535" s="7">
        <f t="shared" ref="M3535:M3598" si="398">ROUND(ROUND(H3535,2)*ROUND(E3535,2), 2)</f>
        <v>0</v>
      </c>
      <c r="N3535" s="8">
        <f t="shared" ref="N3535:N3566" si="399">H3535*E3535*(1+F3535/100)</f>
        <v>0</v>
      </c>
      <c r="R3535" s="12">
        <v>1</v>
      </c>
    </row>
    <row r="3536" spans="1:18" ht="51" x14ac:dyDescent="0.2">
      <c r="A3536" s="1" t="s">
        <v>6327</v>
      </c>
      <c r="C3536" s="2" t="s">
        <v>6328</v>
      </c>
      <c r="D3536" s="3" t="s">
        <v>237</v>
      </c>
      <c r="E3536" s="4">
        <v>1</v>
      </c>
      <c r="F3536" s="4">
        <v>0</v>
      </c>
      <c r="H3536" s="6">
        <v>0</v>
      </c>
      <c r="I3536" s="7">
        <v>6238041</v>
      </c>
      <c r="J3536" s="7">
        <v>6237975</v>
      </c>
      <c r="K3536" s="7">
        <v>2</v>
      </c>
      <c r="L3536" s="7">
        <v>7</v>
      </c>
      <c r="M3536" s="7">
        <f t="shared" si="398"/>
        <v>0</v>
      </c>
      <c r="N3536" s="8">
        <f t="shared" si="399"/>
        <v>0</v>
      </c>
      <c r="R3536" s="12">
        <v>1</v>
      </c>
    </row>
    <row r="3537" spans="1:18" ht="51" x14ac:dyDescent="0.2">
      <c r="A3537" s="1" t="s">
        <v>6329</v>
      </c>
      <c r="C3537" s="2" t="s">
        <v>6330</v>
      </c>
      <c r="D3537" s="3" t="s">
        <v>237</v>
      </c>
      <c r="E3537" s="4">
        <v>4</v>
      </c>
      <c r="F3537" s="4">
        <v>0</v>
      </c>
      <c r="H3537" s="6">
        <v>0</v>
      </c>
      <c r="I3537" s="7">
        <v>6238042</v>
      </c>
      <c r="J3537" s="7">
        <v>6237975</v>
      </c>
      <c r="K3537" s="7">
        <v>2</v>
      </c>
      <c r="L3537" s="7">
        <v>7</v>
      </c>
      <c r="M3537" s="7">
        <f t="shared" si="398"/>
        <v>0</v>
      </c>
      <c r="N3537" s="8">
        <f t="shared" si="399"/>
        <v>0</v>
      </c>
      <c r="R3537" s="12">
        <v>1</v>
      </c>
    </row>
    <row r="3538" spans="1:18" ht="51" x14ac:dyDescent="0.2">
      <c r="A3538" s="1" t="s">
        <v>6331</v>
      </c>
      <c r="C3538" s="2" t="s">
        <v>6332</v>
      </c>
      <c r="D3538" s="3" t="s">
        <v>237</v>
      </c>
      <c r="E3538" s="4">
        <v>7</v>
      </c>
      <c r="F3538" s="4">
        <v>0</v>
      </c>
      <c r="H3538" s="6">
        <v>0</v>
      </c>
      <c r="I3538" s="7">
        <v>6238043</v>
      </c>
      <c r="J3538" s="7">
        <v>6237975</v>
      </c>
      <c r="K3538" s="7">
        <v>2</v>
      </c>
      <c r="L3538" s="7">
        <v>7</v>
      </c>
      <c r="M3538" s="7">
        <f t="shared" si="398"/>
        <v>0</v>
      </c>
      <c r="N3538" s="8">
        <f t="shared" si="399"/>
        <v>0</v>
      </c>
      <c r="R3538" s="12">
        <v>1</v>
      </c>
    </row>
    <row r="3539" spans="1:18" ht="51" x14ac:dyDescent="0.2">
      <c r="A3539" s="1" t="s">
        <v>6333</v>
      </c>
      <c r="C3539" s="2" t="s">
        <v>6334</v>
      </c>
      <c r="D3539" s="3" t="s">
        <v>237</v>
      </c>
      <c r="E3539" s="4">
        <v>5</v>
      </c>
      <c r="F3539" s="4">
        <v>0</v>
      </c>
      <c r="H3539" s="6">
        <v>0</v>
      </c>
      <c r="I3539" s="7">
        <v>6238044</v>
      </c>
      <c r="J3539" s="7">
        <v>6237975</v>
      </c>
      <c r="K3539" s="7">
        <v>2</v>
      </c>
      <c r="L3539" s="7">
        <v>7</v>
      </c>
      <c r="M3539" s="7">
        <f t="shared" si="398"/>
        <v>0</v>
      </c>
      <c r="N3539" s="8">
        <f t="shared" si="399"/>
        <v>0</v>
      </c>
      <c r="R3539" s="12">
        <v>1</v>
      </c>
    </row>
    <row r="3540" spans="1:18" ht="38.25" x14ac:dyDescent="0.2">
      <c r="A3540" s="1" t="s">
        <v>6335</v>
      </c>
      <c r="B3540" s="1" t="s">
        <v>158</v>
      </c>
      <c r="C3540" s="2" t="s">
        <v>6336</v>
      </c>
      <c r="D3540" s="3" t="s">
        <v>36</v>
      </c>
      <c r="E3540" s="4">
        <v>0</v>
      </c>
      <c r="F3540" s="4">
        <v>0</v>
      </c>
      <c r="H3540" s="6">
        <v>0</v>
      </c>
      <c r="I3540" s="7">
        <v>6238045</v>
      </c>
      <c r="J3540" s="7">
        <v>6237975</v>
      </c>
      <c r="K3540" s="7">
        <v>2</v>
      </c>
      <c r="L3540" s="7">
        <v>7</v>
      </c>
      <c r="M3540" s="7">
        <f t="shared" si="398"/>
        <v>0</v>
      </c>
      <c r="N3540" s="8">
        <f t="shared" si="399"/>
        <v>0</v>
      </c>
      <c r="R3540" s="12">
        <v>1</v>
      </c>
    </row>
    <row r="3541" spans="1:18" ht="51" x14ac:dyDescent="0.2">
      <c r="A3541" s="1" t="s">
        <v>6337</v>
      </c>
      <c r="C3541" s="2" t="s">
        <v>6338</v>
      </c>
      <c r="D3541" s="3" t="s">
        <v>237</v>
      </c>
      <c r="E3541" s="4">
        <v>4</v>
      </c>
      <c r="F3541" s="4">
        <v>0</v>
      </c>
      <c r="H3541" s="6">
        <v>0</v>
      </c>
      <c r="I3541" s="7">
        <v>6238046</v>
      </c>
      <c r="J3541" s="7">
        <v>6237975</v>
      </c>
      <c r="K3541" s="7">
        <v>2</v>
      </c>
      <c r="L3541" s="7">
        <v>7</v>
      </c>
      <c r="M3541" s="7">
        <f t="shared" si="398"/>
        <v>0</v>
      </c>
      <c r="N3541" s="8">
        <f t="shared" si="399"/>
        <v>0</v>
      </c>
      <c r="R3541" s="12">
        <v>1</v>
      </c>
    </row>
    <row r="3542" spans="1:18" ht="38.25" x14ac:dyDescent="0.2">
      <c r="A3542" s="1" t="s">
        <v>6339</v>
      </c>
      <c r="B3542" s="1" t="s">
        <v>161</v>
      </c>
      <c r="C3542" s="2" t="s">
        <v>6340</v>
      </c>
      <c r="D3542" s="3" t="s">
        <v>36</v>
      </c>
      <c r="E3542" s="4">
        <v>0</v>
      </c>
      <c r="F3542" s="4">
        <v>0</v>
      </c>
      <c r="H3542" s="6">
        <v>0</v>
      </c>
      <c r="I3542" s="7">
        <v>6238047</v>
      </c>
      <c r="J3542" s="7">
        <v>6237975</v>
      </c>
      <c r="K3542" s="7">
        <v>2</v>
      </c>
      <c r="L3542" s="7">
        <v>7</v>
      </c>
      <c r="M3542" s="7">
        <f t="shared" si="398"/>
        <v>0</v>
      </c>
      <c r="N3542" s="8">
        <f t="shared" si="399"/>
        <v>0</v>
      </c>
      <c r="R3542" s="12">
        <v>1</v>
      </c>
    </row>
    <row r="3543" spans="1:18" ht="51" x14ac:dyDescent="0.2">
      <c r="A3543" s="1" t="s">
        <v>6341</v>
      </c>
      <c r="C3543" s="2" t="s">
        <v>6342</v>
      </c>
      <c r="D3543" s="3" t="s">
        <v>237</v>
      </c>
      <c r="E3543" s="4">
        <v>1</v>
      </c>
      <c r="F3543" s="4">
        <v>0</v>
      </c>
      <c r="H3543" s="6">
        <v>0</v>
      </c>
      <c r="I3543" s="7">
        <v>6238048</v>
      </c>
      <c r="J3543" s="7">
        <v>6237975</v>
      </c>
      <c r="K3543" s="7">
        <v>2</v>
      </c>
      <c r="L3543" s="7">
        <v>7</v>
      </c>
      <c r="M3543" s="7">
        <f t="shared" si="398"/>
        <v>0</v>
      </c>
      <c r="N3543" s="8">
        <f t="shared" si="399"/>
        <v>0</v>
      </c>
      <c r="R3543" s="12">
        <v>1</v>
      </c>
    </row>
    <row r="3544" spans="1:18" ht="38.25" x14ac:dyDescent="0.2">
      <c r="A3544" s="1" t="s">
        <v>6343</v>
      </c>
      <c r="B3544" s="1" t="s">
        <v>163</v>
      </c>
      <c r="C3544" s="2" t="s">
        <v>6188</v>
      </c>
      <c r="D3544" s="3" t="s">
        <v>36</v>
      </c>
      <c r="E3544" s="4">
        <v>0</v>
      </c>
      <c r="F3544" s="4">
        <v>0</v>
      </c>
      <c r="H3544" s="6">
        <v>0</v>
      </c>
      <c r="I3544" s="7">
        <v>6238049</v>
      </c>
      <c r="J3544" s="7">
        <v>6237975</v>
      </c>
      <c r="K3544" s="7">
        <v>2</v>
      </c>
      <c r="L3544" s="7">
        <v>7</v>
      </c>
      <c r="M3544" s="7">
        <f t="shared" si="398"/>
        <v>0</v>
      </c>
      <c r="N3544" s="8">
        <f t="shared" si="399"/>
        <v>0</v>
      </c>
      <c r="R3544" s="12">
        <v>1</v>
      </c>
    </row>
    <row r="3545" spans="1:18" ht="51" x14ac:dyDescent="0.2">
      <c r="A3545" s="1" t="s">
        <v>6344</v>
      </c>
      <c r="C3545" s="2" t="s">
        <v>6190</v>
      </c>
      <c r="D3545" s="3" t="s">
        <v>237</v>
      </c>
      <c r="E3545" s="4">
        <v>1</v>
      </c>
      <c r="F3545" s="4">
        <v>0</v>
      </c>
      <c r="H3545" s="6">
        <v>0</v>
      </c>
      <c r="I3545" s="7">
        <v>6238050</v>
      </c>
      <c r="J3545" s="7">
        <v>6237975</v>
      </c>
      <c r="K3545" s="7">
        <v>2</v>
      </c>
      <c r="L3545" s="7">
        <v>7</v>
      </c>
      <c r="M3545" s="7">
        <f t="shared" si="398"/>
        <v>0</v>
      </c>
      <c r="N3545" s="8">
        <f t="shared" si="399"/>
        <v>0</v>
      </c>
      <c r="R3545" s="12">
        <v>1</v>
      </c>
    </row>
    <row r="3546" spans="1:18" ht="38.25" x14ac:dyDescent="0.2">
      <c r="A3546" s="1" t="s">
        <v>6345</v>
      </c>
      <c r="B3546" s="1" t="s">
        <v>166</v>
      </c>
      <c r="C3546" s="2" t="s">
        <v>6346</v>
      </c>
      <c r="D3546" s="3" t="s">
        <v>36</v>
      </c>
      <c r="E3546" s="4">
        <v>0</v>
      </c>
      <c r="F3546" s="4">
        <v>0</v>
      </c>
      <c r="H3546" s="6">
        <v>0</v>
      </c>
      <c r="I3546" s="7">
        <v>6238051</v>
      </c>
      <c r="J3546" s="7">
        <v>6237975</v>
      </c>
      <c r="K3546" s="7">
        <v>2</v>
      </c>
      <c r="L3546" s="7">
        <v>7</v>
      </c>
      <c r="M3546" s="7">
        <f t="shared" si="398"/>
        <v>0</v>
      </c>
      <c r="N3546" s="8">
        <f t="shared" si="399"/>
        <v>0</v>
      </c>
      <c r="R3546" s="12">
        <v>1</v>
      </c>
    </row>
    <row r="3547" spans="1:18" ht="51" x14ac:dyDescent="0.2">
      <c r="A3547" s="1" t="s">
        <v>6347</v>
      </c>
      <c r="C3547" s="2" t="s">
        <v>6348</v>
      </c>
      <c r="D3547" s="3" t="s">
        <v>237</v>
      </c>
      <c r="E3547" s="4">
        <v>2</v>
      </c>
      <c r="F3547" s="4">
        <v>0</v>
      </c>
      <c r="H3547" s="6">
        <v>0</v>
      </c>
      <c r="I3547" s="7">
        <v>6238052</v>
      </c>
      <c r="J3547" s="7">
        <v>6237975</v>
      </c>
      <c r="K3547" s="7">
        <v>2</v>
      </c>
      <c r="L3547" s="7">
        <v>7</v>
      </c>
      <c r="M3547" s="7">
        <f t="shared" si="398"/>
        <v>0</v>
      </c>
      <c r="N3547" s="8">
        <f t="shared" si="399"/>
        <v>0</v>
      </c>
      <c r="R3547" s="12">
        <v>1</v>
      </c>
    </row>
    <row r="3548" spans="1:18" ht="51" x14ac:dyDescent="0.2">
      <c r="A3548" s="1" t="s">
        <v>6349</v>
      </c>
      <c r="C3548" s="2" t="s">
        <v>6350</v>
      </c>
      <c r="D3548" s="3" t="s">
        <v>237</v>
      </c>
      <c r="E3548" s="4">
        <v>4</v>
      </c>
      <c r="F3548" s="4">
        <v>0</v>
      </c>
      <c r="H3548" s="6">
        <v>0</v>
      </c>
      <c r="I3548" s="7">
        <v>6238053</v>
      </c>
      <c r="J3548" s="7">
        <v>6237975</v>
      </c>
      <c r="K3548" s="7">
        <v>2</v>
      </c>
      <c r="L3548" s="7">
        <v>7</v>
      </c>
      <c r="M3548" s="7">
        <f t="shared" si="398"/>
        <v>0</v>
      </c>
      <c r="N3548" s="8">
        <f t="shared" si="399"/>
        <v>0</v>
      </c>
      <c r="R3548" s="12">
        <v>1</v>
      </c>
    </row>
    <row r="3549" spans="1:18" ht="38.25" x14ac:dyDescent="0.2">
      <c r="A3549" s="1" t="s">
        <v>6351</v>
      </c>
      <c r="B3549" s="1" t="s">
        <v>169</v>
      </c>
      <c r="C3549" s="2" t="s">
        <v>6352</v>
      </c>
      <c r="D3549" s="3" t="s">
        <v>36</v>
      </c>
      <c r="E3549" s="4">
        <v>0</v>
      </c>
      <c r="F3549" s="4">
        <v>0</v>
      </c>
      <c r="H3549" s="6">
        <v>0</v>
      </c>
      <c r="I3549" s="7">
        <v>6238054</v>
      </c>
      <c r="J3549" s="7">
        <v>6237975</v>
      </c>
      <c r="K3549" s="7">
        <v>2</v>
      </c>
      <c r="L3549" s="7">
        <v>7</v>
      </c>
      <c r="M3549" s="7">
        <f t="shared" si="398"/>
        <v>0</v>
      </c>
      <c r="N3549" s="8">
        <f t="shared" si="399"/>
        <v>0</v>
      </c>
      <c r="R3549" s="12">
        <v>1</v>
      </c>
    </row>
    <row r="3550" spans="1:18" ht="51" x14ac:dyDescent="0.2">
      <c r="A3550" s="1" t="s">
        <v>6353</v>
      </c>
      <c r="C3550" s="2" t="s">
        <v>6354</v>
      </c>
      <c r="D3550" s="3" t="s">
        <v>237</v>
      </c>
      <c r="E3550" s="4">
        <v>1</v>
      </c>
      <c r="F3550" s="4">
        <v>0</v>
      </c>
      <c r="H3550" s="6">
        <v>0</v>
      </c>
      <c r="I3550" s="7">
        <v>6238055</v>
      </c>
      <c r="J3550" s="7">
        <v>6237975</v>
      </c>
      <c r="K3550" s="7">
        <v>2</v>
      </c>
      <c r="L3550" s="7">
        <v>7</v>
      </c>
      <c r="M3550" s="7">
        <f t="shared" si="398"/>
        <v>0</v>
      </c>
      <c r="N3550" s="8">
        <f t="shared" si="399"/>
        <v>0</v>
      </c>
      <c r="R3550" s="12">
        <v>1</v>
      </c>
    </row>
    <row r="3551" spans="1:18" ht="51" x14ac:dyDescent="0.2">
      <c r="A3551" s="1" t="s">
        <v>6355</v>
      </c>
      <c r="B3551" s="1" t="s">
        <v>172</v>
      </c>
      <c r="C3551" s="2" t="s">
        <v>6356</v>
      </c>
      <c r="D3551" s="3" t="s">
        <v>36</v>
      </c>
      <c r="E3551" s="4">
        <v>0</v>
      </c>
      <c r="F3551" s="4">
        <v>0</v>
      </c>
      <c r="H3551" s="6">
        <v>0</v>
      </c>
      <c r="I3551" s="7">
        <v>6238056</v>
      </c>
      <c r="J3551" s="7">
        <v>6237975</v>
      </c>
      <c r="K3551" s="7">
        <v>2</v>
      </c>
      <c r="L3551" s="7">
        <v>7</v>
      </c>
      <c r="M3551" s="7">
        <f t="shared" si="398"/>
        <v>0</v>
      </c>
      <c r="N3551" s="8">
        <f t="shared" si="399"/>
        <v>0</v>
      </c>
      <c r="R3551" s="12">
        <v>1</v>
      </c>
    </row>
    <row r="3552" spans="1:18" ht="63.75" x14ac:dyDescent="0.2">
      <c r="A3552" s="1" t="s">
        <v>6357</v>
      </c>
      <c r="C3552" s="2" t="s">
        <v>6358</v>
      </c>
      <c r="D3552" s="3" t="s">
        <v>237</v>
      </c>
      <c r="E3552" s="4">
        <v>1</v>
      </c>
      <c r="F3552" s="4">
        <v>0</v>
      </c>
      <c r="H3552" s="6">
        <v>0</v>
      </c>
      <c r="I3552" s="7">
        <v>6238057</v>
      </c>
      <c r="J3552" s="7">
        <v>6237975</v>
      </c>
      <c r="K3552" s="7">
        <v>2</v>
      </c>
      <c r="L3552" s="7">
        <v>7</v>
      </c>
      <c r="M3552" s="7">
        <f t="shared" si="398"/>
        <v>0</v>
      </c>
      <c r="N3552" s="8">
        <f t="shared" si="399"/>
        <v>0</v>
      </c>
      <c r="R3552" s="12">
        <v>1</v>
      </c>
    </row>
    <row r="3553" spans="1:18" ht="63.75" x14ac:dyDescent="0.2">
      <c r="A3553" s="1" t="s">
        <v>6359</v>
      </c>
      <c r="C3553" s="2" t="s">
        <v>6360</v>
      </c>
      <c r="D3553" s="3" t="s">
        <v>237</v>
      </c>
      <c r="E3553" s="4">
        <v>1</v>
      </c>
      <c r="F3553" s="4">
        <v>0</v>
      </c>
      <c r="H3553" s="6">
        <v>0</v>
      </c>
      <c r="I3553" s="7">
        <v>6238058</v>
      </c>
      <c r="J3553" s="7">
        <v>6237975</v>
      </c>
      <c r="K3553" s="7">
        <v>2</v>
      </c>
      <c r="L3553" s="7">
        <v>7</v>
      </c>
      <c r="M3553" s="7">
        <f t="shared" si="398"/>
        <v>0</v>
      </c>
      <c r="N3553" s="8">
        <f t="shared" si="399"/>
        <v>0</v>
      </c>
      <c r="R3553" s="12">
        <v>1</v>
      </c>
    </row>
    <row r="3554" spans="1:18" ht="38.25" x14ac:dyDescent="0.2">
      <c r="A3554" s="1" t="s">
        <v>6361</v>
      </c>
      <c r="B3554" s="1" t="s">
        <v>175</v>
      </c>
      <c r="C3554" s="2" t="s">
        <v>6362</v>
      </c>
      <c r="D3554" s="3" t="s">
        <v>36</v>
      </c>
      <c r="E3554" s="4">
        <v>0</v>
      </c>
      <c r="F3554" s="4">
        <v>0</v>
      </c>
      <c r="H3554" s="6">
        <v>0</v>
      </c>
      <c r="I3554" s="7">
        <v>6238059</v>
      </c>
      <c r="J3554" s="7">
        <v>6237975</v>
      </c>
      <c r="K3554" s="7">
        <v>2</v>
      </c>
      <c r="L3554" s="7">
        <v>7</v>
      </c>
      <c r="M3554" s="7">
        <f t="shared" si="398"/>
        <v>0</v>
      </c>
      <c r="N3554" s="8">
        <f t="shared" si="399"/>
        <v>0</v>
      </c>
      <c r="R3554" s="12">
        <v>1</v>
      </c>
    </row>
    <row r="3555" spans="1:18" ht="51" x14ac:dyDescent="0.2">
      <c r="A3555" s="1" t="s">
        <v>6363</v>
      </c>
      <c r="C3555" s="2" t="s">
        <v>6364</v>
      </c>
      <c r="D3555" s="3" t="s">
        <v>234</v>
      </c>
      <c r="E3555" s="4">
        <v>1</v>
      </c>
      <c r="F3555" s="4">
        <v>0</v>
      </c>
      <c r="H3555" s="6">
        <v>0</v>
      </c>
      <c r="I3555" s="7">
        <v>6238060</v>
      </c>
      <c r="J3555" s="7">
        <v>6237975</v>
      </c>
      <c r="K3555" s="7">
        <v>2</v>
      </c>
      <c r="L3555" s="7">
        <v>7</v>
      </c>
      <c r="M3555" s="7">
        <f t="shared" si="398"/>
        <v>0</v>
      </c>
      <c r="N3555" s="8">
        <f t="shared" si="399"/>
        <v>0</v>
      </c>
      <c r="R3555" s="12">
        <v>1</v>
      </c>
    </row>
    <row r="3556" spans="1:18" ht="38.25" x14ac:dyDescent="0.2">
      <c r="A3556" s="1" t="s">
        <v>6365</v>
      </c>
      <c r="B3556" s="1" t="s">
        <v>178</v>
      </c>
      <c r="C3556" s="2" t="s">
        <v>6366</v>
      </c>
      <c r="D3556" s="3" t="s">
        <v>36</v>
      </c>
      <c r="E3556" s="4">
        <v>0</v>
      </c>
      <c r="F3556" s="4">
        <v>0</v>
      </c>
      <c r="H3556" s="6">
        <v>0</v>
      </c>
      <c r="I3556" s="7">
        <v>6238061</v>
      </c>
      <c r="J3556" s="7">
        <v>6237975</v>
      </c>
      <c r="K3556" s="7">
        <v>2</v>
      </c>
      <c r="L3556" s="7">
        <v>7</v>
      </c>
      <c r="M3556" s="7">
        <f t="shared" si="398"/>
        <v>0</v>
      </c>
      <c r="N3556" s="8">
        <f t="shared" si="399"/>
        <v>0</v>
      </c>
      <c r="R3556" s="12">
        <v>1</v>
      </c>
    </row>
    <row r="3557" spans="1:18" ht="51" x14ac:dyDescent="0.2">
      <c r="A3557" s="1" t="s">
        <v>6367</v>
      </c>
      <c r="B3557" s="1" t="s">
        <v>6368</v>
      </c>
      <c r="C3557" s="2" t="s">
        <v>6369</v>
      </c>
      <c r="D3557" s="3" t="s">
        <v>237</v>
      </c>
      <c r="E3557" s="4">
        <v>1</v>
      </c>
      <c r="F3557" s="4">
        <v>0</v>
      </c>
      <c r="H3557" s="6">
        <v>0</v>
      </c>
      <c r="I3557" s="7">
        <v>6238062</v>
      </c>
      <c r="J3557" s="7">
        <v>6237975</v>
      </c>
      <c r="K3557" s="7">
        <v>2</v>
      </c>
      <c r="L3557" s="7">
        <v>7</v>
      </c>
      <c r="M3557" s="7">
        <f t="shared" si="398"/>
        <v>0</v>
      </c>
      <c r="N3557" s="8">
        <f t="shared" si="399"/>
        <v>0</v>
      </c>
      <c r="R3557" s="12">
        <v>1</v>
      </c>
    </row>
    <row r="3558" spans="1:18" ht="51" x14ac:dyDescent="0.2">
      <c r="A3558" s="1" t="s">
        <v>6370</v>
      </c>
      <c r="C3558" s="2" t="s">
        <v>6371</v>
      </c>
      <c r="D3558" s="3" t="s">
        <v>237</v>
      </c>
      <c r="E3558" s="4">
        <v>1</v>
      </c>
      <c r="F3558" s="4">
        <v>0</v>
      </c>
      <c r="H3558" s="6">
        <v>0</v>
      </c>
      <c r="I3558" s="7">
        <v>6238063</v>
      </c>
      <c r="J3558" s="7">
        <v>6237975</v>
      </c>
      <c r="K3558" s="7">
        <v>2</v>
      </c>
      <c r="L3558" s="7">
        <v>7</v>
      </c>
      <c r="M3558" s="7">
        <f t="shared" si="398"/>
        <v>0</v>
      </c>
      <c r="N3558" s="8">
        <f t="shared" si="399"/>
        <v>0</v>
      </c>
      <c r="R3558" s="12">
        <v>1</v>
      </c>
    </row>
    <row r="3559" spans="1:18" ht="38.25" x14ac:dyDescent="0.2">
      <c r="A3559" s="1" t="s">
        <v>6372</v>
      </c>
      <c r="B3559" s="1" t="s">
        <v>181</v>
      </c>
      <c r="C3559" s="2" t="s">
        <v>6373</v>
      </c>
      <c r="D3559" s="3" t="s">
        <v>36</v>
      </c>
      <c r="E3559" s="4">
        <v>0</v>
      </c>
      <c r="F3559" s="4">
        <v>0</v>
      </c>
      <c r="H3559" s="6">
        <v>0</v>
      </c>
      <c r="I3559" s="7">
        <v>6238064</v>
      </c>
      <c r="J3559" s="7">
        <v>6237975</v>
      </c>
      <c r="K3559" s="7">
        <v>2</v>
      </c>
      <c r="L3559" s="7">
        <v>7</v>
      </c>
      <c r="M3559" s="7">
        <f t="shared" si="398"/>
        <v>0</v>
      </c>
      <c r="N3559" s="8">
        <f t="shared" si="399"/>
        <v>0</v>
      </c>
      <c r="R3559" s="12">
        <v>1</v>
      </c>
    </row>
    <row r="3560" spans="1:18" ht="51" x14ac:dyDescent="0.2">
      <c r="A3560" s="1" t="s">
        <v>6374</v>
      </c>
      <c r="C3560" s="2" t="s">
        <v>6375</v>
      </c>
      <c r="D3560" s="3" t="s">
        <v>237</v>
      </c>
      <c r="E3560" s="4">
        <v>4</v>
      </c>
      <c r="F3560" s="4">
        <v>0</v>
      </c>
      <c r="H3560" s="6">
        <v>0</v>
      </c>
      <c r="I3560" s="7">
        <v>6238065</v>
      </c>
      <c r="J3560" s="7">
        <v>6237975</v>
      </c>
      <c r="K3560" s="7">
        <v>2</v>
      </c>
      <c r="L3560" s="7">
        <v>7</v>
      </c>
      <c r="M3560" s="7">
        <f t="shared" si="398"/>
        <v>0</v>
      </c>
      <c r="N3560" s="8">
        <f t="shared" si="399"/>
        <v>0</v>
      </c>
      <c r="R3560" s="12">
        <v>1</v>
      </c>
    </row>
    <row r="3561" spans="1:18" ht="63.75" x14ac:dyDescent="0.2">
      <c r="A3561" s="1" t="s">
        <v>6376</v>
      </c>
      <c r="B3561" s="1" t="s">
        <v>181</v>
      </c>
      <c r="C3561" s="2" t="s">
        <v>6377</v>
      </c>
      <c r="D3561" s="3" t="s">
        <v>237</v>
      </c>
      <c r="E3561" s="4">
        <v>1</v>
      </c>
      <c r="F3561" s="4">
        <v>0</v>
      </c>
      <c r="H3561" s="6">
        <v>0</v>
      </c>
      <c r="I3561" s="7">
        <v>6238066</v>
      </c>
      <c r="J3561" s="7">
        <v>6237975</v>
      </c>
      <c r="K3561" s="7">
        <v>2</v>
      </c>
      <c r="L3561" s="7">
        <v>7</v>
      </c>
      <c r="M3561" s="7">
        <f t="shared" si="398"/>
        <v>0</v>
      </c>
      <c r="N3561" s="8">
        <f t="shared" si="399"/>
        <v>0</v>
      </c>
      <c r="R3561" s="12">
        <v>1</v>
      </c>
    </row>
    <row r="3562" spans="1:18" ht="63.75" x14ac:dyDescent="0.2">
      <c r="A3562" s="1" t="s">
        <v>6378</v>
      </c>
      <c r="B3562" s="1" t="s">
        <v>187</v>
      </c>
      <c r="C3562" s="2" t="s">
        <v>6379</v>
      </c>
      <c r="D3562" s="3" t="s">
        <v>36</v>
      </c>
      <c r="E3562" s="4">
        <v>0</v>
      </c>
      <c r="F3562" s="4">
        <v>0</v>
      </c>
      <c r="H3562" s="6">
        <v>0</v>
      </c>
      <c r="I3562" s="7">
        <v>6238067</v>
      </c>
      <c r="J3562" s="7">
        <v>6237975</v>
      </c>
      <c r="K3562" s="7">
        <v>2</v>
      </c>
      <c r="L3562" s="7">
        <v>7</v>
      </c>
      <c r="M3562" s="7">
        <f t="shared" si="398"/>
        <v>0</v>
      </c>
      <c r="N3562" s="8">
        <f t="shared" si="399"/>
        <v>0</v>
      </c>
      <c r="R3562" s="12">
        <v>1</v>
      </c>
    </row>
    <row r="3563" spans="1:18" ht="63.75" x14ac:dyDescent="0.2">
      <c r="A3563" s="1" t="s">
        <v>6380</v>
      </c>
      <c r="B3563" s="1" t="s">
        <v>6368</v>
      </c>
      <c r="C3563" s="2" t="s">
        <v>6381</v>
      </c>
      <c r="D3563" s="3" t="s">
        <v>237</v>
      </c>
      <c r="E3563" s="4">
        <v>6</v>
      </c>
      <c r="F3563" s="4">
        <v>0</v>
      </c>
      <c r="H3563" s="6">
        <v>0</v>
      </c>
      <c r="I3563" s="7">
        <v>6238068</v>
      </c>
      <c r="J3563" s="7">
        <v>6237975</v>
      </c>
      <c r="K3563" s="7">
        <v>2</v>
      </c>
      <c r="L3563" s="7">
        <v>7</v>
      </c>
      <c r="M3563" s="7">
        <f t="shared" si="398"/>
        <v>0</v>
      </c>
      <c r="N3563" s="8">
        <f t="shared" si="399"/>
        <v>0</v>
      </c>
      <c r="R3563" s="12">
        <v>1</v>
      </c>
    </row>
    <row r="3564" spans="1:18" ht="76.5" x14ac:dyDescent="0.2">
      <c r="A3564" s="1" t="s">
        <v>6382</v>
      </c>
      <c r="B3564" s="1" t="s">
        <v>190</v>
      </c>
      <c r="C3564" s="2" t="s">
        <v>6383</v>
      </c>
      <c r="D3564" s="3" t="s">
        <v>36</v>
      </c>
      <c r="E3564" s="4">
        <v>0</v>
      </c>
      <c r="F3564" s="4">
        <v>0</v>
      </c>
      <c r="H3564" s="6">
        <v>0</v>
      </c>
      <c r="I3564" s="7">
        <v>6238069</v>
      </c>
      <c r="J3564" s="7">
        <v>6237975</v>
      </c>
      <c r="K3564" s="7">
        <v>2</v>
      </c>
      <c r="L3564" s="7">
        <v>7</v>
      </c>
      <c r="M3564" s="7">
        <f t="shared" si="398"/>
        <v>0</v>
      </c>
      <c r="N3564" s="8">
        <f t="shared" si="399"/>
        <v>0</v>
      </c>
      <c r="R3564" s="12">
        <v>1</v>
      </c>
    </row>
    <row r="3565" spans="1:18" ht="63.75" x14ac:dyDescent="0.2">
      <c r="A3565" s="1" t="s">
        <v>6384</v>
      </c>
      <c r="B3565" s="1" t="s">
        <v>6368</v>
      </c>
      <c r="C3565" s="2" t="s">
        <v>6385</v>
      </c>
      <c r="D3565" s="3" t="s">
        <v>237</v>
      </c>
      <c r="E3565" s="4">
        <v>1</v>
      </c>
      <c r="F3565" s="4">
        <v>0</v>
      </c>
      <c r="H3565" s="6">
        <v>0</v>
      </c>
      <c r="I3565" s="7">
        <v>6238070</v>
      </c>
      <c r="J3565" s="7">
        <v>6237975</v>
      </c>
      <c r="K3565" s="7">
        <v>2</v>
      </c>
      <c r="L3565" s="7">
        <v>7</v>
      </c>
      <c r="M3565" s="7">
        <f t="shared" si="398"/>
        <v>0</v>
      </c>
      <c r="N3565" s="8">
        <f t="shared" si="399"/>
        <v>0</v>
      </c>
      <c r="R3565" s="12">
        <v>1</v>
      </c>
    </row>
    <row r="3566" spans="1:18" ht="63.75" x14ac:dyDescent="0.2">
      <c r="A3566" s="1" t="s">
        <v>6386</v>
      </c>
      <c r="B3566" s="1" t="s">
        <v>193</v>
      </c>
      <c r="C3566" s="2" t="s">
        <v>6387</v>
      </c>
      <c r="D3566" s="3" t="s">
        <v>234</v>
      </c>
      <c r="E3566" s="4">
        <v>1</v>
      </c>
      <c r="F3566" s="4">
        <v>0</v>
      </c>
      <c r="H3566" s="6">
        <v>0</v>
      </c>
      <c r="I3566" s="7">
        <v>6238071</v>
      </c>
      <c r="J3566" s="7">
        <v>6237975</v>
      </c>
      <c r="K3566" s="7">
        <v>2</v>
      </c>
      <c r="L3566" s="7">
        <v>7</v>
      </c>
      <c r="M3566" s="7">
        <f t="shared" si="398"/>
        <v>0</v>
      </c>
      <c r="N3566" s="8">
        <f t="shared" si="399"/>
        <v>0</v>
      </c>
      <c r="R3566" s="12">
        <v>1</v>
      </c>
    </row>
    <row r="3567" spans="1:18" ht="38.25" x14ac:dyDescent="0.2">
      <c r="A3567" s="1" t="s">
        <v>6388</v>
      </c>
      <c r="B3567" s="1" t="s">
        <v>1513</v>
      </c>
      <c r="C3567" s="2" t="s">
        <v>6389</v>
      </c>
      <c r="D3567" s="3" t="s">
        <v>36</v>
      </c>
      <c r="E3567" s="4">
        <v>0</v>
      </c>
      <c r="F3567" s="4">
        <v>0</v>
      </c>
      <c r="H3567" s="6">
        <v>0</v>
      </c>
      <c r="I3567" s="7">
        <v>6238072</v>
      </c>
      <c r="J3567" s="7">
        <v>6237975</v>
      </c>
      <c r="K3567" s="7">
        <v>2</v>
      </c>
      <c r="L3567" s="7">
        <v>7</v>
      </c>
      <c r="M3567" s="7">
        <f t="shared" si="398"/>
        <v>0</v>
      </c>
      <c r="N3567" s="8">
        <f t="shared" ref="N3567:N3598" si="400">H3567*E3567*(1+F3567/100)</f>
        <v>0</v>
      </c>
      <c r="R3567" s="12">
        <v>1</v>
      </c>
    </row>
    <row r="3568" spans="1:18" ht="63.75" x14ac:dyDescent="0.2">
      <c r="A3568" s="1" t="s">
        <v>6390</v>
      </c>
      <c r="C3568" s="2" t="s">
        <v>6391</v>
      </c>
      <c r="D3568" s="3" t="s">
        <v>237</v>
      </c>
      <c r="E3568" s="4">
        <v>1</v>
      </c>
      <c r="F3568" s="4">
        <v>0</v>
      </c>
      <c r="H3568" s="6">
        <v>0</v>
      </c>
      <c r="I3568" s="7">
        <v>6238073</v>
      </c>
      <c r="J3568" s="7">
        <v>6237975</v>
      </c>
      <c r="K3568" s="7">
        <v>2</v>
      </c>
      <c r="L3568" s="7">
        <v>7</v>
      </c>
      <c r="M3568" s="7">
        <f t="shared" si="398"/>
        <v>0</v>
      </c>
      <c r="N3568" s="8">
        <f t="shared" si="400"/>
        <v>0</v>
      </c>
      <c r="R3568" s="12">
        <v>1</v>
      </c>
    </row>
    <row r="3569" spans="1:18" ht="76.5" x14ac:dyDescent="0.2">
      <c r="A3569" s="1" t="s">
        <v>6392</v>
      </c>
      <c r="B3569" s="1" t="s">
        <v>1520</v>
      </c>
      <c r="C3569" s="2" t="s">
        <v>6393</v>
      </c>
      <c r="D3569" s="3" t="s">
        <v>237</v>
      </c>
      <c r="E3569" s="4">
        <v>1</v>
      </c>
      <c r="F3569" s="4">
        <v>0</v>
      </c>
      <c r="H3569" s="6">
        <v>0</v>
      </c>
      <c r="I3569" s="7">
        <v>6238074</v>
      </c>
      <c r="J3569" s="7">
        <v>6237975</v>
      </c>
      <c r="K3569" s="7">
        <v>2</v>
      </c>
      <c r="L3569" s="7">
        <v>7</v>
      </c>
      <c r="M3569" s="7">
        <f t="shared" si="398"/>
        <v>0</v>
      </c>
      <c r="N3569" s="8">
        <f t="shared" si="400"/>
        <v>0</v>
      </c>
      <c r="R3569" s="12">
        <v>1</v>
      </c>
    </row>
    <row r="3570" spans="1:18" ht="89.25" x14ac:dyDescent="0.2">
      <c r="A3570" s="1" t="s">
        <v>6394</v>
      </c>
      <c r="B3570" s="1" t="s">
        <v>1526</v>
      </c>
      <c r="C3570" s="2" t="s">
        <v>6395</v>
      </c>
      <c r="D3570" s="3" t="s">
        <v>237</v>
      </c>
      <c r="E3570" s="4">
        <v>2</v>
      </c>
      <c r="F3570" s="4">
        <v>0</v>
      </c>
      <c r="H3570" s="6">
        <v>0</v>
      </c>
      <c r="I3570" s="7">
        <v>6238075</v>
      </c>
      <c r="J3570" s="7">
        <v>6237975</v>
      </c>
      <c r="K3570" s="7">
        <v>2</v>
      </c>
      <c r="L3570" s="7">
        <v>7</v>
      </c>
      <c r="M3570" s="7">
        <f t="shared" si="398"/>
        <v>0</v>
      </c>
      <c r="N3570" s="8">
        <f t="shared" si="400"/>
        <v>0</v>
      </c>
      <c r="R3570" s="12">
        <v>1</v>
      </c>
    </row>
    <row r="3571" spans="1:18" ht="216.75" x14ac:dyDescent="0.2">
      <c r="A3571" s="1" t="s">
        <v>6396</v>
      </c>
      <c r="B3571" s="1" t="s">
        <v>1533</v>
      </c>
      <c r="C3571" s="2" t="s">
        <v>6397</v>
      </c>
      <c r="D3571" s="3" t="s">
        <v>234</v>
      </c>
      <c r="E3571" s="4">
        <v>1</v>
      </c>
      <c r="F3571" s="4">
        <v>0</v>
      </c>
      <c r="H3571" s="6">
        <v>0</v>
      </c>
      <c r="I3571" s="7">
        <v>6238076</v>
      </c>
      <c r="J3571" s="7">
        <v>6237975</v>
      </c>
      <c r="K3571" s="7">
        <v>2</v>
      </c>
      <c r="L3571" s="7">
        <v>7</v>
      </c>
      <c r="M3571" s="7">
        <f t="shared" si="398"/>
        <v>0</v>
      </c>
      <c r="N3571" s="8">
        <f t="shared" si="400"/>
        <v>0</v>
      </c>
      <c r="R3571" s="12">
        <v>1</v>
      </c>
    </row>
    <row r="3572" spans="1:18" ht="216.75" x14ac:dyDescent="0.2">
      <c r="A3572" s="1" t="s">
        <v>6398</v>
      </c>
      <c r="B3572" s="1" t="s">
        <v>1538</v>
      </c>
      <c r="C3572" s="2" t="s">
        <v>6399</v>
      </c>
      <c r="D3572" s="3" t="s">
        <v>234</v>
      </c>
      <c r="E3572" s="4">
        <v>1</v>
      </c>
      <c r="F3572" s="4">
        <v>0</v>
      </c>
      <c r="H3572" s="6">
        <v>0</v>
      </c>
      <c r="I3572" s="7">
        <v>6238077</v>
      </c>
      <c r="J3572" s="7">
        <v>6237975</v>
      </c>
      <c r="K3572" s="7">
        <v>2</v>
      </c>
      <c r="L3572" s="7">
        <v>7</v>
      </c>
      <c r="M3572" s="7">
        <f t="shared" si="398"/>
        <v>0</v>
      </c>
      <c r="N3572" s="8">
        <f t="shared" si="400"/>
        <v>0</v>
      </c>
      <c r="R3572" s="12">
        <v>1</v>
      </c>
    </row>
    <row r="3573" spans="1:18" ht="102" x14ac:dyDescent="0.2">
      <c r="A3573" s="1" t="s">
        <v>6400</v>
      </c>
      <c r="B3573" s="1" t="s">
        <v>1543</v>
      </c>
      <c r="C3573" s="2" t="s">
        <v>6401</v>
      </c>
      <c r="D3573" s="3" t="s">
        <v>237</v>
      </c>
      <c r="E3573" s="4">
        <v>1</v>
      </c>
      <c r="F3573" s="4">
        <v>0</v>
      </c>
      <c r="H3573" s="6">
        <v>0</v>
      </c>
      <c r="I3573" s="7">
        <v>6238078</v>
      </c>
      <c r="J3573" s="7">
        <v>6237975</v>
      </c>
      <c r="K3573" s="7">
        <v>2</v>
      </c>
      <c r="L3573" s="7">
        <v>7</v>
      </c>
      <c r="M3573" s="7">
        <f t="shared" si="398"/>
        <v>0</v>
      </c>
      <c r="N3573" s="8">
        <f t="shared" si="400"/>
        <v>0</v>
      </c>
      <c r="R3573" s="12">
        <v>1</v>
      </c>
    </row>
    <row r="3574" spans="1:18" ht="102" x14ac:dyDescent="0.2">
      <c r="A3574" s="1" t="s">
        <v>6402</v>
      </c>
      <c r="B3574" s="1" t="s">
        <v>6403</v>
      </c>
      <c r="C3574" s="2" t="s">
        <v>6404</v>
      </c>
      <c r="D3574" s="3" t="s">
        <v>234</v>
      </c>
      <c r="E3574" s="4">
        <v>1</v>
      </c>
      <c r="F3574" s="4">
        <v>0</v>
      </c>
      <c r="H3574" s="6">
        <v>0</v>
      </c>
      <c r="I3574" s="7">
        <v>6238079</v>
      </c>
      <c r="J3574" s="7">
        <v>6237975</v>
      </c>
      <c r="K3574" s="7">
        <v>2</v>
      </c>
      <c r="L3574" s="7">
        <v>7</v>
      </c>
      <c r="M3574" s="7">
        <f t="shared" si="398"/>
        <v>0</v>
      </c>
      <c r="N3574" s="8">
        <f t="shared" si="400"/>
        <v>0</v>
      </c>
      <c r="R3574" s="12">
        <v>1</v>
      </c>
    </row>
    <row r="3575" spans="1:18" ht="178.5" x14ac:dyDescent="0.2">
      <c r="A3575" s="1" t="s">
        <v>6405</v>
      </c>
      <c r="B3575" s="1" t="s">
        <v>6406</v>
      </c>
      <c r="C3575" s="2" t="s">
        <v>6407</v>
      </c>
      <c r="D3575" s="3" t="s">
        <v>234</v>
      </c>
      <c r="E3575" s="4">
        <v>1</v>
      </c>
      <c r="F3575" s="4">
        <v>0</v>
      </c>
      <c r="H3575" s="6">
        <v>0</v>
      </c>
      <c r="I3575" s="7">
        <v>6238080</v>
      </c>
      <c r="J3575" s="7">
        <v>6237975</v>
      </c>
      <c r="K3575" s="7">
        <v>2</v>
      </c>
      <c r="L3575" s="7">
        <v>7</v>
      </c>
      <c r="M3575" s="7">
        <f t="shared" si="398"/>
        <v>0</v>
      </c>
      <c r="N3575" s="8">
        <f t="shared" si="400"/>
        <v>0</v>
      </c>
      <c r="R3575" s="12">
        <v>1</v>
      </c>
    </row>
    <row r="3576" spans="1:18" ht="153" x14ac:dyDescent="0.2">
      <c r="A3576" s="1" t="s">
        <v>6408</v>
      </c>
      <c r="B3576" s="1" t="s">
        <v>6409</v>
      </c>
      <c r="C3576" s="2" t="s">
        <v>6410</v>
      </c>
      <c r="D3576" s="3" t="s">
        <v>234</v>
      </c>
      <c r="E3576" s="4">
        <v>4</v>
      </c>
      <c r="F3576" s="4">
        <v>0</v>
      </c>
      <c r="H3576" s="6">
        <v>0</v>
      </c>
      <c r="I3576" s="7">
        <v>6238081</v>
      </c>
      <c r="J3576" s="7">
        <v>6237975</v>
      </c>
      <c r="K3576" s="7">
        <v>2</v>
      </c>
      <c r="L3576" s="7">
        <v>7</v>
      </c>
      <c r="M3576" s="7">
        <f t="shared" si="398"/>
        <v>0</v>
      </c>
      <c r="N3576" s="8">
        <f t="shared" si="400"/>
        <v>0</v>
      </c>
      <c r="R3576" s="12">
        <v>1</v>
      </c>
    </row>
    <row r="3577" spans="1:18" ht="38.25" x14ac:dyDescent="0.2">
      <c r="A3577" s="1" t="s">
        <v>6411</v>
      </c>
      <c r="B3577" s="1" t="s">
        <v>6412</v>
      </c>
      <c r="C3577" s="2" t="s">
        <v>6413</v>
      </c>
      <c r="D3577" s="3" t="s">
        <v>234</v>
      </c>
      <c r="E3577" s="4">
        <v>1</v>
      </c>
      <c r="F3577" s="4">
        <v>0</v>
      </c>
      <c r="H3577" s="6">
        <v>0</v>
      </c>
      <c r="I3577" s="7">
        <v>6238082</v>
      </c>
      <c r="J3577" s="7">
        <v>6237975</v>
      </c>
      <c r="K3577" s="7">
        <v>2</v>
      </c>
      <c r="L3577" s="7">
        <v>7</v>
      </c>
      <c r="M3577" s="7">
        <f t="shared" si="398"/>
        <v>0</v>
      </c>
      <c r="N3577" s="8">
        <f t="shared" si="400"/>
        <v>0</v>
      </c>
      <c r="R3577" s="12">
        <v>1</v>
      </c>
    </row>
    <row r="3578" spans="1:18" ht="38.25" x14ac:dyDescent="0.2">
      <c r="A3578" s="1" t="s">
        <v>6414</v>
      </c>
      <c r="B3578" s="1" t="s">
        <v>6415</v>
      </c>
      <c r="C3578" s="2" t="s">
        <v>6416</v>
      </c>
      <c r="D3578" s="3" t="s">
        <v>234</v>
      </c>
      <c r="E3578" s="4">
        <v>1</v>
      </c>
      <c r="F3578" s="4">
        <v>0</v>
      </c>
      <c r="H3578" s="6">
        <v>0</v>
      </c>
      <c r="I3578" s="7">
        <v>6238083</v>
      </c>
      <c r="J3578" s="7">
        <v>6237975</v>
      </c>
      <c r="K3578" s="7">
        <v>2</v>
      </c>
      <c r="L3578" s="7">
        <v>7</v>
      </c>
      <c r="M3578" s="7">
        <f t="shared" si="398"/>
        <v>0</v>
      </c>
      <c r="N3578" s="8">
        <f t="shared" si="400"/>
        <v>0</v>
      </c>
      <c r="R3578" s="12">
        <v>1</v>
      </c>
    </row>
    <row r="3579" spans="1:18" ht="51" x14ac:dyDescent="0.2">
      <c r="A3579" s="1" t="s">
        <v>6417</v>
      </c>
      <c r="B3579" s="1" t="s">
        <v>6418</v>
      </c>
      <c r="C3579" s="2" t="s">
        <v>2050</v>
      </c>
      <c r="D3579" s="3" t="s">
        <v>36</v>
      </c>
      <c r="E3579" s="4">
        <v>0</v>
      </c>
      <c r="F3579" s="4">
        <v>0</v>
      </c>
      <c r="H3579" s="6">
        <v>0</v>
      </c>
      <c r="I3579" s="7">
        <v>6238084</v>
      </c>
      <c r="J3579" s="7">
        <v>6237975</v>
      </c>
      <c r="K3579" s="7">
        <v>2</v>
      </c>
      <c r="L3579" s="7">
        <v>7</v>
      </c>
      <c r="M3579" s="7">
        <f t="shared" si="398"/>
        <v>0</v>
      </c>
      <c r="N3579" s="8">
        <f t="shared" si="400"/>
        <v>0</v>
      </c>
      <c r="R3579" s="12">
        <v>1</v>
      </c>
    </row>
    <row r="3580" spans="1:18" ht="63.75" x14ac:dyDescent="0.2">
      <c r="A3580" s="1" t="s">
        <v>6419</v>
      </c>
      <c r="C3580" s="2" t="s">
        <v>2052</v>
      </c>
      <c r="D3580" s="3" t="s">
        <v>247</v>
      </c>
      <c r="E3580" s="4">
        <v>98</v>
      </c>
      <c r="F3580" s="4">
        <v>0</v>
      </c>
      <c r="H3580" s="6">
        <v>0</v>
      </c>
      <c r="I3580" s="7">
        <v>6238085</v>
      </c>
      <c r="J3580" s="7">
        <v>6237975</v>
      </c>
      <c r="K3580" s="7">
        <v>2</v>
      </c>
      <c r="L3580" s="7">
        <v>7</v>
      </c>
      <c r="M3580" s="7">
        <f t="shared" si="398"/>
        <v>0</v>
      </c>
      <c r="N3580" s="8">
        <f t="shared" si="400"/>
        <v>0</v>
      </c>
      <c r="R3580" s="12">
        <v>1</v>
      </c>
    </row>
    <row r="3581" spans="1:18" ht="63.75" x14ac:dyDescent="0.2">
      <c r="A3581" s="1" t="s">
        <v>6420</v>
      </c>
      <c r="C3581" s="2" t="s">
        <v>2054</v>
      </c>
      <c r="D3581" s="3" t="s">
        <v>247</v>
      </c>
      <c r="E3581" s="4">
        <v>14</v>
      </c>
      <c r="F3581" s="4">
        <v>0</v>
      </c>
      <c r="H3581" s="6">
        <v>0</v>
      </c>
      <c r="I3581" s="7">
        <v>6238086</v>
      </c>
      <c r="J3581" s="7">
        <v>6237975</v>
      </c>
      <c r="K3581" s="7">
        <v>2</v>
      </c>
      <c r="L3581" s="7">
        <v>7</v>
      </c>
      <c r="M3581" s="7">
        <f t="shared" si="398"/>
        <v>0</v>
      </c>
      <c r="N3581" s="8">
        <f t="shared" si="400"/>
        <v>0</v>
      </c>
      <c r="R3581" s="12">
        <v>1</v>
      </c>
    </row>
    <row r="3582" spans="1:18" ht="63.75" x14ac:dyDescent="0.2">
      <c r="A3582" s="1" t="s">
        <v>6421</v>
      </c>
      <c r="C3582" s="2" t="s">
        <v>2056</v>
      </c>
      <c r="D3582" s="3" t="s">
        <v>247</v>
      </c>
      <c r="E3582" s="4">
        <v>142</v>
      </c>
      <c r="F3582" s="4">
        <v>0</v>
      </c>
      <c r="H3582" s="6">
        <v>0</v>
      </c>
      <c r="I3582" s="7">
        <v>6238087</v>
      </c>
      <c r="J3582" s="7">
        <v>6237975</v>
      </c>
      <c r="K3582" s="7">
        <v>2</v>
      </c>
      <c r="L3582" s="7">
        <v>7</v>
      </c>
      <c r="M3582" s="7">
        <f t="shared" si="398"/>
        <v>0</v>
      </c>
      <c r="N3582" s="8">
        <f t="shared" si="400"/>
        <v>0</v>
      </c>
      <c r="R3582" s="12">
        <v>1</v>
      </c>
    </row>
    <row r="3583" spans="1:18" ht="51" x14ac:dyDescent="0.2">
      <c r="A3583" s="1" t="s">
        <v>6422</v>
      </c>
      <c r="B3583" s="1" t="s">
        <v>6423</v>
      </c>
      <c r="C3583" s="2" t="s">
        <v>6424</v>
      </c>
      <c r="D3583" s="3" t="s">
        <v>36</v>
      </c>
      <c r="E3583" s="4">
        <v>0</v>
      </c>
      <c r="F3583" s="4">
        <v>0</v>
      </c>
      <c r="H3583" s="6">
        <v>0</v>
      </c>
      <c r="I3583" s="7">
        <v>6238088</v>
      </c>
      <c r="J3583" s="7">
        <v>6237975</v>
      </c>
      <c r="K3583" s="7">
        <v>2</v>
      </c>
      <c r="L3583" s="7">
        <v>7</v>
      </c>
      <c r="M3583" s="7">
        <f t="shared" si="398"/>
        <v>0</v>
      </c>
      <c r="N3583" s="8">
        <f t="shared" si="400"/>
        <v>0</v>
      </c>
      <c r="R3583" s="12">
        <v>1</v>
      </c>
    </row>
    <row r="3584" spans="1:18" ht="63.75" x14ac:dyDescent="0.2">
      <c r="A3584" s="1" t="s">
        <v>6425</v>
      </c>
      <c r="C3584" s="2" t="s">
        <v>6426</v>
      </c>
      <c r="D3584" s="3" t="s">
        <v>247</v>
      </c>
      <c r="E3584" s="4">
        <v>6</v>
      </c>
      <c r="F3584" s="4">
        <v>0</v>
      </c>
      <c r="H3584" s="6">
        <v>0</v>
      </c>
      <c r="I3584" s="7">
        <v>6238089</v>
      </c>
      <c r="J3584" s="7">
        <v>6237975</v>
      </c>
      <c r="K3584" s="7">
        <v>2</v>
      </c>
      <c r="L3584" s="7">
        <v>7</v>
      </c>
      <c r="M3584" s="7">
        <f t="shared" si="398"/>
        <v>0</v>
      </c>
      <c r="N3584" s="8">
        <f t="shared" si="400"/>
        <v>0</v>
      </c>
      <c r="R3584" s="12">
        <v>1</v>
      </c>
    </row>
    <row r="3585" spans="1:18" ht="63.75" x14ac:dyDescent="0.2">
      <c r="A3585" s="1" t="s">
        <v>6427</v>
      </c>
      <c r="C3585" s="2" t="s">
        <v>6428</v>
      </c>
      <c r="D3585" s="3" t="s">
        <v>247</v>
      </c>
      <c r="E3585" s="4">
        <v>8</v>
      </c>
      <c r="F3585" s="4">
        <v>0</v>
      </c>
      <c r="H3585" s="6">
        <v>0</v>
      </c>
      <c r="I3585" s="7">
        <v>6238090</v>
      </c>
      <c r="J3585" s="7">
        <v>6237975</v>
      </c>
      <c r="K3585" s="7">
        <v>2</v>
      </c>
      <c r="L3585" s="7">
        <v>7</v>
      </c>
      <c r="M3585" s="7">
        <f t="shared" si="398"/>
        <v>0</v>
      </c>
      <c r="N3585" s="8">
        <f t="shared" si="400"/>
        <v>0</v>
      </c>
      <c r="R3585" s="12">
        <v>1</v>
      </c>
    </row>
    <row r="3586" spans="1:18" ht="63.75" x14ac:dyDescent="0.2">
      <c r="A3586" s="1" t="s">
        <v>6429</v>
      </c>
      <c r="B3586" s="1" t="s">
        <v>6430</v>
      </c>
      <c r="C3586" s="2" t="s">
        <v>6431</v>
      </c>
      <c r="D3586" s="3" t="s">
        <v>36</v>
      </c>
      <c r="E3586" s="4">
        <v>0</v>
      </c>
      <c r="F3586" s="4">
        <v>0</v>
      </c>
      <c r="H3586" s="6">
        <v>0</v>
      </c>
      <c r="I3586" s="7">
        <v>6238091</v>
      </c>
      <c r="J3586" s="7">
        <v>6237975</v>
      </c>
      <c r="K3586" s="7">
        <v>2</v>
      </c>
      <c r="L3586" s="7">
        <v>7</v>
      </c>
      <c r="M3586" s="7">
        <f t="shared" si="398"/>
        <v>0</v>
      </c>
      <c r="N3586" s="8">
        <f t="shared" si="400"/>
        <v>0</v>
      </c>
      <c r="R3586" s="12">
        <v>1</v>
      </c>
    </row>
    <row r="3587" spans="1:18" ht="63.75" x14ac:dyDescent="0.2">
      <c r="A3587" s="1" t="s">
        <v>6432</v>
      </c>
      <c r="C3587" s="2" t="s">
        <v>6433</v>
      </c>
      <c r="D3587" s="3" t="s">
        <v>247</v>
      </c>
      <c r="E3587" s="4">
        <v>148</v>
      </c>
      <c r="F3587" s="4">
        <v>0</v>
      </c>
      <c r="H3587" s="6">
        <v>0</v>
      </c>
      <c r="I3587" s="7">
        <v>6238092</v>
      </c>
      <c r="J3587" s="7">
        <v>6237975</v>
      </c>
      <c r="K3587" s="7">
        <v>2</v>
      </c>
      <c r="L3587" s="7">
        <v>7</v>
      </c>
      <c r="M3587" s="7">
        <f t="shared" si="398"/>
        <v>0</v>
      </c>
      <c r="N3587" s="8">
        <f t="shared" si="400"/>
        <v>0</v>
      </c>
      <c r="R3587" s="12">
        <v>1</v>
      </c>
    </row>
    <row r="3588" spans="1:18" ht="63.75" x14ac:dyDescent="0.2">
      <c r="A3588" s="1" t="s">
        <v>6434</v>
      </c>
      <c r="C3588" s="2" t="s">
        <v>6435</v>
      </c>
      <c r="D3588" s="3" t="s">
        <v>247</v>
      </c>
      <c r="E3588" s="4">
        <v>75</v>
      </c>
      <c r="F3588" s="4">
        <v>0</v>
      </c>
      <c r="H3588" s="6">
        <v>0</v>
      </c>
      <c r="I3588" s="7">
        <v>6238093</v>
      </c>
      <c r="J3588" s="7">
        <v>6237975</v>
      </c>
      <c r="K3588" s="7">
        <v>2</v>
      </c>
      <c r="L3588" s="7">
        <v>7</v>
      </c>
      <c r="M3588" s="7">
        <f t="shared" si="398"/>
        <v>0</v>
      </c>
      <c r="N3588" s="8">
        <f t="shared" si="400"/>
        <v>0</v>
      </c>
      <c r="R3588" s="12">
        <v>1</v>
      </c>
    </row>
    <row r="3589" spans="1:18" ht="63.75" x14ac:dyDescent="0.2">
      <c r="A3589" s="1" t="s">
        <v>6436</v>
      </c>
      <c r="C3589" s="2" t="s">
        <v>6437</v>
      </c>
      <c r="D3589" s="3" t="s">
        <v>247</v>
      </c>
      <c r="E3589" s="4">
        <v>9</v>
      </c>
      <c r="F3589" s="4">
        <v>0</v>
      </c>
      <c r="H3589" s="6">
        <v>0</v>
      </c>
      <c r="I3589" s="7">
        <v>6238094</v>
      </c>
      <c r="J3589" s="7">
        <v>6237975</v>
      </c>
      <c r="K3589" s="7">
        <v>2</v>
      </c>
      <c r="L3589" s="7">
        <v>7</v>
      </c>
      <c r="M3589" s="7">
        <f t="shared" si="398"/>
        <v>0</v>
      </c>
      <c r="N3589" s="8">
        <f t="shared" si="400"/>
        <v>0</v>
      </c>
      <c r="R3589" s="12">
        <v>1</v>
      </c>
    </row>
    <row r="3590" spans="1:18" ht="38.25" x14ac:dyDescent="0.2">
      <c r="A3590" s="1" t="s">
        <v>6438</v>
      </c>
      <c r="B3590" s="1" t="s">
        <v>6439</v>
      </c>
      <c r="C3590" s="2" t="s">
        <v>6440</v>
      </c>
      <c r="D3590" s="3" t="s">
        <v>36</v>
      </c>
      <c r="E3590" s="4">
        <v>0</v>
      </c>
      <c r="F3590" s="4">
        <v>0</v>
      </c>
      <c r="H3590" s="6">
        <v>0</v>
      </c>
      <c r="I3590" s="7">
        <v>6238095</v>
      </c>
      <c r="J3590" s="7">
        <v>6237975</v>
      </c>
      <c r="K3590" s="7">
        <v>2</v>
      </c>
      <c r="L3590" s="7">
        <v>7</v>
      </c>
      <c r="M3590" s="7">
        <f t="shared" si="398"/>
        <v>0</v>
      </c>
      <c r="N3590" s="8">
        <f t="shared" si="400"/>
        <v>0</v>
      </c>
      <c r="R3590" s="12">
        <v>1</v>
      </c>
    </row>
    <row r="3591" spans="1:18" ht="51" x14ac:dyDescent="0.2">
      <c r="A3591" s="1" t="s">
        <v>6441</v>
      </c>
      <c r="C3591" s="2" t="s">
        <v>6442</v>
      </c>
      <c r="D3591" s="3" t="s">
        <v>237</v>
      </c>
      <c r="E3591" s="4">
        <v>7</v>
      </c>
      <c r="F3591" s="4">
        <v>0</v>
      </c>
      <c r="H3591" s="6">
        <v>0</v>
      </c>
      <c r="I3591" s="7">
        <v>6238096</v>
      </c>
      <c r="J3591" s="7">
        <v>6237975</v>
      </c>
      <c r="K3591" s="7">
        <v>2</v>
      </c>
      <c r="L3591" s="7">
        <v>7</v>
      </c>
      <c r="M3591" s="7">
        <f t="shared" si="398"/>
        <v>0</v>
      </c>
      <c r="N3591" s="8">
        <f t="shared" si="400"/>
        <v>0</v>
      </c>
      <c r="R3591" s="12">
        <v>1</v>
      </c>
    </row>
    <row r="3592" spans="1:18" ht="38.25" x14ac:dyDescent="0.2">
      <c r="A3592" s="1" t="s">
        <v>6443</v>
      </c>
      <c r="B3592" s="1" t="s">
        <v>6444</v>
      </c>
      <c r="C3592" s="2" t="s">
        <v>6445</v>
      </c>
      <c r="D3592" s="3" t="s">
        <v>36</v>
      </c>
      <c r="E3592" s="4">
        <v>0</v>
      </c>
      <c r="F3592" s="4">
        <v>0</v>
      </c>
      <c r="H3592" s="6">
        <v>0</v>
      </c>
      <c r="I3592" s="7">
        <v>6238097</v>
      </c>
      <c r="J3592" s="7">
        <v>6237975</v>
      </c>
      <c r="K3592" s="7">
        <v>2</v>
      </c>
      <c r="L3592" s="7">
        <v>7</v>
      </c>
      <c r="M3592" s="7">
        <f t="shared" si="398"/>
        <v>0</v>
      </c>
      <c r="N3592" s="8">
        <f t="shared" si="400"/>
        <v>0</v>
      </c>
      <c r="R3592" s="12">
        <v>1</v>
      </c>
    </row>
    <row r="3593" spans="1:18" ht="51" x14ac:dyDescent="0.2">
      <c r="A3593" s="1" t="s">
        <v>6446</v>
      </c>
      <c r="C3593" s="2" t="s">
        <v>6447</v>
      </c>
      <c r="D3593" s="3" t="s">
        <v>237</v>
      </c>
      <c r="E3593" s="4">
        <v>7</v>
      </c>
      <c r="F3593" s="4">
        <v>0</v>
      </c>
      <c r="H3593" s="6">
        <v>0</v>
      </c>
      <c r="I3593" s="7">
        <v>6238098</v>
      </c>
      <c r="J3593" s="7">
        <v>6237975</v>
      </c>
      <c r="K3593" s="7">
        <v>2</v>
      </c>
      <c r="L3593" s="7">
        <v>7</v>
      </c>
      <c r="M3593" s="7">
        <f t="shared" si="398"/>
        <v>0</v>
      </c>
      <c r="N3593" s="8">
        <f t="shared" si="400"/>
        <v>0</v>
      </c>
      <c r="R3593" s="12">
        <v>1</v>
      </c>
    </row>
    <row r="3594" spans="1:18" ht="38.25" x14ac:dyDescent="0.2">
      <c r="A3594" s="1" t="s">
        <v>6448</v>
      </c>
      <c r="B3594" s="1" t="s">
        <v>6449</v>
      </c>
      <c r="C3594" s="2" t="s">
        <v>2058</v>
      </c>
      <c r="D3594" s="3" t="s">
        <v>234</v>
      </c>
      <c r="E3594" s="4">
        <v>18</v>
      </c>
      <c r="F3594" s="4">
        <v>0</v>
      </c>
      <c r="H3594" s="6">
        <v>0</v>
      </c>
      <c r="I3594" s="7">
        <v>6238099</v>
      </c>
      <c r="J3594" s="7">
        <v>6237975</v>
      </c>
      <c r="K3594" s="7">
        <v>2</v>
      </c>
      <c r="L3594" s="7">
        <v>7</v>
      </c>
      <c r="M3594" s="7">
        <f t="shared" si="398"/>
        <v>0</v>
      </c>
      <c r="N3594" s="8">
        <f t="shared" si="400"/>
        <v>0</v>
      </c>
      <c r="R3594" s="12">
        <v>1</v>
      </c>
    </row>
    <row r="3595" spans="1:18" ht="38.25" x14ac:dyDescent="0.2">
      <c r="A3595" s="1" t="s">
        <v>6450</v>
      </c>
      <c r="B3595" s="1" t="s">
        <v>6451</v>
      </c>
      <c r="C3595" s="2" t="s">
        <v>6452</v>
      </c>
      <c r="D3595" s="3" t="s">
        <v>234</v>
      </c>
      <c r="E3595" s="4">
        <v>1</v>
      </c>
      <c r="F3595" s="4">
        <v>0</v>
      </c>
      <c r="H3595" s="6">
        <v>0</v>
      </c>
      <c r="I3595" s="7">
        <v>6238100</v>
      </c>
      <c r="J3595" s="7">
        <v>6237975</v>
      </c>
      <c r="K3595" s="7">
        <v>2</v>
      </c>
      <c r="L3595" s="7">
        <v>7</v>
      </c>
      <c r="M3595" s="7">
        <f t="shared" si="398"/>
        <v>0</v>
      </c>
      <c r="N3595" s="8">
        <f t="shared" si="400"/>
        <v>0</v>
      </c>
      <c r="R3595" s="12">
        <v>1</v>
      </c>
    </row>
    <row r="3596" spans="1:18" ht="63.75" x14ac:dyDescent="0.2">
      <c r="A3596" s="1" t="s">
        <v>6453</v>
      </c>
      <c r="B3596" s="1" t="s">
        <v>6454</v>
      </c>
      <c r="C3596" s="2" t="s">
        <v>6455</v>
      </c>
      <c r="D3596" s="3" t="s">
        <v>234</v>
      </c>
      <c r="E3596" s="4">
        <v>9</v>
      </c>
      <c r="F3596" s="4">
        <v>0</v>
      </c>
      <c r="H3596" s="6">
        <v>0</v>
      </c>
      <c r="I3596" s="7">
        <v>6238101</v>
      </c>
      <c r="J3596" s="7">
        <v>6237975</v>
      </c>
      <c r="K3596" s="7">
        <v>2</v>
      </c>
      <c r="L3596" s="7">
        <v>7</v>
      </c>
      <c r="M3596" s="7">
        <f t="shared" si="398"/>
        <v>0</v>
      </c>
      <c r="N3596" s="8">
        <f t="shared" si="400"/>
        <v>0</v>
      </c>
      <c r="R3596" s="12">
        <v>1</v>
      </c>
    </row>
    <row r="3597" spans="1:18" ht="51" x14ac:dyDescent="0.2">
      <c r="A3597" s="1" t="s">
        <v>6456</v>
      </c>
      <c r="B3597" s="1" t="s">
        <v>6457</v>
      </c>
      <c r="C3597" s="2" t="s">
        <v>2060</v>
      </c>
      <c r="D3597" s="3" t="s">
        <v>36</v>
      </c>
      <c r="E3597" s="4">
        <v>0</v>
      </c>
      <c r="F3597" s="4">
        <v>0</v>
      </c>
      <c r="H3597" s="6">
        <v>0</v>
      </c>
      <c r="I3597" s="7">
        <v>6238102</v>
      </c>
      <c r="J3597" s="7">
        <v>6237975</v>
      </c>
      <c r="K3597" s="7">
        <v>2</v>
      </c>
      <c r="L3597" s="7">
        <v>7</v>
      </c>
      <c r="M3597" s="7">
        <f t="shared" si="398"/>
        <v>0</v>
      </c>
      <c r="N3597" s="8">
        <f t="shared" si="400"/>
        <v>0</v>
      </c>
      <c r="R3597" s="12">
        <v>1</v>
      </c>
    </row>
    <row r="3598" spans="1:18" ht="63.75" x14ac:dyDescent="0.2">
      <c r="A3598" s="1" t="s">
        <v>6458</v>
      </c>
      <c r="C3598" s="2" t="s">
        <v>6459</v>
      </c>
      <c r="D3598" s="3" t="s">
        <v>234</v>
      </c>
      <c r="E3598" s="4">
        <v>1</v>
      </c>
      <c r="F3598" s="4">
        <v>0</v>
      </c>
      <c r="H3598" s="6">
        <v>0</v>
      </c>
      <c r="I3598" s="7">
        <v>6238103</v>
      </c>
      <c r="J3598" s="7">
        <v>6237975</v>
      </c>
      <c r="K3598" s="7">
        <v>2</v>
      </c>
      <c r="L3598" s="7">
        <v>7</v>
      </c>
      <c r="M3598" s="7">
        <f t="shared" si="398"/>
        <v>0</v>
      </c>
      <c r="N3598" s="8">
        <f t="shared" si="400"/>
        <v>0</v>
      </c>
      <c r="R3598" s="12">
        <v>1</v>
      </c>
    </row>
    <row r="3599" spans="1:18" ht="63.75" x14ac:dyDescent="0.2">
      <c r="A3599" s="1" t="s">
        <v>6460</v>
      </c>
      <c r="C3599" s="2" t="s">
        <v>2062</v>
      </c>
      <c r="D3599" s="3" t="s">
        <v>234</v>
      </c>
      <c r="E3599" s="4">
        <v>1</v>
      </c>
      <c r="F3599" s="4">
        <v>0</v>
      </c>
      <c r="H3599" s="6">
        <v>0</v>
      </c>
      <c r="I3599" s="7">
        <v>6238104</v>
      </c>
      <c r="J3599" s="7">
        <v>6237975</v>
      </c>
      <c r="K3599" s="7">
        <v>2</v>
      </c>
      <c r="L3599" s="7">
        <v>7</v>
      </c>
      <c r="M3599" s="7">
        <f t="shared" ref="M3599:M3612" si="401">ROUND(ROUND(H3599,2)*ROUND(E3599,2), 2)</f>
        <v>0</v>
      </c>
      <c r="N3599" s="8">
        <f t="shared" ref="N3599:N3612" si="402">H3599*E3599*(1+F3599/100)</f>
        <v>0</v>
      </c>
      <c r="R3599" s="12">
        <v>1</v>
      </c>
    </row>
    <row r="3600" spans="1:18" ht="63.75" x14ac:dyDescent="0.2">
      <c r="A3600" s="1" t="s">
        <v>6461</v>
      </c>
      <c r="B3600" s="1" t="s">
        <v>6462</v>
      </c>
      <c r="C3600" s="2" t="s">
        <v>6463</v>
      </c>
      <c r="D3600" s="3" t="s">
        <v>234</v>
      </c>
      <c r="E3600" s="4">
        <v>1</v>
      </c>
      <c r="F3600" s="4">
        <v>0</v>
      </c>
      <c r="H3600" s="6">
        <v>0</v>
      </c>
      <c r="I3600" s="7">
        <v>6238105</v>
      </c>
      <c r="J3600" s="7">
        <v>6237975</v>
      </c>
      <c r="K3600" s="7">
        <v>2</v>
      </c>
      <c r="L3600" s="7">
        <v>7</v>
      </c>
      <c r="M3600" s="7">
        <f t="shared" si="401"/>
        <v>0</v>
      </c>
      <c r="N3600" s="8">
        <f t="shared" si="402"/>
        <v>0</v>
      </c>
      <c r="R3600" s="12">
        <v>1</v>
      </c>
    </row>
    <row r="3601" spans="1:18" ht="51" x14ac:dyDescent="0.2">
      <c r="A3601" s="1" t="s">
        <v>6464</v>
      </c>
      <c r="B3601" s="1" t="s">
        <v>6465</v>
      </c>
      <c r="C3601" s="2" t="s">
        <v>6466</v>
      </c>
      <c r="D3601" s="3" t="s">
        <v>36</v>
      </c>
      <c r="E3601" s="4">
        <v>0</v>
      </c>
      <c r="F3601" s="4">
        <v>0</v>
      </c>
      <c r="H3601" s="6">
        <v>0</v>
      </c>
      <c r="I3601" s="7">
        <v>6238106</v>
      </c>
      <c r="J3601" s="7">
        <v>6237975</v>
      </c>
      <c r="K3601" s="7">
        <v>2</v>
      </c>
      <c r="L3601" s="7">
        <v>7</v>
      </c>
      <c r="M3601" s="7">
        <f t="shared" si="401"/>
        <v>0</v>
      </c>
      <c r="N3601" s="8">
        <f t="shared" si="402"/>
        <v>0</v>
      </c>
      <c r="R3601" s="12">
        <v>1</v>
      </c>
    </row>
    <row r="3602" spans="1:18" ht="51" x14ac:dyDescent="0.2">
      <c r="A3602" s="1" t="s">
        <v>6467</v>
      </c>
      <c r="C3602" s="2" t="s">
        <v>6468</v>
      </c>
      <c r="D3602" s="3" t="s">
        <v>237</v>
      </c>
      <c r="E3602" s="4">
        <v>7</v>
      </c>
      <c r="F3602" s="4">
        <v>0</v>
      </c>
      <c r="H3602" s="6">
        <v>0</v>
      </c>
      <c r="I3602" s="7">
        <v>6238107</v>
      </c>
      <c r="J3602" s="7">
        <v>6237975</v>
      </c>
      <c r="K3602" s="7">
        <v>2</v>
      </c>
      <c r="L3602" s="7">
        <v>7</v>
      </c>
      <c r="M3602" s="7">
        <f t="shared" si="401"/>
        <v>0</v>
      </c>
      <c r="N3602" s="8">
        <f t="shared" si="402"/>
        <v>0</v>
      </c>
      <c r="R3602" s="12">
        <v>1</v>
      </c>
    </row>
    <row r="3603" spans="1:18" ht="51" x14ac:dyDescent="0.2">
      <c r="A3603" s="1" t="s">
        <v>6469</v>
      </c>
      <c r="C3603" s="2" t="s">
        <v>6470</v>
      </c>
      <c r="D3603" s="3" t="s">
        <v>237</v>
      </c>
      <c r="E3603" s="4">
        <v>1</v>
      </c>
      <c r="F3603" s="4">
        <v>0</v>
      </c>
      <c r="H3603" s="6">
        <v>0</v>
      </c>
      <c r="I3603" s="7">
        <v>6238108</v>
      </c>
      <c r="J3603" s="7">
        <v>6237975</v>
      </c>
      <c r="K3603" s="7">
        <v>2</v>
      </c>
      <c r="L3603" s="7">
        <v>7</v>
      </c>
      <c r="M3603" s="7">
        <f t="shared" si="401"/>
        <v>0</v>
      </c>
      <c r="N3603" s="8">
        <f t="shared" si="402"/>
        <v>0</v>
      </c>
      <c r="R3603" s="12">
        <v>1</v>
      </c>
    </row>
    <row r="3604" spans="1:18" ht="51" x14ac:dyDescent="0.2">
      <c r="A3604" s="1" t="s">
        <v>6471</v>
      </c>
      <c r="C3604" s="2" t="s">
        <v>6472</v>
      </c>
      <c r="D3604" s="3" t="s">
        <v>237</v>
      </c>
      <c r="E3604" s="4">
        <v>21</v>
      </c>
      <c r="F3604" s="4">
        <v>0</v>
      </c>
      <c r="H3604" s="6">
        <v>0</v>
      </c>
      <c r="I3604" s="7">
        <v>6238109</v>
      </c>
      <c r="J3604" s="7">
        <v>6237975</v>
      </c>
      <c r="K3604" s="7">
        <v>2</v>
      </c>
      <c r="L3604" s="7">
        <v>7</v>
      </c>
      <c r="M3604" s="7">
        <f t="shared" si="401"/>
        <v>0</v>
      </c>
      <c r="N3604" s="8">
        <f t="shared" si="402"/>
        <v>0</v>
      </c>
      <c r="R3604" s="12">
        <v>1</v>
      </c>
    </row>
    <row r="3605" spans="1:18" ht="51" x14ac:dyDescent="0.2">
      <c r="A3605" s="1" t="s">
        <v>6473</v>
      </c>
      <c r="B3605" s="1" t="s">
        <v>6474</v>
      </c>
      <c r="C3605" s="2" t="s">
        <v>6475</v>
      </c>
      <c r="D3605" s="3" t="s">
        <v>36</v>
      </c>
      <c r="E3605" s="4">
        <v>0</v>
      </c>
      <c r="F3605" s="4">
        <v>0</v>
      </c>
      <c r="H3605" s="6">
        <v>0</v>
      </c>
      <c r="I3605" s="7">
        <v>6238110</v>
      </c>
      <c r="J3605" s="7">
        <v>6237975</v>
      </c>
      <c r="K3605" s="7">
        <v>2</v>
      </c>
      <c r="L3605" s="7">
        <v>7</v>
      </c>
      <c r="M3605" s="7">
        <f t="shared" si="401"/>
        <v>0</v>
      </c>
      <c r="N3605" s="8">
        <f t="shared" si="402"/>
        <v>0</v>
      </c>
      <c r="R3605" s="12">
        <v>1</v>
      </c>
    </row>
    <row r="3606" spans="1:18" ht="38.25" x14ac:dyDescent="0.2">
      <c r="A3606" s="1" t="s">
        <v>6476</v>
      </c>
      <c r="C3606" s="2" t="s">
        <v>6477</v>
      </c>
      <c r="D3606" s="3" t="s">
        <v>237</v>
      </c>
      <c r="E3606" s="4">
        <v>21</v>
      </c>
      <c r="F3606" s="4">
        <v>0</v>
      </c>
      <c r="H3606" s="6">
        <v>0</v>
      </c>
      <c r="I3606" s="7">
        <v>6238111</v>
      </c>
      <c r="J3606" s="7">
        <v>6237975</v>
      </c>
      <c r="K3606" s="7">
        <v>2</v>
      </c>
      <c r="L3606" s="7">
        <v>7</v>
      </c>
      <c r="M3606" s="7">
        <f t="shared" si="401"/>
        <v>0</v>
      </c>
      <c r="N3606" s="8">
        <f t="shared" si="402"/>
        <v>0</v>
      </c>
      <c r="R3606" s="12">
        <v>1</v>
      </c>
    </row>
    <row r="3607" spans="1:18" ht="25.5" x14ac:dyDescent="0.2">
      <c r="A3607" s="1" t="s">
        <v>6478</v>
      </c>
      <c r="B3607" s="1" t="s">
        <v>6479</v>
      </c>
      <c r="C3607" s="2" t="s">
        <v>6480</v>
      </c>
      <c r="D3607" s="3" t="s">
        <v>36</v>
      </c>
      <c r="E3607" s="4">
        <v>0</v>
      </c>
      <c r="F3607" s="4">
        <v>0</v>
      </c>
      <c r="H3607" s="6">
        <v>0</v>
      </c>
      <c r="I3607" s="7">
        <v>6238112</v>
      </c>
      <c r="J3607" s="7">
        <v>6237975</v>
      </c>
      <c r="K3607" s="7">
        <v>2</v>
      </c>
      <c r="L3607" s="7">
        <v>7</v>
      </c>
      <c r="M3607" s="7">
        <f t="shared" si="401"/>
        <v>0</v>
      </c>
      <c r="N3607" s="8">
        <f t="shared" si="402"/>
        <v>0</v>
      </c>
      <c r="R3607" s="12">
        <v>1</v>
      </c>
    </row>
    <row r="3608" spans="1:18" ht="38.25" x14ac:dyDescent="0.2">
      <c r="A3608" s="1" t="s">
        <v>6481</v>
      </c>
      <c r="C3608" s="2" t="s">
        <v>6482</v>
      </c>
      <c r="D3608" s="3" t="s">
        <v>234</v>
      </c>
      <c r="E3608" s="4">
        <v>22</v>
      </c>
      <c r="F3608" s="4">
        <v>0</v>
      </c>
      <c r="H3608" s="6">
        <v>0</v>
      </c>
      <c r="I3608" s="7">
        <v>6238113</v>
      </c>
      <c r="J3608" s="7">
        <v>6237975</v>
      </c>
      <c r="K3608" s="7">
        <v>2</v>
      </c>
      <c r="L3608" s="7">
        <v>7</v>
      </c>
      <c r="M3608" s="7">
        <f t="shared" si="401"/>
        <v>0</v>
      </c>
      <c r="N3608" s="8">
        <f t="shared" si="402"/>
        <v>0</v>
      </c>
      <c r="R3608" s="12">
        <v>1</v>
      </c>
    </row>
    <row r="3609" spans="1:18" ht="38.25" x14ac:dyDescent="0.2">
      <c r="A3609" s="1" t="s">
        <v>6483</v>
      </c>
      <c r="C3609" s="2" t="s">
        <v>6484</v>
      </c>
      <c r="D3609" s="3" t="s">
        <v>234</v>
      </c>
      <c r="E3609" s="4">
        <v>1</v>
      </c>
      <c r="F3609" s="4">
        <v>0</v>
      </c>
      <c r="H3609" s="6">
        <v>0</v>
      </c>
      <c r="I3609" s="7">
        <v>6238114</v>
      </c>
      <c r="J3609" s="7">
        <v>6237975</v>
      </c>
      <c r="K3609" s="7">
        <v>2</v>
      </c>
      <c r="L3609" s="7">
        <v>7</v>
      </c>
      <c r="M3609" s="7">
        <f t="shared" si="401"/>
        <v>0</v>
      </c>
      <c r="N3609" s="8">
        <f t="shared" si="402"/>
        <v>0</v>
      </c>
      <c r="R3609" s="12">
        <v>1</v>
      </c>
    </row>
    <row r="3610" spans="1:18" ht="38.25" x14ac:dyDescent="0.2">
      <c r="A3610" s="1" t="s">
        <v>6485</v>
      </c>
      <c r="B3610" s="1" t="s">
        <v>6486</v>
      </c>
      <c r="C3610" s="2" t="s">
        <v>6487</v>
      </c>
      <c r="D3610" s="3" t="s">
        <v>234</v>
      </c>
      <c r="E3610" s="4">
        <v>2</v>
      </c>
      <c r="F3610" s="4">
        <v>0</v>
      </c>
      <c r="H3610" s="6">
        <v>0</v>
      </c>
      <c r="I3610" s="7">
        <v>6238115</v>
      </c>
      <c r="J3610" s="7">
        <v>6237975</v>
      </c>
      <c r="K3610" s="7">
        <v>2</v>
      </c>
      <c r="L3610" s="7">
        <v>7</v>
      </c>
      <c r="M3610" s="7">
        <f t="shared" si="401"/>
        <v>0</v>
      </c>
      <c r="N3610" s="8">
        <f t="shared" si="402"/>
        <v>0</v>
      </c>
      <c r="R3610" s="12">
        <v>1</v>
      </c>
    </row>
    <row r="3611" spans="1:18" ht="25.5" x14ac:dyDescent="0.2">
      <c r="A3611" s="1" t="s">
        <v>6488</v>
      </c>
      <c r="B3611" s="1" t="s">
        <v>6489</v>
      </c>
      <c r="C3611" s="2" t="s">
        <v>6490</v>
      </c>
      <c r="D3611" s="3" t="s">
        <v>234</v>
      </c>
      <c r="E3611" s="4">
        <v>1</v>
      </c>
      <c r="F3611" s="4">
        <v>0</v>
      </c>
      <c r="H3611" s="6">
        <v>0</v>
      </c>
      <c r="I3611" s="7">
        <v>6238116</v>
      </c>
      <c r="J3611" s="7">
        <v>6237975</v>
      </c>
      <c r="K3611" s="7">
        <v>2</v>
      </c>
      <c r="L3611" s="7">
        <v>7</v>
      </c>
      <c r="M3611" s="7">
        <f t="shared" si="401"/>
        <v>0</v>
      </c>
      <c r="N3611" s="8">
        <f t="shared" si="402"/>
        <v>0</v>
      </c>
      <c r="R3611" s="12">
        <v>1</v>
      </c>
    </row>
    <row r="3612" spans="1:18" ht="38.25" x14ac:dyDescent="0.2">
      <c r="A3612" s="1" t="s">
        <v>6491</v>
      </c>
      <c r="B3612" s="1" t="s">
        <v>6492</v>
      </c>
      <c r="C3612" s="2" t="s">
        <v>2008</v>
      </c>
      <c r="D3612" s="3" t="s">
        <v>234</v>
      </c>
      <c r="E3612" s="4">
        <v>1</v>
      </c>
      <c r="F3612" s="4">
        <v>0</v>
      </c>
      <c r="H3612" s="6">
        <v>0</v>
      </c>
      <c r="I3612" s="7">
        <v>6238117</v>
      </c>
      <c r="J3612" s="7">
        <v>6237975</v>
      </c>
      <c r="K3612" s="7">
        <v>2</v>
      </c>
      <c r="L3612" s="7">
        <v>7</v>
      </c>
      <c r="M3612" s="7">
        <f t="shared" si="401"/>
        <v>0</v>
      </c>
      <c r="N3612" s="8">
        <f t="shared" si="402"/>
        <v>0</v>
      </c>
      <c r="R3612" s="12">
        <v>1</v>
      </c>
    </row>
    <row r="3613" spans="1:18" x14ac:dyDescent="0.2">
      <c r="A3613" s="1" t="s">
        <v>6493</v>
      </c>
      <c r="B3613" s="1" t="s">
        <v>307</v>
      </c>
      <c r="C3613" s="2" t="s">
        <v>6494</v>
      </c>
      <c r="E3613" s="4">
        <v>0</v>
      </c>
      <c r="F3613" s="4">
        <v>0</v>
      </c>
      <c r="H3613" s="6">
        <v>0</v>
      </c>
      <c r="I3613" s="7">
        <v>6238118</v>
      </c>
      <c r="J3613" s="7">
        <v>6237931</v>
      </c>
      <c r="K3613" s="7">
        <v>1</v>
      </c>
      <c r="L3613" s="7">
        <v>6</v>
      </c>
      <c r="M3613" s="7">
        <f>M3614+M3615+M3616+M3617+M3618+M3619+M3620+M3621+M3622+M3623+M3624+M3625+M3626+M3627+M3628+M3629+M3630+M3631+M3632+M3633+M3634+M3635+M3636+M3637+M3638+M3639+M3640+M3641+M3642+M3643+M3644+M3645+M3646+M3647+M3648+M3649+M3650+M3651+M3652+M3653+M3654+M3655+M3656+M3657+M3658+M3659+M3660+M3661+M3662+M3663+M3664+M3665+M3666+M3667+M3668+M3669+M3670+M3671+M3672+M3673+M3674+M3675+M3676+M3677+M3678+M3679+M3680+M3681+M3682+M3683+M3684+M3685</f>
        <v>0</v>
      </c>
      <c r="N3613" s="8">
        <f>N3614+N3615+N3616+N3617+N3618+N3619+N3620+N3621+N3622+N3623+N3624+N3625+N3626+N3627+N3628+N3629+N3630+N3631+N3632+N3633+N3634+N3635+N3636+N3637+N3638+N3639+N3640+N3641+N3642+N3643+N3644+N3645+N3646+N3647+N3648+N3649+N3650+N3651+N3652+N3653+N3654+N3655+N3656+N3657+N3658+N3659+N3660+N3661+N3662+N3663+N3664+N3665+N3666+N3667+N3668+N3669+N3670+N3671+N3672+N3673+N3674+N3675+N3676+N3677+N3678+N3679+N3680+N3681+N3682+N3683+N3684+N3685</f>
        <v>0</v>
      </c>
      <c r="R3613" s="12">
        <v>1</v>
      </c>
    </row>
    <row r="3614" spans="1:18" ht="191.25" x14ac:dyDescent="0.2">
      <c r="A3614" s="1" t="s">
        <v>6495</v>
      </c>
      <c r="B3614" s="1" t="s">
        <v>31</v>
      </c>
      <c r="C3614" s="2" t="s">
        <v>6496</v>
      </c>
      <c r="D3614" s="3" t="s">
        <v>234</v>
      </c>
      <c r="E3614" s="4">
        <v>2</v>
      </c>
      <c r="F3614" s="4">
        <v>0</v>
      </c>
      <c r="H3614" s="6">
        <v>0</v>
      </c>
      <c r="I3614" s="7">
        <v>6238119</v>
      </c>
      <c r="J3614" s="7">
        <v>6238118</v>
      </c>
      <c r="K3614" s="7">
        <v>2</v>
      </c>
      <c r="L3614" s="7">
        <v>7</v>
      </c>
      <c r="M3614" s="7">
        <f t="shared" ref="M3614:M3677" si="403">ROUND(ROUND(H3614,2)*ROUND(E3614,2), 2)</f>
        <v>0</v>
      </c>
      <c r="N3614" s="8">
        <f t="shared" ref="N3614:N3645" si="404">H3614*E3614*(1+F3614/100)</f>
        <v>0</v>
      </c>
      <c r="R3614" s="12">
        <v>1</v>
      </c>
    </row>
    <row r="3615" spans="1:18" ht="102" x14ac:dyDescent="0.2">
      <c r="A3615" s="1" t="s">
        <v>6497</v>
      </c>
      <c r="B3615" s="1" t="s">
        <v>42</v>
      </c>
      <c r="C3615" s="2" t="s">
        <v>6498</v>
      </c>
      <c r="D3615" s="3" t="s">
        <v>234</v>
      </c>
      <c r="E3615" s="4">
        <v>1</v>
      </c>
      <c r="F3615" s="4">
        <v>0</v>
      </c>
      <c r="H3615" s="6">
        <v>0</v>
      </c>
      <c r="I3615" s="7">
        <v>6238120</v>
      </c>
      <c r="J3615" s="7">
        <v>6238118</v>
      </c>
      <c r="K3615" s="7">
        <v>2</v>
      </c>
      <c r="L3615" s="7">
        <v>7</v>
      </c>
      <c r="M3615" s="7">
        <f t="shared" si="403"/>
        <v>0</v>
      </c>
      <c r="N3615" s="8">
        <f t="shared" si="404"/>
        <v>0</v>
      </c>
      <c r="R3615" s="12">
        <v>1</v>
      </c>
    </row>
    <row r="3616" spans="1:18" ht="63.75" x14ac:dyDescent="0.2">
      <c r="A3616" s="1" t="s">
        <v>6499</v>
      </c>
      <c r="B3616" s="1" t="s">
        <v>45</v>
      </c>
      <c r="C3616" s="2" t="s">
        <v>6500</v>
      </c>
      <c r="D3616" s="3" t="s">
        <v>234</v>
      </c>
      <c r="E3616" s="4">
        <v>1</v>
      </c>
      <c r="F3616" s="4">
        <v>0</v>
      </c>
      <c r="H3616" s="6">
        <v>0</v>
      </c>
      <c r="I3616" s="7">
        <v>6238121</v>
      </c>
      <c r="J3616" s="7">
        <v>6238118</v>
      </c>
      <c r="K3616" s="7">
        <v>2</v>
      </c>
      <c r="L3616" s="7">
        <v>7</v>
      </c>
      <c r="M3616" s="7">
        <f t="shared" si="403"/>
        <v>0</v>
      </c>
      <c r="N3616" s="8">
        <f t="shared" si="404"/>
        <v>0</v>
      </c>
      <c r="R3616" s="12">
        <v>1</v>
      </c>
    </row>
    <row r="3617" spans="1:18" ht="204" x14ac:dyDescent="0.2">
      <c r="A3617" s="1" t="s">
        <v>6501</v>
      </c>
      <c r="B3617" s="1" t="s">
        <v>48</v>
      </c>
      <c r="C3617" s="2" t="s">
        <v>6502</v>
      </c>
      <c r="D3617" s="3" t="s">
        <v>234</v>
      </c>
      <c r="E3617" s="4">
        <v>1</v>
      </c>
      <c r="F3617" s="4">
        <v>0</v>
      </c>
      <c r="H3617" s="6">
        <v>0</v>
      </c>
      <c r="I3617" s="7">
        <v>6238122</v>
      </c>
      <c r="J3617" s="7">
        <v>6238118</v>
      </c>
      <c r="K3617" s="7">
        <v>2</v>
      </c>
      <c r="L3617" s="7">
        <v>7</v>
      </c>
      <c r="M3617" s="7">
        <f t="shared" si="403"/>
        <v>0</v>
      </c>
      <c r="N3617" s="8">
        <f t="shared" si="404"/>
        <v>0</v>
      </c>
      <c r="R3617" s="12">
        <v>1</v>
      </c>
    </row>
    <row r="3618" spans="1:18" ht="114.75" x14ac:dyDescent="0.2">
      <c r="A3618" s="1" t="s">
        <v>6503</v>
      </c>
      <c r="B3618" s="1" t="s">
        <v>51</v>
      </c>
      <c r="C3618" s="2" t="s">
        <v>6504</v>
      </c>
      <c r="D3618" s="3" t="s">
        <v>234</v>
      </c>
      <c r="E3618" s="4">
        <v>1</v>
      </c>
      <c r="F3618" s="4">
        <v>0</v>
      </c>
      <c r="H3618" s="6">
        <v>0</v>
      </c>
      <c r="I3618" s="7">
        <v>6238123</v>
      </c>
      <c r="J3618" s="7">
        <v>6238118</v>
      </c>
      <c r="K3618" s="7">
        <v>2</v>
      </c>
      <c r="L3618" s="7">
        <v>7</v>
      </c>
      <c r="M3618" s="7">
        <f t="shared" si="403"/>
        <v>0</v>
      </c>
      <c r="N3618" s="8">
        <f t="shared" si="404"/>
        <v>0</v>
      </c>
      <c r="R3618" s="12">
        <v>1</v>
      </c>
    </row>
    <row r="3619" spans="1:18" ht="38.25" x14ac:dyDescent="0.2">
      <c r="A3619" s="1" t="s">
        <v>6505</v>
      </c>
      <c r="B3619" s="1" t="s">
        <v>54</v>
      </c>
      <c r="C3619" s="2" t="s">
        <v>6506</v>
      </c>
      <c r="D3619" s="3" t="s">
        <v>234</v>
      </c>
      <c r="E3619" s="4">
        <v>1</v>
      </c>
      <c r="F3619" s="4">
        <v>0</v>
      </c>
      <c r="H3619" s="6">
        <v>0</v>
      </c>
      <c r="I3619" s="7">
        <v>6238124</v>
      </c>
      <c r="J3619" s="7">
        <v>6238118</v>
      </c>
      <c r="K3619" s="7">
        <v>2</v>
      </c>
      <c r="L3619" s="7">
        <v>7</v>
      </c>
      <c r="M3619" s="7">
        <f t="shared" si="403"/>
        <v>0</v>
      </c>
      <c r="N3619" s="8">
        <f t="shared" si="404"/>
        <v>0</v>
      </c>
      <c r="R3619" s="12">
        <v>1</v>
      </c>
    </row>
    <row r="3620" spans="1:18" ht="51" x14ac:dyDescent="0.2">
      <c r="A3620" s="1" t="s">
        <v>6507</v>
      </c>
      <c r="B3620" s="1" t="s">
        <v>57</v>
      </c>
      <c r="C3620" s="2" t="s">
        <v>6508</v>
      </c>
      <c r="D3620" s="3" t="s">
        <v>234</v>
      </c>
      <c r="E3620" s="4">
        <v>1</v>
      </c>
      <c r="F3620" s="4">
        <v>0</v>
      </c>
      <c r="H3620" s="6">
        <v>0</v>
      </c>
      <c r="I3620" s="7">
        <v>6238125</v>
      </c>
      <c r="J3620" s="7">
        <v>6238118</v>
      </c>
      <c r="K3620" s="7">
        <v>2</v>
      </c>
      <c r="L3620" s="7">
        <v>7</v>
      </c>
      <c r="M3620" s="7">
        <f t="shared" si="403"/>
        <v>0</v>
      </c>
      <c r="N3620" s="8">
        <f t="shared" si="404"/>
        <v>0</v>
      </c>
      <c r="R3620" s="12">
        <v>1</v>
      </c>
    </row>
    <row r="3621" spans="1:18" ht="63.75" x14ac:dyDescent="0.2">
      <c r="A3621" s="1" t="s">
        <v>6509</v>
      </c>
      <c r="B3621" s="1" t="s">
        <v>57</v>
      </c>
      <c r="C3621" s="2" t="s">
        <v>6510</v>
      </c>
      <c r="D3621" s="3" t="s">
        <v>237</v>
      </c>
      <c r="E3621" s="4">
        <v>1</v>
      </c>
      <c r="F3621" s="4">
        <v>0</v>
      </c>
      <c r="H3621" s="6">
        <v>0</v>
      </c>
      <c r="I3621" s="7">
        <v>6238126</v>
      </c>
      <c r="J3621" s="7">
        <v>6238118</v>
      </c>
      <c r="K3621" s="7">
        <v>2</v>
      </c>
      <c r="L3621" s="7">
        <v>7</v>
      </c>
      <c r="M3621" s="7">
        <f t="shared" si="403"/>
        <v>0</v>
      </c>
      <c r="N3621" s="8">
        <f t="shared" si="404"/>
        <v>0</v>
      </c>
      <c r="R3621" s="12">
        <v>1</v>
      </c>
    </row>
    <row r="3622" spans="1:18" ht="63.75" x14ac:dyDescent="0.2">
      <c r="A3622" s="1" t="s">
        <v>6511</v>
      </c>
      <c r="B3622" s="1" t="s">
        <v>63</v>
      </c>
      <c r="C3622" s="2" t="s">
        <v>6512</v>
      </c>
      <c r="D3622" s="3" t="s">
        <v>237</v>
      </c>
      <c r="E3622" s="4">
        <v>1</v>
      </c>
      <c r="F3622" s="4">
        <v>0</v>
      </c>
      <c r="H3622" s="6">
        <v>0</v>
      </c>
      <c r="I3622" s="7">
        <v>6238127</v>
      </c>
      <c r="J3622" s="7">
        <v>6238118</v>
      </c>
      <c r="K3622" s="7">
        <v>2</v>
      </c>
      <c r="L3622" s="7">
        <v>7</v>
      </c>
      <c r="M3622" s="7">
        <f t="shared" si="403"/>
        <v>0</v>
      </c>
      <c r="N3622" s="8">
        <f t="shared" si="404"/>
        <v>0</v>
      </c>
      <c r="R3622" s="12">
        <v>1</v>
      </c>
    </row>
    <row r="3623" spans="1:18" ht="38.25" x14ac:dyDescent="0.2">
      <c r="A3623" s="1" t="s">
        <v>6513</v>
      </c>
      <c r="B3623" s="1" t="s">
        <v>66</v>
      </c>
      <c r="C3623" s="2" t="s">
        <v>6514</v>
      </c>
      <c r="D3623" s="3" t="s">
        <v>36</v>
      </c>
      <c r="E3623" s="4">
        <v>0</v>
      </c>
      <c r="F3623" s="4">
        <v>0</v>
      </c>
      <c r="H3623" s="6">
        <v>0</v>
      </c>
      <c r="I3623" s="7">
        <v>6238128</v>
      </c>
      <c r="J3623" s="7">
        <v>6238118</v>
      </c>
      <c r="K3623" s="7">
        <v>2</v>
      </c>
      <c r="L3623" s="7">
        <v>7</v>
      </c>
      <c r="M3623" s="7">
        <f t="shared" si="403"/>
        <v>0</v>
      </c>
      <c r="N3623" s="8">
        <f t="shared" si="404"/>
        <v>0</v>
      </c>
      <c r="R3623" s="12">
        <v>1</v>
      </c>
    </row>
    <row r="3624" spans="1:18" ht="51" x14ac:dyDescent="0.2">
      <c r="A3624" s="1" t="s">
        <v>6515</v>
      </c>
      <c r="C3624" s="2" t="s">
        <v>6516</v>
      </c>
      <c r="D3624" s="3" t="s">
        <v>237</v>
      </c>
      <c r="E3624" s="4">
        <v>2</v>
      </c>
      <c r="F3624" s="4">
        <v>0</v>
      </c>
      <c r="H3624" s="6">
        <v>0</v>
      </c>
      <c r="I3624" s="7">
        <v>6238129</v>
      </c>
      <c r="J3624" s="7">
        <v>6238118</v>
      </c>
      <c r="K3624" s="7">
        <v>2</v>
      </c>
      <c r="L3624" s="7">
        <v>7</v>
      </c>
      <c r="M3624" s="7">
        <f t="shared" si="403"/>
        <v>0</v>
      </c>
      <c r="N3624" s="8">
        <f t="shared" si="404"/>
        <v>0</v>
      </c>
      <c r="R3624" s="12">
        <v>1</v>
      </c>
    </row>
    <row r="3625" spans="1:18" ht="178.5" x14ac:dyDescent="0.2">
      <c r="A3625" s="1" t="s">
        <v>6517</v>
      </c>
      <c r="B3625" s="1" t="s">
        <v>69</v>
      </c>
      <c r="C3625" s="2" t="s">
        <v>6518</v>
      </c>
      <c r="D3625" s="3" t="s">
        <v>234</v>
      </c>
      <c r="E3625" s="4">
        <v>1</v>
      </c>
      <c r="F3625" s="4">
        <v>0</v>
      </c>
      <c r="H3625" s="6">
        <v>0</v>
      </c>
      <c r="I3625" s="7">
        <v>6238130</v>
      </c>
      <c r="J3625" s="7">
        <v>6238118</v>
      </c>
      <c r="K3625" s="7">
        <v>2</v>
      </c>
      <c r="L3625" s="7">
        <v>7</v>
      </c>
      <c r="M3625" s="7">
        <f t="shared" si="403"/>
        <v>0</v>
      </c>
      <c r="N3625" s="8">
        <f t="shared" si="404"/>
        <v>0</v>
      </c>
      <c r="R3625" s="12">
        <v>1</v>
      </c>
    </row>
    <row r="3626" spans="1:18" ht="89.25" x14ac:dyDescent="0.2">
      <c r="A3626" s="1" t="s">
        <v>6519</v>
      </c>
      <c r="B3626" s="1" t="s">
        <v>72</v>
      </c>
      <c r="C3626" s="2" t="s">
        <v>6520</v>
      </c>
      <c r="D3626" s="3" t="s">
        <v>237</v>
      </c>
      <c r="E3626" s="4">
        <v>1</v>
      </c>
      <c r="F3626" s="4">
        <v>0</v>
      </c>
      <c r="H3626" s="6">
        <v>0</v>
      </c>
      <c r="I3626" s="7">
        <v>6238131</v>
      </c>
      <c r="J3626" s="7">
        <v>6238118</v>
      </c>
      <c r="K3626" s="7">
        <v>2</v>
      </c>
      <c r="L3626" s="7">
        <v>7</v>
      </c>
      <c r="M3626" s="7">
        <f t="shared" si="403"/>
        <v>0</v>
      </c>
      <c r="N3626" s="8">
        <f t="shared" si="404"/>
        <v>0</v>
      </c>
      <c r="R3626" s="12">
        <v>1</v>
      </c>
    </row>
    <row r="3627" spans="1:18" ht="127.5" x14ac:dyDescent="0.2">
      <c r="A3627" s="1" t="s">
        <v>6521</v>
      </c>
      <c r="B3627" s="1" t="s">
        <v>75</v>
      </c>
      <c r="C3627" s="2" t="s">
        <v>6522</v>
      </c>
      <c r="D3627" s="3" t="s">
        <v>237</v>
      </c>
      <c r="E3627" s="4">
        <v>2</v>
      </c>
      <c r="F3627" s="4">
        <v>0</v>
      </c>
      <c r="H3627" s="6">
        <v>0</v>
      </c>
      <c r="I3627" s="7">
        <v>6238132</v>
      </c>
      <c r="J3627" s="7">
        <v>6238118</v>
      </c>
      <c r="K3627" s="7">
        <v>2</v>
      </c>
      <c r="L3627" s="7">
        <v>7</v>
      </c>
      <c r="M3627" s="7">
        <f t="shared" si="403"/>
        <v>0</v>
      </c>
      <c r="N3627" s="8">
        <f t="shared" si="404"/>
        <v>0</v>
      </c>
      <c r="R3627" s="12">
        <v>1</v>
      </c>
    </row>
    <row r="3628" spans="1:18" ht="127.5" x14ac:dyDescent="0.2">
      <c r="A3628" s="1" t="s">
        <v>6523</v>
      </c>
      <c r="B3628" s="1" t="s">
        <v>78</v>
      </c>
      <c r="C3628" s="2" t="s">
        <v>6524</v>
      </c>
      <c r="D3628" s="3" t="s">
        <v>237</v>
      </c>
      <c r="E3628" s="4">
        <v>1</v>
      </c>
      <c r="F3628" s="4">
        <v>0</v>
      </c>
      <c r="H3628" s="6">
        <v>0</v>
      </c>
      <c r="I3628" s="7">
        <v>6238133</v>
      </c>
      <c r="J3628" s="7">
        <v>6238118</v>
      </c>
      <c r="K3628" s="7">
        <v>2</v>
      </c>
      <c r="L3628" s="7">
        <v>7</v>
      </c>
      <c r="M3628" s="7">
        <f t="shared" si="403"/>
        <v>0</v>
      </c>
      <c r="N3628" s="8">
        <f t="shared" si="404"/>
        <v>0</v>
      </c>
      <c r="R3628" s="12">
        <v>1</v>
      </c>
    </row>
    <row r="3629" spans="1:18" ht="102" x14ac:dyDescent="0.2">
      <c r="A3629" s="1" t="s">
        <v>6525</v>
      </c>
      <c r="B3629" s="1" t="s">
        <v>81</v>
      </c>
      <c r="C3629" s="2" t="s">
        <v>6526</v>
      </c>
      <c r="D3629" s="3" t="s">
        <v>234</v>
      </c>
      <c r="E3629" s="4">
        <v>2</v>
      </c>
      <c r="F3629" s="4">
        <v>0</v>
      </c>
      <c r="H3629" s="6">
        <v>0</v>
      </c>
      <c r="I3629" s="7">
        <v>6238134</v>
      </c>
      <c r="J3629" s="7">
        <v>6238118</v>
      </c>
      <c r="K3629" s="7">
        <v>2</v>
      </c>
      <c r="L3629" s="7">
        <v>7</v>
      </c>
      <c r="M3629" s="7">
        <f t="shared" si="403"/>
        <v>0</v>
      </c>
      <c r="N3629" s="8">
        <f t="shared" si="404"/>
        <v>0</v>
      </c>
      <c r="R3629" s="12">
        <v>1</v>
      </c>
    </row>
    <row r="3630" spans="1:18" ht="102" x14ac:dyDescent="0.2">
      <c r="A3630" s="1" t="s">
        <v>6527</v>
      </c>
      <c r="B3630" s="1" t="s">
        <v>84</v>
      </c>
      <c r="C3630" s="2" t="s">
        <v>6528</v>
      </c>
      <c r="D3630" s="3" t="s">
        <v>234</v>
      </c>
      <c r="E3630" s="4">
        <v>1</v>
      </c>
      <c r="F3630" s="4">
        <v>0</v>
      </c>
      <c r="H3630" s="6">
        <v>0</v>
      </c>
      <c r="I3630" s="7">
        <v>6238135</v>
      </c>
      <c r="J3630" s="7">
        <v>6238118</v>
      </c>
      <c r="K3630" s="7">
        <v>2</v>
      </c>
      <c r="L3630" s="7">
        <v>7</v>
      </c>
      <c r="M3630" s="7">
        <f t="shared" si="403"/>
        <v>0</v>
      </c>
      <c r="N3630" s="8">
        <f t="shared" si="404"/>
        <v>0</v>
      </c>
      <c r="R3630" s="12">
        <v>1</v>
      </c>
    </row>
    <row r="3631" spans="1:18" ht="127.5" x14ac:dyDescent="0.2">
      <c r="A3631" s="1" t="s">
        <v>6529</v>
      </c>
      <c r="B3631" s="1" t="s">
        <v>87</v>
      </c>
      <c r="C3631" s="2" t="s">
        <v>6530</v>
      </c>
      <c r="D3631" s="3" t="s">
        <v>234</v>
      </c>
      <c r="E3631" s="4">
        <v>1</v>
      </c>
      <c r="F3631" s="4">
        <v>0</v>
      </c>
      <c r="H3631" s="6">
        <v>0</v>
      </c>
      <c r="I3631" s="7">
        <v>6238136</v>
      </c>
      <c r="J3631" s="7">
        <v>6238118</v>
      </c>
      <c r="K3631" s="7">
        <v>2</v>
      </c>
      <c r="L3631" s="7">
        <v>7</v>
      </c>
      <c r="M3631" s="7">
        <f t="shared" si="403"/>
        <v>0</v>
      </c>
      <c r="N3631" s="8">
        <f t="shared" si="404"/>
        <v>0</v>
      </c>
      <c r="R3631" s="12">
        <v>1</v>
      </c>
    </row>
    <row r="3632" spans="1:18" ht="89.25" x14ac:dyDescent="0.2">
      <c r="A3632" s="1" t="s">
        <v>6531</v>
      </c>
      <c r="B3632" s="1" t="s">
        <v>90</v>
      </c>
      <c r="C3632" s="2" t="s">
        <v>1862</v>
      </c>
      <c r="D3632" s="3" t="s">
        <v>234</v>
      </c>
      <c r="E3632" s="4">
        <v>2</v>
      </c>
      <c r="F3632" s="4">
        <v>0</v>
      </c>
      <c r="H3632" s="6">
        <v>0</v>
      </c>
      <c r="I3632" s="7">
        <v>6238137</v>
      </c>
      <c r="J3632" s="7">
        <v>6238118</v>
      </c>
      <c r="K3632" s="7">
        <v>2</v>
      </c>
      <c r="L3632" s="7">
        <v>7</v>
      </c>
      <c r="M3632" s="7">
        <f t="shared" si="403"/>
        <v>0</v>
      </c>
      <c r="N3632" s="8">
        <f t="shared" si="404"/>
        <v>0</v>
      </c>
      <c r="R3632" s="12">
        <v>1</v>
      </c>
    </row>
    <row r="3633" spans="1:18" ht="89.25" x14ac:dyDescent="0.2">
      <c r="A3633" s="1" t="s">
        <v>6532</v>
      </c>
      <c r="B3633" s="1" t="s">
        <v>93</v>
      </c>
      <c r="C3633" s="2" t="s">
        <v>6533</v>
      </c>
      <c r="D3633" s="3" t="s">
        <v>234</v>
      </c>
      <c r="E3633" s="4">
        <v>2</v>
      </c>
      <c r="F3633" s="4">
        <v>0</v>
      </c>
      <c r="H3633" s="6">
        <v>0</v>
      </c>
      <c r="I3633" s="7">
        <v>6238138</v>
      </c>
      <c r="J3633" s="7">
        <v>6238118</v>
      </c>
      <c r="K3633" s="7">
        <v>2</v>
      </c>
      <c r="L3633" s="7">
        <v>7</v>
      </c>
      <c r="M3633" s="7">
        <f t="shared" si="403"/>
        <v>0</v>
      </c>
      <c r="N3633" s="8">
        <f t="shared" si="404"/>
        <v>0</v>
      </c>
      <c r="R3633" s="12">
        <v>1</v>
      </c>
    </row>
    <row r="3634" spans="1:18" ht="89.25" x14ac:dyDescent="0.2">
      <c r="A3634" s="1" t="s">
        <v>6534</v>
      </c>
      <c r="B3634" s="1" t="s">
        <v>96</v>
      </c>
      <c r="C3634" s="2" t="s">
        <v>6535</v>
      </c>
      <c r="D3634" s="3" t="s">
        <v>234</v>
      </c>
      <c r="E3634" s="4">
        <v>1</v>
      </c>
      <c r="F3634" s="4">
        <v>0</v>
      </c>
      <c r="H3634" s="6">
        <v>0</v>
      </c>
      <c r="I3634" s="7">
        <v>6238139</v>
      </c>
      <c r="J3634" s="7">
        <v>6238118</v>
      </c>
      <c r="K3634" s="7">
        <v>2</v>
      </c>
      <c r="L3634" s="7">
        <v>7</v>
      </c>
      <c r="M3634" s="7">
        <f t="shared" si="403"/>
        <v>0</v>
      </c>
      <c r="N3634" s="8">
        <f t="shared" si="404"/>
        <v>0</v>
      </c>
      <c r="R3634" s="12">
        <v>1</v>
      </c>
    </row>
    <row r="3635" spans="1:18" ht="38.25" x14ac:dyDescent="0.2">
      <c r="A3635" s="1" t="s">
        <v>6536</v>
      </c>
      <c r="B3635" s="1" t="s">
        <v>99</v>
      </c>
      <c r="C3635" s="2" t="s">
        <v>1832</v>
      </c>
      <c r="D3635" s="3" t="s">
        <v>36</v>
      </c>
      <c r="E3635" s="4">
        <v>0</v>
      </c>
      <c r="F3635" s="4">
        <v>0</v>
      </c>
      <c r="H3635" s="6">
        <v>0</v>
      </c>
      <c r="I3635" s="7">
        <v>6238140</v>
      </c>
      <c r="J3635" s="7">
        <v>6238118</v>
      </c>
      <c r="K3635" s="7">
        <v>2</v>
      </c>
      <c r="L3635" s="7">
        <v>7</v>
      </c>
      <c r="M3635" s="7">
        <f t="shared" si="403"/>
        <v>0</v>
      </c>
      <c r="N3635" s="8">
        <f t="shared" si="404"/>
        <v>0</v>
      </c>
      <c r="R3635" s="12">
        <v>1</v>
      </c>
    </row>
    <row r="3636" spans="1:18" ht="51" x14ac:dyDescent="0.2">
      <c r="A3636" s="1" t="s">
        <v>6537</v>
      </c>
      <c r="C3636" s="2" t="s">
        <v>6538</v>
      </c>
      <c r="D3636" s="3" t="s">
        <v>237</v>
      </c>
      <c r="E3636" s="4">
        <v>10</v>
      </c>
      <c r="F3636" s="4">
        <v>0</v>
      </c>
      <c r="H3636" s="6">
        <v>0</v>
      </c>
      <c r="I3636" s="7">
        <v>6238141</v>
      </c>
      <c r="J3636" s="7">
        <v>6238118</v>
      </c>
      <c r="K3636" s="7">
        <v>2</v>
      </c>
      <c r="L3636" s="7">
        <v>7</v>
      </c>
      <c r="M3636" s="7">
        <f t="shared" si="403"/>
        <v>0</v>
      </c>
      <c r="N3636" s="8">
        <f t="shared" si="404"/>
        <v>0</v>
      </c>
      <c r="R3636" s="12">
        <v>1</v>
      </c>
    </row>
    <row r="3637" spans="1:18" ht="51" x14ac:dyDescent="0.2">
      <c r="A3637" s="1" t="s">
        <v>6539</v>
      </c>
      <c r="C3637" s="2" t="s">
        <v>1834</v>
      </c>
      <c r="D3637" s="3" t="s">
        <v>237</v>
      </c>
      <c r="E3637" s="4">
        <v>10</v>
      </c>
      <c r="F3637" s="4">
        <v>0</v>
      </c>
      <c r="H3637" s="6">
        <v>0</v>
      </c>
      <c r="I3637" s="7">
        <v>6238142</v>
      </c>
      <c r="J3637" s="7">
        <v>6238118</v>
      </c>
      <c r="K3637" s="7">
        <v>2</v>
      </c>
      <c r="L3637" s="7">
        <v>7</v>
      </c>
      <c r="M3637" s="7">
        <f t="shared" si="403"/>
        <v>0</v>
      </c>
      <c r="N3637" s="8">
        <f t="shared" si="404"/>
        <v>0</v>
      </c>
      <c r="R3637" s="12">
        <v>1</v>
      </c>
    </row>
    <row r="3638" spans="1:18" ht="51" x14ac:dyDescent="0.2">
      <c r="A3638" s="1" t="s">
        <v>6540</v>
      </c>
      <c r="C3638" s="2" t="s">
        <v>6541</v>
      </c>
      <c r="D3638" s="3" t="s">
        <v>237</v>
      </c>
      <c r="E3638" s="4">
        <v>4</v>
      </c>
      <c r="F3638" s="4">
        <v>0</v>
      </c>
      <c r="H3638" s="6">
        <v>0</v>
      </c>
      <c r="I3638" s="7">
        <v>6238143</v>
      </c>
      <c r="J3638" s="7">
        <v>6238118</v>
      </c>
      <c r="K3638" s="7">
        <v>2</v>
      </c>
      <c r="L3638" s="7">
        <v>7</v>
      </c>
      <c r="M3638" s="7">
        <f t="shared" si="403"/>
        <v>0</v>
      </c>
      <c r="N3638" s="8">
        <f t="shared" si="404"/>
        <v>0</v>
      </c>
      <c r="R3638" s="12">
        <v>1</v>
      </c>
    </row>
    <row r="3639" spans="1:18" ht="38.25" x14ac:dyDescent="0.2">
      <c r="A3639" s="1" t="s">
        <v>6542</v>
      </c>
      <c r="B3639" s="1" t="s">
        <v>102</v>
      </c>
      <c r="C3639" s="2" t="s">
        <v>6543</v>
      </c>
      <c r="D3639" s="3" t="s">
        <v>36</v>
      </c>
      <c r="E3639" s="4">
        <v>0</v>
      </c>
      <c r="F3639" s="4">
        <v>0</v>
      </c>
      <c r="H3639" s="6">
        <v>0</v>
      </c>
      <c r="I3639" s="7">
        <v>6238144</v>
      </c>
      <c r="J3639" s="7">
        <v>6238118</v>
      </c>
      <c r="K3639" s="7">
        <v>2</v>
      </c>
      <c r="L3639" s="7">
        <v>7</v>
      </c>
      <c r="M3639" s="7">
        <f t="shared" si="403"/>
        <v>0</v>
      </c>
      <c r="N3639" s="8">
        <f t="shared" si="404"/>
        <v>0</v>
      </c>
      <c r="R3639" s="12">
        <v>1</v>
      </c>
    </row>
    <row r="3640" spans="1:18" ht="51" x14ac:dyDescent="0.2">
      <c r="A3640" s="1" t="s">
        <v>6544</v>
      </c>
      <c r="C3640" s="2" t="s">
        <v>6545</v>
      </c>
      <c r="D3640" s="3" t="s">
        <v>237</v>
      </c>
      <c r="E3640" s="4">
        <v>11</v>
      </c>
      <c r="F3640" s="4">
        <v>0</v>
      </c>
      <c r="H3640" s="6">
        <v>0</v>
      </c>
      <c r="I3640" s="7">
        <v>6238145</v>
      </c>
      <c r="J3640" s="7">
        <v>6238118</v>
      </c>
      <c r="K3640" s="7">
        <v>2</v>
      </c>
      <c r="L3640" s="7">
        <v>7</v>
      </c>
      <c r="M3640" s="7">
        <f t="shared" si="403"/>
        <v>0</v>
      </c>
      <c r="N3640" s="8">
        <f t="shared" si="404"/>
        <v>0</v>
      </c>
      <c r="R3640" s="12">
        <v>1</v>
      </c>
    </row>
    <row r="3641" spans="1:18" ht="38.25" x14ac:dyDescent="0.2">
      <c r="A3641" s="1" t="s">
        <v>6546</v>
      </c>
      <c r="B3641" s="1" t="s">
        <v>105</v>
      </c>
      <c r="C3641" s="2" t="s">
        <v>1840</v>
      </c>
      <c r="D3641" s="3" t="s">
        <v>36</v>
      </c>
      <c r="E3641" s="4">
        <v>0</v>
      </c>
      <c r="F3641" s="4">
        <v>0</v>
      </c>
      <c r="H3641" s="6">
        <v>0</v>
      </c>
      <c r="I3641" s="7">
        <v>6238146</v>
      </c>
      <c r="J3641" s="7">
        <v>6238118</v>
      </c>
      <c r="K3641" s="7">
        <v>2</v>
      </c>
      <c r="L3641" s="7">
        <v>7</v>
      </c>
      <c r="M3641" s="7">
        <f t="shared" si="403"/>
        <v>0</v>
      </c>
      <c r="N3641" s="8">
        <f t="shared" si="404"/>
        <v>0</v>
      </c>
      <c r="R3641" s="12">
        <v>1</v>
      </c>
    </row>
    <row r="3642" spans="1:18" ht="51" x14ac:dyDescent="0.2">
      <c r="A3642" s="1" t="s">
        <v>6547</v>
      </c>
      <c r="C3642" s="2" t="s">
        <v>6548</v>
      </c>
      <c r="D3642" s="3" t="s">
        <v>237</v>
      </c>
      <c r="E3642" s="4">
        <v>20</v>
      </c>
      <c r="F3642" s="4">
        <v>0</v>
      </c>
      <c r="H3642" s="6">
        <v>0</v>
      </c>
      <c r="I3642" s="7">
        <v>6238147</v>
      </c>
      <c r="J3642" s="7">
        <v>6238118</v>
      </c>
      <c r="K3642" s="7">
        <v>2</v>
      </c>
      <c r="L3642" s="7">
        <v>7</v>
      </c>
      <c r="M3642" s="7">
        <f t="shared" si="403"/>
        <v>0</v>
      </c>
      <c r="N3642" s="8">
        <f t="shared" si="404"/>
        <v>0</v>
      </c>
      <c r="R3642" s="12">
        <v>1</v>
      </c>
    </row>
    <row r="3643" spans="1:18" ht="25.5" x14ac:dyDescent="0.2">
      <c r="A3643" s="1" t="s">
        <v>6549</v>
      </c>
      <c r="B3643" s="1" t="s">
        <v>108</v>
      </c>
      <c r="C3643" s="2" t="s">
        <v>6550</v>
      </c>
      <c r="D3643" s="3" t="s">
        <v>36</v>
      </c>
      <c r="E3643" s="4">
        <v>0</v>
      </c>
      <c r="F3643" s="4">
        <v>0</v>
      </c>
      <c r="H3643" s="6">
        <v>0</v>
      </c>
      <c r="I3643" s="7">
        <v>6239471</v>
      </c>
      <c r="J3643" s="7">
        <v>6238118</v>
      </c>
      <c r="K3643" s="7">
        <v>2</v>
      </c>
      <c r="L3643" s="7">
        <v>7</v>
      </c>
      <c r="M3643" s="7">
        <f t="shared" si="403"/>
        <v>0</v>
      </c>
      <c r="N3643" s="8">
        <f t="shared" si="404"/>
        <v>0</v>
      </c>
      <c r="R3643" s="12">
        <v>1</v>
      </c>
    </row>
    <row r="3644" spans="1:18" x14ac:dyDescent="0.2">
      <c r="A3644" s="1" t="s">
        <v>6551</v>
      </c>
      <c r="C3644" s="2" t="s">
        <v>6552</v>
      </c>
      <c r="D3644" s="3" t="s">
        <v>237</v>
      </c>
      <c r="E3644" s="4">
        <v>3</v>
      </c>
      <c r="F3644" s="4">
        <v>0</v>
      </c>
      <c r="H3644" s="6">
        <v>0</v>
      </c>
      <c r="I3644" s="7">
        <v>6238148</v>
      </c>
      <c r="J3644" s="7">
        <v>6238118</v>
      </c>
      <c r="K3644" s="7">
        <v>2</v>
      </c>
      <c r="L3644" s="7">
        <v>7</v>
      </c>
      <c r="M3644" s="7">
        <f t="shared" si="403"/>
        <v>0</v>
      </c>
      <c r="N3644" s="8">
        <f t="shared" si="404"/>
        <v>0</v>
      </c>
      <c r="R3644" s="12">
        <v>1</v>
      </c>
    </row>
    <row r="3645" spans="1:18" ht="76.5" x14ac:dyDescent="0.2">
      <c r="A3645" s="1" t="s">
        <v>6553</v>
      </c>
      <c r="B3645" s="1" t="s">
        <v>111</v>
      </c>
      <c r="C3645" s="2" t="s">
        <v>1852</v>
      </c>
      <c r="D3645" s="3" t="s">
        <v>36</v>
      </c>
      <c r="E3645" s="4">
        <v>0</v>
      </c>
      <c r="F3645" s="4">
        <v>0</v>
      </c>
      <c r="H3645" s="6">
        <v>0</v>
      </c>
      <c r="I3645" s="7">
        <v>6238149</v>
      </c>
      <c r="J3645" s="7">
        <v>6238118</v>
      </c>
      <c r="K3645" s="7">
        <v>2</v>
      </c>
      <c r="L3645" s="7">
        <v>7</v>
      </c>
      <c r="M3645" s="7">
        <f t="shared" si="403"/>
        <v>0</v>
      </c>
      <c r="N3645" s="8">
        <f t="shared" si="404"/>
        <v>0</v>
      </c>
      <c r="R3645" s="12">
        <v>1</v>
      </c>
    </row>
    <row r="3646" spans="1:18" ht="76.5" x14ac:dyDescent="0.2">
      <c r="A3646" s="1" t="s">
        <v>6554</v>
      </c>
      <c r="C3646" s="2" t="s">
        <v>6555</v>
      </c>
      <c r="D3646" s="3" t="s">
        <v>237</v>
      </c>
      <c r="E3646" s="4">
        <v>1</v>
      </c>
      <c r="F3646" s="4">
        <v>0</v>
      </c>
      <c r="H3646" s="6">
        <v>0</v>
      </c>
      <c r="I3646" s="7">
        <v>6238150</v>
      </c>
      <c r="J3646" s="7">
        <v>6238118</v>
      </c>
      <c r="K3646" s="7">
        <v>2</v>
      </c>
      <c r="L3646" s="7">
        <v>7</v>
      </c>
      <c r="M3646" s="7">
        <f t="shared" si="403"/>
        <v>0</v>
      </c>
      <c r="N3646" s="8">
        <f t="shared" ref="N3646:N3677" si="405">H3646*E3646*(1+F3646/100)</f>
        <v>0</v>
      </c>
      <c r="R3646" s="12">
        <v>1</v>
      </c>
    </row>
    <row r="3647" spans="1:18" ht="51" x14ac:dyDescent="0.2">
      <c r="A3647" s="1" t="s">
        <v>6556</v>
      </c>
      <c r="B3647" s="1" t="s">
        <v>114</v>
      </c>
      <c r="C3647" s="2" t="s">
        <v>6557</v>
      </c>
      <c r="D3647" s="3" t="s">
        <v>36</v>
      </c>
      <c r="E3647" s="4">
        <v>0</v>
      </c>
      <c r="F3647" s="4">
        <v>0</v>
      </c>
      <c r="H3647" s="6">
        <v>0</v>
      </c>
      <c r="I3647" s="7">
        <v>6238151</v>
      </c>
      <c r="J3647" s="7">
        <v>6238118</v>
      </c>
      <c r="K3647" s="7">
        <v>2</v>
      </c>
      <c r="L3647" s="7">
        <v>7</v>
      </c>
      <c r="M3647" s="7">
        <f t="shared" si="403"/>
        <v>0</v>
      </c>
      <c r="N3647" s="8">
        <f t="shared" si="405"/>
        <v>0</v>
      </c>
      <c r="R3647" s="12">
        <v>1</v>
      </c>
    </row>
    <row r="3648" spans="1:18" ht="63.75" x14ac:dyDescent="0.2">
      <c r="A3648" s="1" t="s">
        <v>6558</v>
      </c>
      <c r="C3648" s="2" t="s">
        <v>6559</v>
      </c>
      <c r="D3648" s="3" t="s">
        <v>237</v>
      </c>
      <c r="E3648" s="4">
        <v>1</v>
      </c>
      <c r="F3648" s="4">
        <v>0</v>
      </c>
      <c r="H3648" s="6">
        <v>0</v>
      </c>
      <c r="I3648" s="7">
        <v>6238152</v>
      </c>
      <c r="J3648" s="7">
        <v>6238118</v>
      </c>
      <c r="K3648" s="7">
        <v>2</v>
      </c>
      <c r="L3648" s="7">
        <v>7</v>
      </c>
      <c r="M3648" s="7">
        <f t="shared" si="403"/>
        <v>0</v>
      </c>
      <c r="N3648" s="8">
        <f t="shared" si="405"/>
        <v>0</v>
      </c>
      <c r="R3648" s="12">
        <v>1</v>
      </c>
    </row>
    <row r="3649" spans="1:18" ht="63.75" x14ac:dyDescent="0.2">
      <c r="A3649" s="1" t="s">
        <v>6560</v>
      </c>
      <c r="C3649" s="2" t="s">
        <v>6561</v>
      </c>
      <c r="D3649" s="3" t="s">
        <v>237</v>
      </c>
      <c r="E3649" s="4">
        <v>4</v>
      </c>
      <c r="F3649" s="4">
        <v>0</v>
      </c>
      <c r="H3649" s="6">
        <v>0</v>
      </c>
      <c r="I3649" s="7">
        <v>6238153</v>
      </c>
      <c r="J3649" s="7">
        <v>6238118</v>
      </c>
      <c r="K3649" s="7">
        <v>2</v>
      </c>
      <c r="L3649" s="7">
        <v>7</v>
      </c>
      <c r="M3649" s="7">
        <f t="shared" si="403"/>
        <v>0</v>
      </c>
      <c r="N3649" s="8">
        <f t="shared" si="405"/>
        <v>0</v>
      </c>
      <c r="R3649" s="12">
        <v>1</v>
      </c>
    </row>
    <row r="3650" spans="1:18" ht="38.25" x14ac:dyDescent="0.2">
      <c r="A3650" s="1" t="s">
        <v>6562</v>
      </c>
      <c r="B3650" s="1" t="s">
        <v>117</v>
      </c>
      <c r="C3650" s="2" t="s">
        <v>6563</v>
      </c>
      <c r="D3650" s="3" t="s">
        <v>36</v>
      </c>
      <c r="E3650" s="4">
        <v>0</v>
      </c>
      <c r="F3650" s="4">
        <v>0</v>
      </c>
      <c r="H3650" s="6">
        <v>0</v>
      </c>
      <c r="I3650" s="7">
        <v>6238154</v>
      </c>
      <c r="J3650" s="7">
        <v>6238118</v>
      </c>
      <c r="K3650" s="7">
        <v>2</v>
      </c>
      <c r="L3650" s="7">
        <v>7</v>
      </c>
      <c r="M3650" s="7">
        <f t="shared" si="403"/>
        <v>0</v>
      </c>
      <c r="N3650" s="8">
        <f t="shared" si="405"/>
        <v>0</v>
      </c>
      <c r="R3650" s="12">
        <v>1</v>
      </c>
    </row>
    <row r="3651" spans="1:18" ht="51" x14ac:dyDescent="0.2">
      <c r="A3651" s="1" t="s">
        <v>6564</v>
      </c>
      <c r="C3651" s="2" t="s">
        <v>6565</v>
      </c>
      <c r="D3651" s="3" t="s">
        <v>237</v>
      </c>
      <c r="E3651" s="4">
        <v>2</v>
      </c>
      <c r="F3651" s="4">
        <v>0</v>
      </c>
      <c r="H3651" s="6">
        <v>0</v>
      </c>
      <c r="I3651" s="7">
        <v>6238155</v>
      </c>
      <c r="J3651" s="7">
        <v>6238118</v>
      </c>
      <c r="K3651" s="7">
        <v>2</v>
      </c>
      <c r="L3651" s="7">
        <v>7</v>
      </c>
      <c r="M3651" s="7">
        <f t="shared" si="403"/>
        <v>0</v>
      </c>
      <c r="N3651" s="8">
        <f t="shared" si="405"/>
        <v>0</v>
      </c>
      <c r="R3651" s="12">
        <v>1</v>
      </c>
    </row>
    <row r="3652" spans="1:18" ht="51" x14ac:dyDescent="0.2">
      <c r="A3652" s="1" t="s">
        <v>6566</v>
      </c>
      <c r="C3652" s="2" t="s">
        <v>6567</v>
      </c>
      <c r="D3652" s="3" t="s">
        <v>237</v>
      </c>
      <c r="E3652" s="4">
        <v>1</v>
      </c>
      <c r="F3652" s="4">
        <v>0</v>
      </c>
      <c r="H3652" s="6">
        <v>0</v>
      </c>
      <c r="I3652" s="7">
        <v>6238156</v>
      </c>
      <c r="J3652" s="7">
        <v>6238118</v>
      </c>
      <c r="K3652" s="7">
        <v>2</v>
      </c>
      <c r="L3652" s="7">
        <v>7</v>
      </c>
      <c r="M3652" s="7">
        <f t="shared" si="403"/>
        <v>0</v>
      </c>
      <c r="N3652" s="8">
        <f t="shared" si="405"/>
        <v>0</v>
      </c>
      <c r="R3652" s="12">
        <v>1</v>
      </c>
    </row>
    <row r="3653" spans="1:18" ht="38.25" x14ac:dyDescent="0.2">
      <c r="A3653" s="1" t="s">
        <v>6568</v>
      </c>
      <c r="B3653" s="1" t="s">
        <v>120</v>
      </c>
      <c r="C3653" s="2" t="s">
        <v>6569</v>
      </c>
      <c r="D3653" s="3" t="s">
        <v>36</v>
      </c>
      <c r="E3653" s="4">
        <v>0</v>
      </c>
      <c r="F3653" s="4">
        <v>0</v>
      </c>
      <c r="H3653" s="6">
        <v>0</v>
      </c>
      <c r="I3653" s="7">
        <v>6238157</v>
      </c>
      <c r="J3653" s="7">
        <v>6238118</v>
      </c>
      <c r="K3653" s="7">
        <v>2</v>
      </c>
      <c r="L3653" s="7">
        <v>7</v>
      </c>
      <c r="M3653" s="7">
        <f t="shared" si="403"/>
        <v>0</v>
      </c>
      <c r="N3653" s="8">
        <f t="shared" si="405"/>
        <v>0</v>
      </c>
      <c r="R3653" s="12">
        <v>1</v>
      </c>
    </row>
    <row r="3654" spans="1:18" ht="51" x14ac:dyDescent="0.2">
      <c r="A3654" s="1" t="s">
        <v>6570</v>
      </c>
      <c r="C3654" s="2" t="s">
        <v>6571</v>
      </c>
      <c r="D3654" s="3" t="s">
        <v>237</v>
      </c>
      <c r="E3654" s="4">
        <v>2</v>
      </c>
      <c r="F3654" s="4">
        <v>0</v>
      </c>
      <c r="H3654" s="6">
        <v>0</v>
      </c>
      <c r="I3654" s="7">
        <v>6238158</v>
      </c>
      <c r="J3654" s="7">
        <v>6238118</v>
      </c>
      <c r="K3654" s="7">
        <v>2</v>
      </c>
      <c r="L3654" s="7">
        <v>7</v>
      </c>
      <c r="M3654" s="7">
        <f t="shared" si="403"/>
        <v>0</v>
      </c>
      <c r="N3654" s="8">
        <f t="shared" si="405"/>
        <v>0</v>
      </c>
      <c r="R3654" s="12">
        <v>1</v>
      </c>
    </row>
    <row r="3655" spans="1:18" ht="38.25" x14ac:dyDescent="0.2">
      <c r="A3655" s="1" t="s">
        <v>6572</v>
      </c>
      <c r="B3655" s="1" t="s">
        <v>123</v>
      </c>
      <c r="C3655" s="2" t="s">
        <v>6514</v>
      </c>
      <c r="D3655" s="3" t="s">
        <v>36</v>
      </c>
      <c r="E3655" s="4">
        <v>0</v>
      </c>
      <c r="F3655" s="4">
        <v>0</v>
      </c>
      <c r="H3655" s="6">
        <v>0</v>
      </c>
      <c r="I3655" s="7">
        <v>6238159</v>
      </c>
      <c r="J3655" s="7">
        <v>6238118</v>
      </c>
      <c r="K3655" s="7">
        <v>2</v>
      </c>
      <c r="L3655" s="7">
        <v>7</v>
      </c>
      <c r="M3655" s="7">
        <f t="shared" si="403"/>
        <v>0</v>
      </c>
      <c r="N3655" s="8">
        <f t="shared" si="405"/>
        <v>0</v>
      </c>
      <c r="R3655" s="12">
        <v>1</v>
      </c>
    </row>
    <row r="3656" spans="1:18" ht="51" x14ac:dyDescent="0.2">
      <c r="A3656" s="1" t="s">
        <v>6573</v>
      </c>
      <c r="C3656" s="2" t="s">
        <v>6516</v>
      </c>
      <c r="D3656" s="3" t="s">
        <v>237</v>
      </c>
      <c r="E3656" s="4">
        <v>2</v>
      </c>
      <c r="F3656" s="4">
        <v>0</v>
      </c>
      <c r="H3656" s="6">
        <v>0</v>
      </c>
      <c r="I3656" s="7">
        <v>6238160</v>
      </c>
      <c r="J3656" s="7">
        <v>6238118</v>
      </c>
      <c r="K3656" s="7">
        <v>2</v>
      </c>
      <c r="L3656" s="7">
        <v>7</v>
      </c>
      <c r="M3656" s="7">
        <f t="shared" si="403"/>
        <v>0</v>
      </c>
      <c r="N3656" s="8">
        <f t="shared" si="405"/>
        <v>0</v>
      </c>
      <c r="R3656" s="12">
        <v>1</v>
      </c>
    </row>
    <row r="3657" spans="1:18" ht="51" x14ac:dyDescent="0.2">
      <c r="A3657" s="1" t="s">
        <v>6574</v>
      </c>
      <c r="B3657" s="1" t="s">
        <v>125</v>
      </c>
      <c r="C3657" s="2" t="s">
        <v>6575</v>
      </c>
      <c r="D3657" s="3" t="s">
        <v>36</v>
      </c>
      <c r="E3657" s="4">
        <v>0</v>
      </c>
      <c r="F3657" s="4">
        <v>0</v>
      </c>
      <c r="H3657" s="6">
        <v>0</v>
      </c>
      <c r="I3657" s="7">
        <v>6238161</v>
      </c>
      <c r="J3657" s="7">
        <v>6238118</v>
      </c>
      <c r="K3657" s="7">
        <v>2</v>
      </c>
      <c r="L3657" s="7">
        <v>7</v>
      </c>
      <c r="M3657" s="7">
        <f t="shared" si="403"/>
        <v>0</v>
      </c>
      <c r="N3657" s="8">
        <f t="shared" si="405"/>
        <v>0</v>
      </c>
      <c r="R3657" s="12">
        <v>1</v>
      </c>
    </row>
    <row r="3658" spans="1:18" ht="51" x14ac:dyDescent="0.2">
      <c r="A3658" s="1" t="s">
        <v>6576</v>
      </c>
      <c r="C3658" s="2" t="s">
        <v>6577</v>
      </c>
      <c r="D3658" s="3" t="s">
        <v>237</v>
      </c>
      <c r="E3658" s="4">
        <v>1</v>
      </c>
      <c r="F3658" s="4">
        <v>0</v>
      </c>
      <c r="H3658" s="6">
        <v>0</v>
      </c>
      <c r="I3658" s="7">
        <v>6238162</v>
      </c>
      <c r="J3658" s="7">
        <v>6238118</v>
      </c>
      <c r="K3658" s="7">
        <v>2</v>
      </c>
      <c r="L3658" s="7">
        <v>7</v>
      </c>
      <c r="M3658" s="7">
        <f t="shared" si="403"/>
        <v>0</v>
      </c>
      <c r="N3658" s="8">
        <f t="shared" si="405"/>
        <v>0</v>
      </c>
      <c r="R3658" s="12">
        <v>1</v>
      </c>
    </row>
    <row r="3659" spans="1:18" ht="51" x14ac:dyDescent="0.2">
      <c r="A3659" s="1" t="s">
        <v>6578</v>
      </c>
      <c r="B3659" s="1" t="s">
        <v>128</v>
      </c>
      <c r="C3659" s="2" t="s">
        <v>1824</v>
      </c>
      <c r="D3659" s="3" t="s">
        <v>36</v>
      </c>
      <c r="E3659" s="4">
        <v>0</v>
      </c>
      <c r="F3659" s="4">
        <v>0</v>
      </c>
      <c r="H3659" s="6">
        <v>0</v>
      </c>
      <c r="I3659" s="7">
        <v>6238163</v>
      </c>
      <c r="J3659" s="7">
        <v>6238118</v>
      </c>
      <c r="K3659" s="7">
        <v>2</v>
      </c>
      <c r="L3659" s="7">
        <v>7</v>
      </c>
      <c r="M3659" s="7">
        <f t="shared" si="403"/>
        <v>0</v>
      </c>
      <c r="N3659" s="8">
        <f t="shared" si="405"/>
        <v>0</v>
      </c>
      <c r="R3659" s="12">
        <v>1</v>
      </c>
    </row>
    <row r="3660" spans="1:18" ht="63.75" x14ac:dyDescent="0.2">
      <c r="A3660" s="1" t="s">
        <v>6579</v>
      </c>
      <c r="C3660" s="2" t="s">
        <v>2096</v>
      </c>
      <c r="D3660" s="3" t="s">
        <v>247</v>
      </c>
      <c r="E3660" s="4">
        <v>55</v>
      </c>
      <c r="F3660" s="4">
        <v>0</v>
      </c>
      <c r="H3660" s="6">
        <v>0</v>
      </c>
      <c r="I3660" s="7">
        <v>6238164</v>
      </c>
      <c r="J3660" s="7">
        <v>6238118</v>
      </c>
      <c r="K3660" s="7">
        <v>2</v>
      </c>
      <c r="L3660" s="7">
        <v>7</v>
      </c>
      <c r="M3660" s="7">
        <f t="shared" si="403"/>
        <v>0</v>
      </c>
      <c r="N3660" s="8">
        <f t="shared" si="405"/>
        <v>0</v>
      </c>
      <c r="R3660" s="12">
        <v>1</v>
      </c>
    </row>
    <row r="3661" spans="1:18" ht="63.75" x14ac:dyDescent="0.2">
      <c r="A3661" s="1" t="s">
        <v>6580</v>
      </c>
      <c r="C3661" s="2" t="s">
        <v>6581</v>
      </c>
      <c r="D3661" s="3" t="s">
        <v>247</v>
      </c>
      <c r="E3661" s="4">
        <v>4</v>
      </c>
      <c r="F3661" s="4">
        <v>0</v>
      </c>
      <c r="H3661" s="6">
        <v>0</v>
      </c>
      <c r="I3661" s="7">
        <v>6238165</v>
      </c>
      <c r="J3661" s="7">
        <v>6238118</v>
      </c>
      <c r="K3661" s="7">
        <v>2</v>
      </c>
      <c r="L3661" s="7">
        <v>7</v>
      </c>
      <c r="M3661" s="7">
        <f t="shared" si="403"/>
        <v>0</v>
      </c>
      <c r="N3661" s="8">
        <f t="shared" si="405"/>
        <v>0</v>
      </c>
      <c r="R3661" s="12">
        <v>1</v>
      </c>
    </row>
    <row r="3662" spans="1:18" ht="63.75" x14ac:dyDescent="0.2">
      <c r="A3662" s="1" t="s">
        <v>6582</v>
      </c>
      <c r="C3662" s="2" t="s">
        <v>1826</v>
      </c>
      <c r="D3662" s="3" t="s">
        <v>247</v>
      </c>
      <c r="E3662" s="4">
        <v>24</v>
      </c>
      <c r="F3662" s="4">
        <v>0</v>
      </c>
      <c r="H3662" s="6">
        <v>0</v>
      </c>
      <c r="I3662" s="7">
        <v>6238166</v>
      </c>
      <c r="J3662" s="7">
        <v>6238118</v>
      </c>
      <c r="K3662" s="7">
        <v>2</v>
      </c>
      <c r="L3662" s="7">
        <v>7</v>
      </c>
      <c r="M3662" s="7">
        <f t="shared" si="403"/>
        <v>0</v>
      </c>
      <c r="N3662" s="8">
        <f t="shared" si="405"/>
        <v>0</v>
      </c>
      <c r="R3662" s="12">
        <v>1</v>
      </c>
    </row>
    <row r="3663" spans="1:18" ht="63.75" x14ac:dyDescent="0.2">
      <c r="A3663" s="1" t="s">
        <v>6583</v>
      </c>
      <c r="C3663" s="2" t="s">
        <v>6584</v>
      </c>
      <c r="D3663" s="3" t="s">
        <v>247</v>
      </c>
      <c r="E3663" s="4">
        <v>7</v>
      </c>
      <c r="F3663" s="4">
        <v>0</v>
      </c>
      <c r="H3663" s="6">
        <v>0</v>
      </c>
      <c r="I3663" s="7">
        <v>6238167</v>
      </c>
      <c r="J3663" s="7">
        <v>6238118</v>
      </c>
      <c r="K3663" s="7">
        <v>2</v>
      </c>
      <c r="L3663" s="7">
        <v>7</v>
      </c>
      <c r="M3663" s="7">
        <f t="shared" si="403"/>
        <v>0</v>
      </c>
      <c r="N3663" s="8">
        <f t="shared" si="405"/>
        <v>0</v>
      </c>
      <c r="R3663" s="12">
        <v>1</v>
      </c>
    </row>
    <row r="3664" spans="1:18" ht="63.75" x14ac:dyDescent="0.2">
      <c r="A3664" s="1" t="s">
        <v>6585</v>
      </c>
      <c r="C3664" s="2" t="s">
        <v>6586</v>
      </c>
      <c r="D3664" s="3" t="s">
        <v>247</v>
      </c>
      <c r="E3664" s="4">
        <v>15</v>
      </c>
      <c r="F3664" s="4">
        <v>0</v>
      </c>
      <c r="H3664" s="6">
        <v>0</v>
      </c>
      <c r="I3664" s="7">
        <v>6238168</v>
      </c>
      <c r="J3664" s="7">
        <v>6238118</v>
      </c>
      <c r="K3664" s="7">
        <v>2</v>
      </c>
      <c r="L3664" s="7">
        <v>7</v>
      </c>
      <c r="M3664" s="7">
        <f t="shared" si="403"/>
        <v>0</v>
      </c>
      <c r="N3664" s="8">
        <f t="shared" si="405"/>
        <v>0</v>
      </c>
      <c r="R3664" s="12">
        <v>1</v>
      </c>
    </row>
    <row r="3665" spans="1:18" ht="25.5" x14ac:dyDescent="0.2">
      <c r="A3665" s="1" t="s">
        <v>6587</v>
      </c>
      <c r="B3665" s="1" t="s">
        <v>131</v>
      </c>
      <c r="C3665" s="2" t="s">
        <v>6588</v>
      </c>
      <c r="D3665" s="3" t="s">
        <v>234</v>
      </c>
      <c r="E3665" s="4">
        <v>10</v>
      </c>
      <c r="F3665" s="4">
        <v>0</v>
      </c>
      <c r="H3665" s="6">
        <v>0</v>
      </c>
      <c r="I3665" s="7">
        <v>6238169</v>
      </c>
      <c r="J3665" s="7">
        <v>6238118</v>
      </c>
      <c r="K3665" s="7">
        <v>2</v>
      </c>
      <c r="L3665" s="7">
        <v>7</v>
      </c>
      <c r="M3665" s="7">
        <f t="shared" si="403"/>
        <v>0</v>
      </c>
      <c r="N3665" s="8">
        <f t="shared" si="405"/>
        <v>0</v>
      </c>
      <c r="R3665" s="12">
        <v>1</v>
      </c>
    </row>
    <row r="3666" spans="1:18" ht="63.75" x14ac:dyDescent="0.2">
      <c r="A3666" s="1" t="s">
        <v>6589</v>
      </c>
      <c r="B3666" s="1" t="s">
        <v>134</v>
      </c>
      <c r="C3666" s="2" t="s">
        <v>6590</v>
      </c>
      <c r="D3666" s="3" t="s">
        <v>234</v>
      </c>
      <c r="E3666" s="4">
        <v>13</v>
      </c>
      <c r="F3666" s="4">
        <v>0</v>
      </c>
      <c r="H3666" s="6">
        <v>0</v>
      </c>
      <c r="I3666" s="7">
        <v>6238170</v>
      </c>
      <c r="J3666" s="7">
        <v>6238118</v>
      </c>
      <c r="K3666" s="7">
        <v>2</v>
      </c>
      <c r="L3666" s="7">
        <v>7</v>
      </c>
      <c r="M3666" s="7">
        <f t="shared" si="403"/>
        <v>0</v>
      </c>
      <c r="N3666" s="8">
        <f t="shared" si="405"/>
        <v>0</v>
      </c>
      <c r="R3666" s="12">
        <v>1</v>
      </c>
    </row>
    <row r="3667" spans="1:18" ht="63.75" x14ac:dyDescent="0.2">
      <c r="A3667" s="1" t="s">
        <v>6591</v>
      </c>
      <c r="B3667" s="1" t="s">
        <v>137</v>
      </c>
      <c r="C3667" s="2" t="s">
        <v>6592</v>
      </c>
      <c r="D3667" s="3" t="s">
        <v>234</v>
      </c>
      <c r="E3667" s="4">
        <v>2</v>
      </c>
      <c r="F3667" s="4">
        <v>0</v>
      </c>
      <c r="H3667" s="6">
        <v>0</v>
      </c>
      <c r="I3667" s="7">
        <v>6238171</v>
      </c>
      <c r="J3667" s="7">
        <v>6238118</v>
      </c>
      <c r="K3667" s="7">
        <v>2</v>
      </c>
      <c r="L3667" s="7">
        <v>7</v>
      </c>
      <c r="M3667" s="7">
        <f t="shared" si="403"/>
        <v>0</v>
      </c>
      <c r="N3667" s="8">
        <f t="shared" si="405"/>
        <v>0</v>
      </c>
      <c r="R3667" s="12">
        <v>1</v>
      </c>
    </row>
    <row r="3668" spans="1:18" ht="63.75" x14ac:dyDescent="0.2">
      <c r="A3668" s="1" t="s">
        <v>6593</v>
      </c>
      <c r="B3668" s="1" t="s">
        <v>140</v>
      </c>
      <c r="C3668" s="2" t="s">
        <v>6594</v>
      </c>
      <c r="D3668" s="3" t="s">
        <v>234</v>
      </c>
      <c r="E3668" s="4">
        <v>1</v>
      </c>
      <c r="F3668" s="4">
        <v>0</v>
      </c>
      <c r="H3668" s="6">
        <v>0</v>
      </c>
      <c r="I3668" s="7">
        <v>6238172</v>
      </c>
      <c r="J3668" s="7">
        <v>6238118</v>
      </c>
      <c r="K3668" s="7">
        <v>2</v>
      </c>
      <c r="L3668" s="7">
        <v>7</v>
      </c>
      <c r="M3668" s="7">
        <f t="shared" si="403"/>
        <v>0</v>
      </c>
      <c r="N3668" s="8">
        <f t="shared" si="405"/>
        <v>0</v>
      </c>
      <c r="R3668" s="12">
        <v>1</v>
      </c>
    </row>
    <row r="3669" spans="1:18" ht="51" x14ac:dyDescent="0.2">
      <c r="A3669" s="1" t="s">
        <v>6595</v>
      </c>
      <c r="B3669" s="1" t="s">
        <v>143</v>
      </c>
      <c r="C3669" s="2" t="s">
        <v>6596</v>
      </c>
      <c r="D3669" s="3" t="s">
        <v>234</v>
      </c>
      <c r="E3669" s="4">
        <v>1</v>
      </c>
      <c r="F3669" s="4">
        <v>0</v>
      </c>
      <c r="H3669" s="6">
        <v>0</v>
      </c>
      <c r="I3669" s="7">
        <v>6238173</v>
      </c>
      <c r="J3669" s="7">
        <v>6238118</v>
      </c>
      <c r="K3669" s="7">
        <v>2</v>
      </c>
      <c r="L3669" s="7">
        <v>7</v>
      </c>
      <c r="M3669" s="7">
        <f t="shared" si="403"/>
        <v>0</v>
      </c>
      <c r="N3669" s="8">
        <f t="shared" si="405"/>
        <v>0</v>
      </c>
      <c r="R3669" s="12">
        <v>1</v>
      </c>
    </row>
    <row r="3670" spans="1:18" ht="38.25" x14ac:dyDescent="0.2">
      <c r="A3670" s="1" t="s">
        <v>6597</v>
      </c>
      <c r="B3670" s="1" t="s">
        <v>146</v>
      </c>
      <c r="C3670" s="2" t="s">
        <v>6598</v>
      </c>
      <c r="D3670" s="3" t="s">
        <v>234</v>
      </c>
      <c r="E3670" s="4">
        <v>1</v>
      </c>
      <c r="F3670" s="4">
        <v>0</v>
      </c>
      <c r="H3670" s="6">
        <v>0</v>
      </c>
      <c r="I3670" s="7">
        <v>6238174</v>
      </c>
      <c r="J3670" s="7">
        <v>6238118</v>
      </c>
      <c r="K3670" s="7">
        <v>2</v>
      </c>
      <c r="L3670" s="7">
        <v>7</v>
      </c>
      <c r="M3670" s="7">
        <f t="shared" si="403"/>
        <v>0</v>
      </c>
      <c r="N3670" s="8">
        <f t="shared" si="405"/>
        <v>0</v>
      </c>
      <c r="R3670" s="12">
        <v>1</v>
      </c>
    </row>
    <row r="3671" spans="1:18" ht="38.25" x14ac:dyDescent="0.2">
      <c r="A3671" s="1" t="s">
        <v>6599</v>
      </c>
      <c r="B3671" s="1" t="s">
        <v>149</v>
      </c>
      <c r="C3671" s="2" t="s">
        <v>6600</v>
      </c>
      <c r="D3671" s="3" t="s">
        <v>234</v>
      </c>
      <c r="E3671" s="4">
        <v>8</v>
      </c>
      <c r="F3671" s="4">
        <v>0</v>
      </c>
      <c r="H3671" s="6">
        <v>0</v>
      </c>
      <c r="I3671" s="7">
        <v>6238175</v>
      </c>
      <c r="J3671" s="7">
        <v>6238118</v>
      </c>
      <c r="K3671" s="7">
        <v>2</v>
      </c>
      <c r="L3671" s="7">
        <v>7</v>
      </c>
      <c r="M3671" s="7">
        <f t="shared" si="403"/>
        <v>0</v>
      </c>
      <c r="N3671" s="8">
        <f t="shared" si="405"/>
        <v>0</v>
      </c>
      <c r="R3671" s="12">
        <v>1</v>
      </c>
    </row>
    <row r="3672" spans="1:18" ht="38.25" x14ac:dyDescent="0.2">
      <c r="A3672" s="1" t="s">
        <v>6601</v>
      </c>
      <c r="B3672" s="1" t="s">
        <v>152</v>
      </c>
      <c r="C3672" s="2" t="s">
        <v>6487</v>
      </c>
      <c r="D3672" s="3" t="s">
        <v>234</v>
      </c>
      <c r="E3672" s="4">
        <v>12</v>
      </c>
      <c r="F3672" s="4">
        <v>0</v>
      </c>
      <c r="H3672" s="6">
        <v>0</v>
      </c>
      <c r="I3672" s="7">
        <v>6238176</v>
      </c>
      <c r="J3672" s="7">
        <v>6238118</v>
      </c>
      <c r="K3672" s="7">
        <v>2</v>
      </c>
      <c r="L3672" s="7">
        <v>7</v>
      </c>
      <c r="M3672" s="7">
        <f t="shared" si="403"/>
        <v>0</v>
      </c>
      <c r="N3672" s="8">
        <f t="shared" si="405"/>
        <v>0</v>
      </c>
      <c r="R3672" s="12">
        <v>1</v>
      </c>
    </row>
    <row r="3673" spans="1:18" ht="63.75" x14ac:dyDescent="0.2">
      <c r="A3673" s="1" t="s">
        <v>6602</v>
      </c>
      <c r="B3673" s="1" t="s">
        <v>155</v>
      </c>
      <c r="C3673" s="2" t="s">
        <v>1860</v>
      </c>
      <c r="D3673" s="3" t="s">
        <v>234</v>
      </c>
      <c r="E3673" s="4">
        <v>14</v>
      </c>
      <c r="F3673" s="4">
        <v>0</v>
      </c>
      <c r="H3673" s="6">
        <v>0</v>
      </c>
      <c r="I3673" s="7">
        <v>6238177</v>
      </c>
      <c r="J3673" s="7">
        <v>6238118</v>
      </c>
      <c r="K3673" s="7">
        <v>2</v>
      </c>
      <c r="L3673" s="7">
        <v>7</v>
      </c>
      <c r="M3673" s="7">
        <f t="shared" si="403"/>
        <v>0</v>
      </c>
      <c r="N3673" s="8">
        <f t="shared" si="405"/>
        <v>0</v>
      </c>
      <c r="R3673" s="12">
        <v>1</v>
      </c>
    </row>
    <row r="3674" spans="1:18" ht="25.5" x14ac:dyDescent="0.2">
      <c r="A3674" s="1" t="s">
        <v>6603</v>
      </c>
      <c r="B3674" s="1" t="s">
        <v>158</v>
      </c>
      <c r="C3674" s="2" t="s">
        <v>1870</v>
      </c>
      <c r="D3674" s="3" t="s">
        <v>244</v>
      </c>
      <c r="E3674" s="4">
        <v>16</v>
      </c>
      <c r="F3674" s="4">
        <v>0</v>
      </c>
      <c r="H3674" s="6">
        <v>0</v>
      </c>
      <c r="I3674" s="7">
        <v>6238178</v>
      </c>
      <c r="J3674" s="7">
        <v>6238118</v>
      </c>
      <c r="K3674" s="7">
        <v>2</v>
      </c>
      <c r="L3674" s="7">
        <v>7</v>
      </c>
      <c r="M3674" s="7">
        <f t="shared" si="403"/>
        <v>0</v>
      </c>
      <c r="N3674" s="8">
        <f t="shared" si="405"/>
        <v>0</v>
      </c>
      <c r="R3674" s="12">
        <v>1</v>
      </c>
    </row>
    <row r="3675" spans="1:18" ht="38.25" x14ac:dyDescent="0.2">
      <c r="A3675" s="1" t="s">
        <v>6604</v>
      </c>
      <c r="B3675" s="1" t="s">
        <v>161</v>
      </c>
      <c r="C3675" s="2" t="s">
        <v>6605</v>
      </c>
      <c r="D3675" s="3" t="s">
        <v>244</v>
      </c>
      <c r="E3675" s="4">
        <v>7</v>
      </c>
      <c r="F3675" s="4">
        <v>0</v>
      </c>
      <c r="H3675" s="6">
        <v>0</v>
      </c>
      <c r="I3675" s="7">
        <v>6238179</v>
      </c>
      <c r="J3675" s="7">
        <v>6238118</v>
      </c>
      <c r="K3675" s="7">
        <v>2</v>
      </c>
      <c r="L3675" s="7">
        <v>7</v>
      </c>
      <c r="M3675" s="7">
        <f t="shared" si="403"/>
        <v>0</v>
      </c>
      <c r="N3675" s="8">
        <f t="shared" si="405"/>
        <v>0</v>
      </c>
      <c r="R3675" s="12">
        <v>1</v>
      </c>
    </row>
    <row r="3676" spans="1:18" ht="51" x14ac:dyDescent="0.2">
      <c r="A3676" s="1" t="s">
        <v>6606</v>
      </c>
      <c r="B3676" s="1" t="s">
        <v>163</v>
      </c>
      <c r="C3676" s="2" t="s">
        <v>6607</v>
      </c>
      <c r="D3676" s="3" t="s">
        <v>36</v>
      </c>
      <c r="E3676" s="4">
        <v>0</v>
      </c>
      <c r="F3676" s="4">
        <v>0</v>
      </c>
      <c r="H3676" s="6">
        <v>0</v>
      </c>
      <c r="I3676" s="7">
        <v>6238180</v>
      </c>
      <c r="J3676" s="7">
        <v>6238118</v>
      </c>
      <c r="K3676" s="7">
        <v>2</v>
      </c>
      <c r="L3676" s="7">
        <v>7</v>
      </c>
      <c r="M3676" s="7">
        <f t="shared" si="403"/>
        <v>0</v>
      </c>
      <c r="N3676" s="8">
        <f t="shared" si="405"/>
        <v>0</v>
      </c>
      <c r="R3676" s="12">
        <v>1</v>
      </c>
    </row>
    <row r="3677" spans="1:18" ht="51" x14ac:dyDescent="0.2">
      <c r="A3677" s="1" t="s">
        <v>6608</v>
      </c>
      <c r="C3677" s="2" t="s">
        <v>6609</v>
      </c>
      <c r="D3677" s="3" t="s">
        <v>247</v>
      </c>
      <c r="E3677" s="4">
        <v>24</v>
      </c>
      <c r="F3677" s="4">
        <v>0</v>
      </c>
      <c r="H3677" s="6">
        <v>0</v>
      </c>
      <c r="I3677" s="7">
        <v>6238181</v>
      </c>
      <c r="J3677" s="7">
        <v>6238118</v>
      </c>
      <c r="K3677" s="7">
        <v>2</v>
      </c>
      <c r="L3677" s="7">
        <v>7</v>
      </c>
      <c r="M3677" s="7">
        <f t="shared" si="403"/>
        <v>0</v>
      </c>
      <c r="N3677" s="8">
        <f t="shared" si="405"/>
        <v>0</v>
      </c>
      <c r="R3677" s="12">
        <v>1</v>
      </c>
    </row>
    <row r="3678" spans="1:18" ht="51" x14ac:dyDescent="0.2">
      <c r="A3678" s="1" t="s">
        <v>6610</v>
      </c>
      <c r="C3678" s="2" t="s">
        <v>6611</v>
      </c>
      <c r="D3678" s="3" t="s">
        <v>247</v>
      </c>
      <c r="E3678" s="4">
        <v>7</v>
      </c>
      <c r="F3678" s="4">
        <v>0</v>
      </c>
      <c r="H3678" s="6">
        <v>0</v>
      </c>
      <c r="I3678" s="7">
        <v>6238182</v>
      </c>
      <c r="J3678" s="7">
        <v>6238118</v>
      </c>
      <c r="K3678" s="7">
        <v>2</v>
      </c>
      <c r="L3678" s="7">
        <v>7</v>
      </c>
      <c r="M3678" s="7">
        <f t="shared" ref="M3678:M3685" si="406">ROUND(ROUND(H3678,2)*ROUND(E3678,2), 2)</f>
        <v>0</v>
      </c>
      <c r="N3678" s="8">
        <f t="shared" ref="N3678:N3685" si="407">H3678*E3678*(1+F3678/100)</f>
        <v>0</v>
      </c>
      <c r="R3678" s="12">
        <v>1</v>
      </c>
    </row>
    <row r="3679" spans="1:18" ht="51" x14ac:dyDescent="0.2">
      <c r="A3679" s="1" t="s">
        <v>6612</v>
      </c>
      <c r="C3679" s="2" t="s">
        <v>6613</v>
      </c>
      <c r="D3679" s="3" t="s">
        <v>247</v>
      </c>
      <c r="E3679" s="4">
        <v>15</v>
      </c>
      <c r="F3679" s="4">
        <v>0</v>
      </c>
      <c r="H3679" s="6">
        <v>0</v>
      </c>
      <c r="I3679" s="7">
        <v>6238183</v>
      </c>
      <c r="J3679" s="7">
        <v>6238118</v>
      </c>
      <c r="K3679" s="7">
        <v>2</v>
      </c>
      <c r="L3679" s="7">
        <v>7</v>
      </c>
      <c r="M3679" s="7">
        <f t="shared" si="406"/>
        <v>0</v>
      </c>
      <c r="N3679" s="8">
        <f t="shared" si="407"/>
        <v>0</v>
      </c>
      <c r="R3679" s="12">
        <v>1</v>
      </c>
    </row>
    <row r="3680" spans="1:18" ht="25.5" x14ac:dyDescent="0.2">
      <c r="A3680" s="1" t="s">
        <v>6614</v>
      </c>
      <c r="B3680" s="1" t="s">
        <v>166</v>
      </c>
      <c r="C3680" s="2" t="s">
        <v>6615</v>
      </c>
      <c r="D3680" s="3" t="s">
        <v>234</v>
      </c>
      <c r="E3680" s="4">
        <v>1</v>
      </c>
      <c r="F3680" s="4">
        <v>0</v>
      </c>
      <c r="H3680" s="6">
        <v>0</v>
      </c>
      <c r="I3680" s="7">
        <v>6238184</v>
      </c>
      <c r="J3680" s="7">
        <v>6238118</v>
      </c>
      <c r="K3680" s="7">
        <v>2</v>
      </c>
      <c r="L3680" s="7">
        <v>7</v>
      </c>
      <c r="M3680" s="7">
        <f t="shared" si="406"/>
        <v>0</v>
      </c>
      <c r="N3680" s="8">
        <f t="shared" si="407"/>
        <v>0</v>
      </c>
      <c r="R3680" s="12">
        <v>1</v>
      </c>
    </row>
    <row r="3681" spans="1:18" ht="38.25" x14ac:dyDescent="0.2">
      <c r="A3681" s="1" t="s">
        <v>6616</v>
      </c>
      <c r="B3681" s="1" t="s">
        <v>169</v>
      </c>
      <c r="C3681" s="2" t="s">
        <v>6617</v>
      </c>
      <c r="D3681" s="3" t="s">
        <v>234</v>
      </c>
      <c r="E3681" s="4">
        <v>1</v>
      </c>
      <c r="F3681" s="4">
        <v>0</v>
      </c>
      <c r="H3681" s="6">
        <v>0</v>
      </c>
      <c r="I3681" s="7">
        <v>6238185</v>
      </c>
      <c r="J3681" s="7">
        <v>6238118</v>
      </c>
      <c r="K3681" s="7">
        <v>2</v>
      </c>
      <c r="L3681" s="7">
        <v>7</v>
      </c>
      <c r="M3681" s="7">
        <f t="shared" si="406"/>
        <v>0</v>
      </c>
      <c r="N3681" s="8">
        <f t="shared" si="407"/>
        <v>0</v>
      </c>
      <c r="R3681" s="12">
        <v>1</v>
      </c>
    </row>
    <row r="3682" spans="1:18" ht="51" x14ac:dyDescent="0.2">
      <c r="A3682" s="1" t="s">
        <v>6618</v>
      </c>
      <c r="B3682" s="1" t="s">
        <v>172</v>
      </c>
      <c r="C3682" s="2" t="s">
        <v>6619</v>
      </c>
      <c r="D3682" s="3" t="s">
        <v>237</v>
      </c>
      <c r="E3682" s="4">
        <v>12</v>
      </c>
      <c r="F3682" s="4">
        <v>0</v>
      </c>
      <c r="H3682" s="6">
        <v>0</v>
      </c>
      <c r="I3682" s="7">
        <v>6238186</v>
      </c>
      <c r="J3682" s="7">
        <v>6238118</v>
      </c>
      <c r="K3682" s="7">
        <v>2</v>
      </c>
      <c r="L3682" s="7">
        <v>7</v>
      </c>
      <c r="M3682" s="7">
        <f t="shared" si="406"/>
        <v>0</v>
      </c>
      <c r="N3682" s="8">
        <f t="shared" si="407"/>
        <v>0</v>
      </c>
      <c r="R3682" s="12">
        <v>1</v>
      </c>
    </row>
    <row r="3683" spans="1:18" ht="25.5" x14ac:dyDescent="0.2">
      <c r="A3683" s="1" t="s">
        <v>6620</v>
      </c>
      <c r="B3683" s="1" t="s">
        <v>175</v>
      </c>
      <c r="C3683" s="2" t="s">
        <v>2103</v>
      </c>
      <c r="D3683" s="3" t="s">
        <v>234</v>
      </c>
      <c r="E3683" s="4">
        <v>1</v>
      </c>
      <c r="F3683" s="4">
        <v>0</v>
      </c>
      <c r="H3683" s="6">
        <v>0</v>
      </c>
      <c r="I3683" s="7">
        <v>6238187</v>
      </c>
      <c r="J3683" s="7">
        <v>6238118</v>
      </c>
      <c r="K3683" s="7">
        <v>2</v>
      </c>
      <c r="L3683" s="7">
        <v>7</v>
      </c>
      <c r="M3683" s="7">
        <f t="shared" si="406"/>
        <v>0</v>
      </c>
      <c r="N3683" s="8">
        <f t="shared" si="407"/>
        <v>0</v>
      </c>
      <c r="R3683" s="12">
        <v>1</v>
      </c>
    </row>
    <row r="3684" spans="1:18" ht="38.25" x14ac:dyDescent="0.2">
      <c r="A3684" s="1" t="s">
        <v>6621</v>
      </c>
      <c r="B3684" s="1" t="s">
        <v>178</v>
      </c>
      <c r="C3684" s="2" t="s">
        <v>2008</v>
      </c>
      <c r="D3684" s="3" t="s">
        <v>234</v>
      </c>
      <c r="E3684" s="4">
        <v>1</v>
      </c>
      <c r="F3684" s="4">
        <v>0</v>
      </c>
      <c r="H3684" s="6">
        <v>0</v>
      </c>
      <c r="I3684" s="7">
        <v>6238188</v>
      </c>
      <c r="J3684" s="7">
        <v>6238118</v>
      </c>
      <c r="K3684" s="7">
        <v>2</v>
      </c>
      <c r="L3684" s="7">
        <v>7</v>
      </c>
      <c r="M3684" s="7">
        <f t="shared" si="406"/>
        <v>0</v>
      </c>
      <c r="N3684" s="8">
        <f t="shared" si="407"/>
        <v>0</v>
      </c>
      <c r="R3684" s="12">
        <v>1</v>
      </c>
    </row>
    <row r="3685" spans="1:18" ht="25.5" x14ac:dyDescent="0.2">
      <c r="A3685" s="1" t="s">
        <v>6622</v>
      </c>
      <c r="B3685" s="1" t="s">
        <v>184</v>
      </c>
      <c r="C3685" s="2" t="s">
        <v>6623</v>
      </c>
      <c r="D3685" s="3" t="s">
        <v>234</v>
      </c>
      <c r="E3685" s="4">
        <v>1</v>
      </c>
      <c r="F3685" s="4">
        <v>0</v>
      </c>
      <c r="H3685" s="6">
        <v>0</v>
      </c>
      <c r="I3685" s="7">
        <v>6238189</v>
      </c>
      <c r="J3685" s="7">
        <v>6238118</v>
      </c>
      <c r="K3685" s="7">
        <v>2</v>
      </c>
      <c r="L3685" s="7">
        <v>7</v>
      </c>
      <c r="M3685" s="7">
        <f t="shared" si="406"/>
        <v>0</v>
      </c>
      <c r="N3685" s="8">
        <f t="shared" si="407"/>
        <v>0</v>
      </c>
      <c r="R3685" s="12">
        <v>1</v>
      </c>
    </row>
    <row r="3686" spans="1:18" x14ac:dyDescent="0.2">
      <c r="A3686" s="1" t="s">
        <v>6624</v>
      </c>
      <c r="B3686" s="1" t="s">
        <v>344</v>
      </c>
      <c r="C3686" s="2" t="s">
        <v>6625</v>
      </c>
      <c r="E3686" s="4">
        <v>0</v>
      </c>
      <c r="F3686" s="4">
        <v>0</v>
      </c>
      <c r="H3686" s="6">
        <v>0</v>
      </c>
      <c r="I3686" s="7">
        <v>6238190</v>
      </c>
      <c r="J3686" s="7">
        <v>6237931</v>
      </c>
      <c r="K3686" s="7">
        <v>1</v>
      </c>
      <c r="L3686" s="7">
        <v>6</v>
      </c>
      <c r="M3686" s="7">
        <f>M3687+M3688+M3689+M3690+M3691+M3692+M3693+M3694+M3695+M3696+M3697+M3698+M3699+M3700+M3701+M3702+M3703+M3704+M3705+M3706+M3707+M3708+M3709+M3710+M3711+M3712+M3713+M3714+M3715+M3716+M3717+M3718+M3719+M3720+M3721+M3722+M3723+M3724+M3725+M3726+M3727+M3728+M3729+M3730+M3731+M3732+M3733+M3734+M3735+M3736+M3737+M3738+M3739+M3740+M3741+M3742+M3743+M3744+M3745+M3746+M3747+M3748+M3749+M3750+M3751+M3752+M3753+M3754+M3755+M3756+M3757+M3758+M3759+M3760+M3761+M3762+M3763+M3764+M3765+M3766+M3767+M3768+M3769+M3770+M3771+M3772+M3773+M3774+M3775+M3776+M3777+M3778+M3779+M3780+M3781</f>
        <v>0</v>
      </c>
      <c r="N3686" s="8">
        <f>N3687+N3688+N3689+N3690+N3691+N3692+N3693+N3694+N3695+N3696+N3697+N3698+N3699+N3700+N3701+N3702+N3703+N3704+N3705+N3706+N3707+N3708+N3709+N3710+N3711+N3712+N3713+N3714+N3715+N3716+N3717+N3718+N3719+N3720+N3721+N3722+N3723+N3724+N3725+N3726+N3727+N3728+N3729+N3730+N3731+N3732+N3733+N3734+N3735+N3736+N3737+N3738+N3739+N3740+N3741+N3742+N3743+N3744+N3745+N3746+N3747+N3748+N3749+N3750+N3751+N3752+N3753+N3754+N3755+N3756+N3757+N3758+N3759+N3760+N3761+N3762+N3763+N3764+N3765+N3766+N3767+N3768+N3769+N3770+N3771+N3772+N3773+N3774+N3775+N3776+N3777+N3778+N3779+N3780+N3781</f>
        <v>0</v>
      </c>
      <c r="R3686" s="12">
        <v>1</v>
      </c>
    </row>
    <row r="3687" spans="1:18" ht="76.5" x14ac:dyDescent="0.2">
      <c r="A3687" s="1" t="s">
        <v>6626</v>
      </c>
      <c r="B3687" s="1" t="s">
        <v>31</v>
      </c>
      <c r="C3687" s="2" t="s">
        <v>6627</v>
      </c>
      <c r="D3687" s="3" t="s">
        <v>36</v>
      </c>
      <c r="E3687" s="4">
        <v>0</v>
      </c>
      <c r="F3687" s="4">
        <v>0</v>
      </c>
      <c r="H3687" s="6">
        <v>0</v>
      </c>
      <c r="I3687" s="7">
        <v>6238191</v>
      </c>
      <c r="J3687" s="7">
        <v>6238190</v>
      </c>
      <c r="K3687" s="7">
        <v>2</v>
      </c>
      <c r="L3687" s="7">
        <v>7</v>
      </c>
      <c r="M3687" s="7">
        <f t="shared" ref="M3687:M3750" si="408">ROUND(ROUND(H3687,2)*ROUND(E3687,2), 2)</f>
        <v>0</v>
      </c>
      <c r="N3687" s="8">
        <f t="shared" ref="N3687:N3718" si="409">H3687*E3687*(1+F3687/100)</f>
        <v>0</v>
      </c>
      <c r="R3687" s="12">
        <v>1</v>
      </c>
    </row>
    <row r="3688" spans="1:18" ht="76.5" x14ac:dyDescent="0.2">
      <c r="A3688" s="1" t="s">
        <v>6628</v>
      </c>
      <c r="C3688" s="2" t="s">
        <v>6629</v>
      </c>
      <c r="D3688" s="3" t="s">
        <v>234</v>
      </c>
      <c r="E3688" s="4">
        <v>1</v>
      </c>
      <c r="F3688" s="4">
        <v>0</v>
      </c>
      <c r="H3688" s="6">
        <v>0</v>
      </c>
      <c r="I3688" s="7">
        <v>6238192</v>
      </c>
      <c r="J3688" s="7">
        <v>6238190</v>
      </c>
      <c r="K3688" s="7">
        <v>2</v>
      </c>
      <c r="L3688" s="7">
        <v>7</v>
      </c>
      <c r="M3688" s="7">
        <f t="shared" si="408"/>
        <v>0</v>
      </c>
      <c r="N3688" s="8">
        <f t="shared" si="409"/>
        <v>0</v>
      </c>
      <c r="R3688" s="12">
        <v>1</v>
      </c>
    </row>
    <row r="3689" spans="1:18" ht="76.5" x14ac:dyDescent="0.2">
      <c r="A3689" s="1" t="s">
        <v>6630</v>
      </c>
      <c r="C3689" s="2" t="s">
        <v>6631</v>
      </c>
      <c r="D3689" s="3" t="s">
        <v>234</v>
      </c>
      <c r="E3689" s="4">
        <v>2</v>
      </c>
      <c r="F3689" s="4">
        <v>0</v>
      </c>
      <c r="H3689" s="6">
        <v>0</v>
      </c>
      <c r="I3689" s="7">
        <v>6238193</v>
      </c>
      <c r="J3689" s="7">
        <v>6238190</v>
      </c>
      <c r="K3689" s="7">
        <v>2</v>
      </c>
      <c r="L3689" s="7">
        <v>7</v>
      </c>
      <c r="M3689" s="7">
        <f t="shared" si="408"/>
        <v>0</v>
      </c>
      <c r="N3689" s="8">
        <f t="shared" si="409"/>
        <v>0</v>
      </c>
      <c r="R3689" s="12">
        <v>1</v>
      </c>
    </row>
    <row r="3690" spans="1:18" ht="76.5" x14ac:dyDescent="0.2">
      <c r="A3690" s="1" t="s">
        <v>6632</v>
      </c>
      <c r="C3690" s="2" t="s">
        <v>6633</v>
      </c>
      <c r="D3690" s="3" t="s">
        <v>234</v>
      </c>
      <c r="E3690" s="4">
        <v>1</v>
      </c>
      <c r="F3690" s="4">
        <v>0</v>
      </c>
      <c r="H3690" s="6">
        <v>0</v>
      </c>
      <c r="I3690" s="7">
        <v>6238194</v>
      </c>
      <c r="J3690" s="7">
        <v>6238190</v>
      </c>
      <c r="K3690" s="7">
        <v>2</v>
      </c>
      <c r="L3690" s="7">
        <v>7</v>
      </c>
      <c r="M3690" s="7">
        <f t="shared" si="408"/>
        <v>0</v>
      </c>
      <c r="N3690" s="8">
        <f t="shared" si="409"/>
        <v>0</v>
      </c>
      <c r="R3690" s="12">
        <v>1</v>
      </c>
    </row>
    <row r="3691" spans="1:18" ht="76.5" x14ac:dyDescent="0.2">
      <c r="A3691" s="1" t="s">
        <v>6634</v>
      </c>
      <c r="C3691" s="2" t="s">
        <v>6635</v>
      </c>
      <c r="D3691" s="3" t="s">
        <v>234</v>
      </c>
      <c r="E3691" s="4">
        <v>1</v>
      </c>
      <c r="F3691" s="4">
        <v>0</v>
      </c>
      <c r="H3691" s="6">
        <v>0</v>
      </c>
      <c r="I3691" s="7">
        <v>6238195</v>
      </c>
      <c r="J3691" s="7">
        <v>6238190</v>
      </c>
      <c r="K3691" s="7">
        <v>2</v>
      </c>
      <c r="L3691" s="7">
        <v>7</v>
      </c>
      <c r="M3691" s="7">
        <f t="shared" si="408"/>
        <v>0</v>
      </c>
      <c r="N3691" s="8">
        <f t="shared" si="409"/>
        <v>0</v>
      </c>
      <c r="R3691" s="12">
        <v>1</v>
      </c>
    </row>
    <row r="3692" spans="1:18" ht="76.5" x14ac:dyDescent="0.2">
      <c r="A3692" s="1" t="s">
        <v>6636</v>
      </c>
      <c r="C3692" s="2" t="s">
        <v>6637</v>
      </c>
      <c r="D3692" s="3" t="s">
        <v>234</v>
      </c>
      <c r="E3692" s="4">
        <v>1</v>
      </c>
      <c r="F3692" s="4">
        <v>0</v>
      </c>
      <c r="H3692" s="6">
        <v>0</v>
      </c>
      <c r="I3692" s="7">
        <v>6238196</v>
      </c>
      <c r="J3692" s="7">
        <v>6238190</v>
      </c>
      <c r="K3692" s="7">
        <v>2</v>
      </c>
      <c r="L3692" s="7">
        <v>7</v>
      </c>
      <c r="M3692" s="7">
        <f t="shared" si="408"/>
        <v>0</v>
      </c>
      <c r="N3692" s="8">
        <f t="shared" si="409"/>
        <v>0</v>
      </c>
      <c r="R3692" s="12">
        <v>1</v>
      </c>
    </row>
    <row r="3693" spans="1:18" ht="76.5" x14ac:dyDescent="0.2">
      <c r="A3693" s="1" t="s">
        <v>6638</v>
      </c>
      <c r="C3693" s="2" t="s">
        <v>6639</v>
      </c>
      <c r="D3693" s="3" t="s">
        <v>234</v>
      </c>
      <c r="E3693" s="4">
        <v>1</v>
      </c>
      <c r="F3693" s="4">
        <v>0</v>
      </c>
      <c r="H3693" s="6">
        <v>0</v>
      </c>
      <c r="I3693" s="7">
        <v>6238197</v>
      </c>
      <c r="J3693" s="7">
        <v>6238190</v>
      </c>
      <c r="K3693" s="7">
        <v>2</v>
      </c>
      <c r="L3693" s="7">
        <v>7</v>
      </c>
      <c r="M3693" s="7">
        <f t="shared" si="408"/>
        <v>0</v>
      </c>
      <c r="N3693" s="8">
        <f t="shared" si="409"/>
        <v>0</v>
      </c>
      <c r="R3693" s="12">
        <v>1</v>
      </c>
    </row>
    <row r="3694" spans="1:18" ht="76.5" x14ac:dyDescent="0.2">
      <c r="A3694" s="1" t="s">
        <v>6640</v>
      </c>
      <c r="B3694" s="1" t="s">
        <v>42</v>
      </c>
      <c r="C3694" s="2" t="s">
        <v>6641</v>
      </c>
      <c r="D3694" s="3" t="s">
        <v>36</v>
      </c>
      <c r="E3694" s="4">
        <v>0</v>
      </c>
      <c r="F3694" s="4">
        <v>0</v>
      </c>
      <c r="H3694" s="6">
        <v>0</v>
      </c>
      <c r="I3694" s="7">
        <v>6238198</v>
      </c>
      <c r="J3694" s="7">
        <v>6238190</v>
      </c>
      <c r="K3694" s="7">
        <v>2</v>
      </c>
      <c r="L3694" s="7">
        <v>7</v>
      </c>
      <c r="M3694" s="7">
        <f t="shared" si="408"/>
        <v>0</v>
      </c>
      <c r="N3694" s="8">
        <f t="shared" si="409"/>
        <v>0</v>
      </c>
      <c r="R3694" s="12">
        <v>1</v>
      </c>
    </row>
    <row r="3695" spans="1:18" ht="76.5" x14ac:dyDescent="0.2">
      <c r="A3695" s="1" t="s">
        <v>6642</v>
      </c>
      <c r="C3695" s="2" t="s">
        <v>6643</v>
      </c>
      <c r="D3695" s="3" t="s">
        <v>234</v>
      </c>
      <c r="E3695" s="4">
        <v>1</v>
      </c>
      <c r="F3695" s="4">
        <v>0</v>
      </c>
      <c r="H3695" s="6">
        <v>0</v>
      </c>
      <c r="I3695" s="7">
        <v>6238199</v>
      </c>
      <c r="J3695" s="7">
        <v>6238190</v>
      </c>
      <c r="K3695" s="7">
        <v>2</v>
      </c>
      <c r="L3695" s="7">
        <v>7</v>
      </c>
      <c r="M3695" s="7">
        <f t="shared" si="408"/>
        <v>0</v>
      </c>
      <c r="N3695" s="8">
        <f t="shared" si="409"/>
        <v>0</v>
      </c>
      <c r="R3695" s="12">
        <v>1</v>
      </c>
    </row>
    <row r="3696" spans="1:18" ht="76.5" x14ac:dyDescent="0.2">
      <c r="A3696" s="1" t="s">
        <v>6644</v>
      </c>
      <c r="C3696" s="2" t="s">
        <v>6645</v>
      </c>
      <c r="D3696" s="3" t="s">
        <v>234</v>
      </c>
      <c r="E3696" s="4">
        <v>1</v>
      </c>
      <c r="F3696" s="4">
        <v>0</v>
      </c>
      <c r="H3696" s="6">
        <v>0</v>
      </c>
      <c r="I3696" s="7">
        <v>6238200</v>
      </c>
      <c r="J3696" s="7">
        <v>6238190</v>
      </c>
      <c r="K3696" s="7">
        <v>2</v>
      </c>
      <c r="L3696" s="7">
        <v>7</v>
      </c>
      <c r="M3696" s="7">
        <f t="shared" si="408"/>
        <v>0</v>
      </c>
      <c r="N3696" s="8">
        <f t="shared" si="409"/>
        <v>0</v>
      </c>
      <c r="R3696" s="12">
        <v>1</v>
      </c>
    </row>
    <row r="3697" spans="1:18" ht="76.5" x14ac:dyDescent="0.2">
      <c r="A3697" s="1" t="s">
        <v>6646</v>
      </c>
      <c r="C3697" s="2" t="s">
        <v>6647</v>
      </c>
      <c r="D3697" s="3" t="s">
        <v>234</v>
      </c>
      <c r="E3697" s="4">
        <v>1</v>
      </c>
      <c r="F3697" s="4">
        <v>0</v>
      </c>
      <c r="H3697" s="6">
        <v>0</v>
      </c>
      <c r="I3697" s="7">
        <v>6238201</v>
      </c>
      <c r="J3697" s="7">
        <v>6238190</v>
      </c>
      <c r="K3697" s="7">
        <v>2</v>
      </c>
      <c r="L3697" s="7">
        <v>7</v>
      </c>
      <c r="M3697" s="7">
        <f t="shared" si="408"/>
        <v>0</v>
      </c>
      <c r="N3697" s="8">
        <f t="shared" si="409"/>
        <v>0</v>
      </c>
      <c r="R3697" s="12">
        <v>1</v>
      </c>
    </row>
    <row r="3698" spans="1:18" ht="76.5" x14ac:dyDescent="0.2">
      <c r="A3698" s="1" t="s">
        <v>6648</v>
      </c>
      <c r="C3698" s="2" t="s">
        <v>6649</v>
      </c>
      <c r="D3698" s="3" t="s">
        <v>234</v>
      </c>
      <c r="E3698" s="4">
        <v>2</v>
      </c>
      <c r="F3698" s="4">
        <v>0</v>
      </c>
      <c r="H3698" s="6">
        <v>0</v>
      </c>
      <c r="I3698" s="7">
        <v>6238202</v>
      </c>
      <c r="J3698" s="7">
        <v>6238190</v>
      </c>
      <c r="K3698" s="7">
        <v>2</v>
      </c>
      <c r="L3698" s="7">
        <v>7</v>
      </c>
      <c r="M3698" s="7">
        <f t="shared" si="408"/>
        <v>0</v>
      </c>
      <c r="N3698" s="8">
        <f t="shared" si="409"/>
        <v>0</v>
      </c>
      <c r="R3698" s="12">
        <v>1</v>
      </c>
    </row>
    <row r="3699" spans="1:18" ht="76.5" x14ac:dyDescent="0.2">
      <c r="A3699" s="1" t="s">
        <v>6650</v>
      </c>
      <c r="C3699" s="2" t="s">
        <v>6651</v>
      </c>
      <c r="D3699" s="3" t="s">
        <v>234</v>
      </c>
      <c r="E3699" s="4">
        <v>1</v>
      </c>
      <c r="F3699" s="4">
        <v>0</v>
      </c>
      <c r="H3699" s="6">
        <v>0</v>
      </c>
      <c r="I3699" s="7">
        <v>6238203</v>
      </c>
      <c r="J3699" s="7">
        <v>6238190</v>
      </c>
      <c r="K3699" s="7">
        <v>2</v>
      </c>
      <c r="L3699" s="7">
        <v>7</v>
      </c>
      <c r="M3699" s="7">
        <f t="shared" si="408"/>
        <v>0</v>
      </c>
      <c r="N3699" s="8">
        <f t="shared" si="409"/>
        <v>0</v>
      </c>
      <c r="R3699" s="12">
        <v>1</v>
      </c>
    </row>
    <row r="3700" spans="1:18" ht="76.5" x14ac:dyDescent="0.2">
      <c r="A3700" s="1" t="s">
        <v>6652</v>
      </c>
      <c r="C3700" s="2" t="s">
        <v>6653</v>
      </c>
      <c r="D3700" s="3" t="s">
        <v>234</v>
      </c>
      <c r="E3700" s="4">
        <v>1</v>
      </c>
      <c r="F3700" s="4">
        <v>0</v>
      </c>
      <c r="H3700" s="6">
        <v>0</v>
      </c>
      <c r="I3700" s="7">
        <v>6238204</v>
      </c>
      <c r="J3700" s="7">
        <v>6238190</v>
      </c>
      <c r="K3700" s="7">
        <v>2</v>
      </c>
      <c r="L3700" s="7">
        <v>7</v>
      </c>
      <c r="M3700" s="7">
        <f t="shared" si="408"/>
        <v>0</v>
      </c>
      <c r="N3700" s="8">
        <f t="shared" si="409"/>
        <v>0</v>
      </c>
      <c r="R3700" s="12">
        <v>1</v>
      </c>
    </row>
    <row r="3701" spans="1:18" ht="76.5" x14ac:dyDescent="0.2">
      <c r="A3701" s="1" t="s">
        <v>6654</v>
      </c>
      <c r="C3701" s="2" t="s">
        <v>6655</v>
      </c>
      <c r="D3701" s="3" t="s">
        <v>234</v>
      </c>
      <c r="E3701" s="4">
        <v>2</v>
      </c>
      <c r="F3701" s="4">
        <v>0</v>
      </c>
      <c r="H3701" s="6">
        <v>0</v>
      </c>
      <c r="I3701" s="7">
        <v>6238205</v>
      </c>
      <c r="J3701" s="7">
        <v>6238190</v>
      </c>
      <c r="K3701" s="7">
        <v>2</v>
      </c>
      <c r="L3701" s="7">
        <v>7</v>
      </c>
      <c r="M3701" s="7">
        <f t="shared" si="408"/>
        <v>0</v>
      </c>
      <c r="N3701" s="8">
        <f t="shared" si="409"/>
        <v>0</v>
      </c>
      <c r="R3701" s="12">
        <v>1</v>
      </c>
    </row>
    <row r="3702" spans="1:18" ht="76.5" x14ac:dyDescent="0.2">
      <c r="A3702" s="1" t="s">
        <v>6656</v>
      </c>
      <c r="C3702" s="2" t="s">
        <v>6657</v>
      </c>
      <c r="D3702" s="3" t="s">
        <v>234</v>
      </c>
      <c r="E3702" s="4">
        <v>1</v>
      </c>
      <c r="F3702" s="4">
        <v>0</v>
      </c>
      <c r="H3702" s="6">
        <v>0</v>
      </c>
      <c r="I3702" s="7">
        <v>6238206</v>
      </c>
      <c r="J3702" s="7">
        <v>6238190</v>
      </c>
      <c r="K3702" s="7">
        <v>2</v>
      </c>
      <c r="L3702" s="7">
        <v>7</v>
      </c>
      <c r="M3702" s="7">
        <f t="shared" si="408"/>
        <v>0</v>
      </c>
      <c r="N3702" s="8">
        <f t="shared" si="409"/>
        <v>0</v>
      </c>
      <c r="R3702" s="12">
        <v>1</v>
      </c>
    </row>
    <row r="3703" spans="1:18" ht="76.5" x14ac:dyDescent="0.2">
      <c r="A3703" s="1" t="s">
        <v>6658</v>
      </c>
      <c r="C3703" s="2" t="s">
        <v>6659</v>
      </c>
      <c r="D3703" s="3" t="s">
        <v>234</v>
      </c>
      <c r="E3703" s="4">
        <v>2</v>
      </c>
      <c r="F3703" s="4">
        <v>0</v>
      </c>
      <c r="H3703" s="6">
        <v>0</v>
      </c>
      <c r="I3703" s="7">
        <v>6238207</v>
      </c>
      <c r="J3703" s="7">
        <v>6238190</v>
      </c>
      <c r="K3703" s="7">
        <v>2</v>
      </c>
      <c r="L3703" s="7">
        <v>7</v>
      </c>
      <c r="M3703" s="7">
        <f t="shared" si="408"/>
        <v>0</v>
      </c>
      <c r="N3703" s="8">
        <f t="shared" si="409"/>
        <v>0</v>
      </c>
      <c r="R3703" s="12">
        <v>1</v>
      </c>
    </row>
    <row r="3704" spans="1:18" ht="76.5" x14ac:dyDescent="0.2">
      <c r="A3704" s="1" t="s">
        <v>6660</v>
      </c>
      <c r="C3704" s="2" t="s">
        <v>6661</v>
      </c>
      <c r="D3704" s="3" t="s">
        <v>234</v>
      </c>
      <c r="E3704" s="4">
        <v>1</v>
      </c>
      <c r="F3704" s="4">
        <v>0</v>
      </c>
      <c r="H3704" s="6">
        <v>0</v>
      </c>
      <c r="I3704" s="7">
        <v>6238208</v>
      </c>
      <c r="J3704" s="7">
        <v>6238190</v>
      </c>
      <c r="K3704" s="7">
        <v>2</v>
      </c>
      <c r="L3704" s="7">
        <v>7</v>
      </c>
      <c r="M3704" s="7">
        <f t="shared" si="408"/>
        <v>0</v>
      </c>
      <c r="N3704" s="8">
        <f t="shared" si="409"/>
        <v>0</v>
      </c>
      <c r="R3704" s="12">
        <v>1</v>
      </c>
    </row>
    <row r="3705" spans="1:18" ht="76.5" x14ac:dyDescent="0.2">
      <c r="A3705" s="1" t="s">
        <v>6662</v>
      </c>
      <c r="C3705" s="2" t="s">
        <v>6663</v>
      </c>
      <c r="D3705" s="3" t="s">
        <v>234</v>
      </c>
      <c r="E3705" s="4">
        <v>1</v>
      </c>
      <c r="F3705" s="4">
        <v>0</v>
      </c>
      <c r="H3705" s="6">
        <v>0</v>
      </c>
      <c r="I3705" s="7">
        <v>6238209</v>
      </c>
      <c r="J3705" s="7">
        <v>6238190</v>
      </c>
      <c r="K3705" s="7">
        <v>2</v>
      </c>
      <c r="L3705" s="7">
        <v>7</v>
      </c>
      <c r="M3705" s="7">
        <f t="shared" si="408"/>
        <v>0</v>
      </c>
      <c r="N3705" s="8">
        <f t="shared" si="409"/>
        <v>0</v>
      </c>
      <c r="R3705" s="12">
        <v>1</v>
      </c>
    </row>
    <row r="3706" spans="1:18" ht="76.5" x14ac:dyDescent="0.2">
      <c r="A3706" s="1" t="s">
        <v>6664</v>
      </c>
      <c r="C3706" s="2" t="s">
        <v>6665</v>
      </c>
      <c r="D3706" s="3" t="s">
        <v>234</v>
      </c>
      <c r="E3706" s="4">
        <v>3</v>
      </c>
      <c r="F3706" s="4">
        <v>0</v>
      </c>
      <c r="H3706" s="6">
        <v>0</v>
      </c>
      <c r="I3706" s="7">
        <v>6238210</v>
      </c>
      <c r="J3706" s="7">
        <v>6238190</v>
      </c>
      <c r="K3706" s="7">
        <v>2</v>
      </c>
      <c r="L3706" s="7">
        <v>7</v>
      </c>
      <c r="M3706" s="7">
        <f t="shared" si="408"/>
        <v>0</v>
      </c>
      <c r="N3706" s="8">
        <f t="shared" si="409"/>
        <v>0</v>
      </c>
      <c r="R3706" s="12">
        <v>1</v>
      </c>
    </row>
    <row r="3707" spans="1:18" ht="76.5" x14ac:dyDescent="0.2">
      <c r="A3707" s="1" t="s">
        <v>6666</v>
      </c>
      <c r="C3707" s="2" t="s">
        <v>6667</v>
      </c>
      <c r="D3707" s="3" t="s">
        <v>234</v>
      </c>
      <c r="E3707" s="4">
        <v>3</v>
      </c>
      <c r="F3707" s="4">
        <v>0</v>
      </c>
      <c r="H3707" s="6">
        <v>0</v>
      </c>
      <c r="I3707" s="7">
        <v>6238211</v>
      </c>
      <c r="J3707" s="7">
        <v>6238190</v>
      </c>
      <c r="K3707" s="7">
        <v>2</v>
      </c>
      <c r="L3707" s="7">
        <v>7</v>
      </c>
      <c r="M3707" s="7">
        <f t="shared" si="408"/>
        <v>0</v>
      </c>
      <c r="N3707" s="8">
        <f t="shared" si="409"/>
        <v>0</v>
      </c>
      <c r="R3707" s="12">
        <v>1</v>
      </c>
    </row>
    <row r="3708" spans="1:18" ht="76.5" x14ac:dyDescent="0.2">
      <c r="A3708" s="1" t="s">
        <v>6668</v>
      </c>
      <c r="C3708" s="2" t="s">
        <v>6669</v>
      </c>
      <c r="D3708" s="3" t="s">
        <v>234</v>
      </c>
      <c r="E3708" s="4">
        <v>1</v>
      </c>
      <c r="F3708" s="4">
        <v>0</v>
      </c>
      <c r="H3708" s="6">
        <v>0</v>
      </c>
      <c r="I3708" s="7">
        <v>6238212</v>
      </c>
      <c r="J3708" s="7">
        <v>6238190</v>
      </c>
      <c r="K3708" s="7">
        <v>2</v>
      </c>
      <c r="L3708" s="7">
        <v>7</v>
      </c>
      <c r="M3708" s="7">
        <f t="shared" si="408"/>
        <v>0</v>
      </c>
      <c r="N3708" s="8">
        <f t="shared" si="409"/>
        <v>0</v>
      </c>
      <c r="R3708" s="12">
        <v>1</v>
      </c>
    </row>
    <row r="3709" spans="1:18" ht="76.5" x14ac:dyDescent="0.2">
      <c r="A3709" s="1" t="s">
        <v>6670</v>
      </c>
      <c r="C3709" s="2" t="s">
        <v>6671</v>
      </c>
      <c r="D3709" s="3" t="s">
        <v>234</v>
      </c>
      <c r="E3709" s="4">
        <v>1</v>
      </c>
      <c r="F3709" s="4">
        <v>0</v>
      </c>
      <c r="H3709" s="6">
        <v>0</v>
      </c>
      <c r="I3709" s="7">
        <v>6238213</v>
      </c>
      <c r="J3709" s="7">
        <v>6238190</v>
      </c>
      <c r="K3709" s="7">
        <v>2</v>
      </c>
      <c r="L3709" s="7">
        <v>7</v>
      </c>
      <c r="M3709" s="7">
        <f t="shared" si="408"/>
        <v>0</v>
      </c>
      <c r="N3709" s="8">
        <f t="shared" si="409"/>
        <v>0</v>
      </c>
      <c r="R3709" s="12">
        <v>1</v>
      </c>
    </row>
    <row r="3710" spans="1:18" ht="76.5" x14ac:dyDescent="0.2">
      <c r="A3710" s="1" t="s">
        <v>6672</v>
      </c>
      <c r="C3710" s="2" t="s">
        <v>6673</v>
      </c>
      <c r="D3710" s="3" t="s">
        <v>234</v>
      </c>
      <c r="E3710" s="4">
        <v>1</v>
      </c>
      <c r="F3710" s="4">
        <v>0</v>
      </c>
      <c r="H3710" s="6">
        <v>0</v>
      </c>
      <c r="I3710" s="7">
        <v>6238214</v>
      </c>
      <c r="J3710" s="7">
        <v>6238190</v>
      </c>
      <c r="K3710" s="7">
        <v>2</v>
      </c>
      <c r="L3710" s="7">
        <v>7</v>
      </c>
      <c r="M3710" s="7">
        <f t="shared" si="408"/>
        <v>0</v>
      </c>
      <c r="N3710" s="8">
        <f t="shared" si="409"/>
        <v>0</v>
      </c>
      <c r="R3710" s="12">
        <v>1</v>
      </c>
    </row>
    <row r="3711" spans="1:18" ht="76.5" x14ac:dyDescent="0.2">
      <c r="A3711" s="1" t="s">
        <v>6674</v>
      </c>
      <c r="C3711" s="2" t="s">
        <v>6675</v>
      </c>
      <c r="D3711" s="3" t="s">
        <v>234</v>
      </c>
      <c r="E3711" s="4">
        <v>1</v>
      </c>
      <c r="F3711" s="4">
        <v>0</v>
      </c>
      <c r="H3711" s="6">
        <v>0</v>
      </c>
      <c r="I3711" s="7">
        <v>6238215</v>
      </c>
      <c r="J3711" s="7">
        <v>6238190</v>
      </c>
      <c r="K3711" s="7">
        <v>2</v>
      </c>
      <c r="L3711" s="7">
        <v>7</v>
      </c>
      <c r="M3711" s="7">
        <f t="shared" si="408"/>
        <v>0</v>
      </c>
      <c r="N3711" s="8">
        <f t="shared" si="409"/>
        <v>0</v>
      </c>
      <c r="R3711" s="12">
        <v>1</v>
      </c>
    </row>
    <row r="3712" spans="1:18" ht="76.5" x14ac:dyDescent="0.2">
      <c r="A3712" s="1" t="s">
        <v>6676</v>
      </c>
      <c r="C3712" s="2" t="s">
        <v>6677</v>
      </c>
      <c r="D3712" s="3" t="s">
        <v>234</v>
      </c>
      <c r="E3712" s="4">
        <v>2</v>
      </c>
      <c r="F3712" s="4">
        <v>0</v>
      </c>
      <c r="H3712" s="6">
        <v>0</v>
      </c>
      <c r="I3712" s="7">
        <v>6238216</v>
      </c>
      <c r="J3712" s="7">
        <v>6238190</v>
      </c>
      <c r="K3712" s="7">
        <v>2</v>
      </c>
      <c r="L3712" s="7">
        <v>7</v>
      </c>
      <c r="M3712" s="7">
        <f t="shared" si="408"/>
        <v>0</v>
      </c>
      <c r="N3712" s="8">
        <f t="shared" si="409"/>
        <v>0</v>
      </c>
      <c r="R3712" s="12">
        <v>1</v>
      </c>
    </row>
    <row r="3713" spans="1:18" ht="76.5" x14ac:dyDescent="0.2">
      <c r="A3713" s="1" t="s">
        <v>6678</v>
      </c>
      <c r="C3713" s="2" t="s">
        <v>6679</v>
      </c>
      <c r="D3713" s="3" t="s">
        <v>234</v>
      </c>
      <c r="E3713" s="4">
        <v>1</v>
      </c>
      <c r="F3713" s="4">
        <v>0</v>
      </c>
      <c r="H3713" s="6">
        <v>0</v>
      </c>
      <c r="I3713" s="7">
        <v>6238217</v>
      </c>
      <c r="J3713" s="7">
        <v>6238190</v>
      </c>
      <c r="K3713" s="7">
        <v>2</v>
      </c>
      <c r="L3713" s="7">
        <v>7</v>
      </c>
      <c r="M3713" s="7">
        <f t="shared" si="408"/>
        <v>0</v>
      </c>
      <c r="N3713" s="8">
        <f t="shared" si="409"/>
        <v>0</v>
      </c>
      <c r="R3713" s="12">
        <v>1</v>
      </c>
    </row>
    <row r="3714" spans="1:18" ht="63.75" x14ac:dyDescent="0.2">
      <c r="A3714" s="1" t="s">
        <v>6680</v>
      </c>
      <c r="B3714" s="1" t="s">
        <v>45</v>
      </c>
      <c r="C3714" s="2" t="s">
        <v>6681</v>
      </c>
      <c r="D3714" s="3" t="s">
        <v>234</v>
      </c>
      <c r="E3714" s="4">
        <v>1</v>
      </c>
      <c r="F3714" s="4">
        <v>0</v>
      </c>
      <c r="H3714" s="6">
        <v>0</v>
      </c>
      <c r="I3714" s="7">
        <v>6238218</v>
      </c>
      <c r="J3714" s="7">
        <v>6238190</v>
      </c>
      <c r="K3714" s="7">
        <v>2</v>
      </c>
      <c r="L3714" s="7">
        <v>7</v>
      </c>
      <c r="M3714" s="7">
        <f t="shared" si="408"/>
        <v>0</v>
      </c>
      <c r="N3714" s="8">
        <f t="shared" si="409"/>
        <v>0</v>
      </c>
      <c r="R3714" s="12">
        <v>1</v>
      </c>
    </row>
    <row r="3715" spans="1:18" ht="51" x14ac:dyDescent="0.2">
      <c r="A3715" s="1" t="s">
        <v>6682</v>
      </c>
      <c r="B3715" s="1" t="s">
        <v>48</v>
      </c>
      <c r="C3715" s="2" t="s">
        <v>6683</v>
      </c>
      <c r="D3715" s="3" t="s">
        <v>36</v>
      </c>
      <c r="E3715" s="4">
        <v>0</v>
      </c>
      <c r="F3715" s="4">
        <v>0</v>
      </c>
      <c r="H3715" s="6">
        <v>0</v>
      </c>
      <c r="I3715" s="7">
        <v>6238219</v>
      </c>
      <c r="J3715" s="7">
        <v>6238190</v>
      </c>
      <c r="K3715" s="7">
        <v>2</v>
      </c>
      <c r="L3715" s="7">
        <v>7</v>
      </c>
      <c r="M3715" s="7">
        <f t="shared" si="408"/>
        <v>0</v>
      </c>
      <c r="N3715" s="8">
        <f t="shared" si="409"/>
        <v>0</v>
      </c>
      <c r="R3715" s="12">
        <v>1</v>
      </c>
    </row>
    <row r="3716" spans="1:18" ht="51" x14ac:dyDescent="0.2">
      <c r="A3716" s="1" t="s">
        <v>6684</v>
      </c>
      <c r="C3716" s="2" t="s">
        <v>6685</v>
      </c>
      <c r="D3716" s="3" t="s">
        <v>237</v>
      </c>
      <c r="E3716" s="4">
        <v>7</v>
      </c>
      <c r="F3716" s="4">
        <v>0</v>
      </c>
      <c r="H3716" s="6">
        <v>0</v>
      </c>
      <c r="I3716" s="7">
        <v>6238220</v>
      </c>
      <c r="J3716" s="7">
        <v>6238190</v>
      </c>
      <c r="K3716" s="7">
        <v>2</v>
      </c>
      <c r="L3716" s="7">
        <v>7</v>
      </c>
      <c r="M3716" s="7">
        <f t="shared" si="408"/>
        <v>0</v>
      </c>
      <c r="N3716" s="8">
        <f t="shared" si="409"/>
        <v>0</v>
      </c>
      <c r="R3716" s="12">
        <v>1</v>
      </c>
    </row>
    <row r="3717" spans="1:18" ht="25.5" x14ac:dyDescent="0.2">
      <c r="A3717" s="1" t="s">
        <v>6686</v>
      </c>
      <c r="B3717" s="1" t="s">
        <v>51</v>
      </c>
      <c r="C3717" s="2" t="s">
        <v>6687</v>
      </c>
      <c r="D3717" s="3" t="s">
        <v>36</v>
      </c>
      <c r="E3717" s="4">
        <v>0</v>
      </c>
      <c r="F3717" s="4">
        <v>0</v>
      </c>
      <c r="H3717" s="6">
        <v>0</v>
      </c>
      <c r="I3717" s="7">
        <v>6238221</v>
      </c>
      <c r="J3717" s="7">
        <v>6238190</v>
      </c>
      <c r="K3717" s="7">
        <v>2</v>
      </c>
      <c r="L3717" s="7">
        <v>7</v>
      </c>
      <c r="M3717" s="7">
        <f t="shared" si="408"/>
        <v>0</v>
      </c>
      <c r="N3717" s="8">
        <f t="shared" si="409"/>
        <v>0</v>
      </c>
      <c r="R3717" s="12">
        <v>1</v>
      </c>
    </row>
    <row r="3718" spans="1:18" ht="38.25" x14ac:dyDescent="0.2">
      <c r="A3718" s="1" t="s">
        <v>6688</v>
      </c>
      <c r="C3718" s="2" t="s">
        <v>6689</v>
      </c>
      <c r="D3718" s="3" t="s">
        <v>237</v>
      </c>
      <c r="E3718" s="4">
        <v>7</v>
      </c>
      <c r="F3718" s="4">
        <v>0</v>
      </c>
      <c r="H3718" s="6">
        <v>0</v>
      </c>
      <c r="I3718" s="7">
        <v>6238222</v>
      </c>
      <c r="J3718" s="7">
        <v>6238190</v>
      </c>
      <c r="K3718" s="7">
        <v>2</v>
      </c>
      <c r="L3718" s="7">
        <v>7</v>
      </c>
      <c r="M3718" s="7">
        <f t="shared" si="408"/>
        <v>0</v>
      </c>
      <c r="N3718" s="8">
        <f t="shared" si="409"/>
        <v>0</v>
      </c>
      <c r="R3718" s="12">
        <v>1</v>
      </c>
    </row>
    <row r="3719" spans="1:18" ht="38.25" x14ac:dyDescent="0.2">
      <c r="A3719" s="1" t="s">
        <v>6690</v>
      </c>
      <c r="B3719" s="1" t="s">
        <v>54</v>
      </c>
      <c r="C3719" s="2" t="s">
        <v>6691</v>
      </c>
      <c r="D3719" s="3" t="s">
        <v>237</v>
      </c>
      <c r="E3719" s="4">
        <v>27</v>
      </c>
      <c r="F3719" s="4">
        <v>0</v>
      </c>
      <c r="H3719" s="6">
        <v>0</v>
      </c>
      <c r="I3719" s="7">
        <v>6238223</v>
      </c>
      <c r="J3719" s="7">
        <v>6238190</v>
      </c>
      <c r="K3719" s="7">
        <v>2</v>
      </c>
      <c r="L3719" s="7">
        <v>7</v>
      </c>
      <c r="M3719" s="7">
        <f t="shared" si="408"/>
        <v>0</v>
      </c>
      <c r="N3719" s="8">
        <f t="shared" ref="N3719:N3750" si="410">H3719*E3719*(1+F3719/100)</f>
        <v>0</v>
      </c>
      <c r="R3719" s="12">
        <v>1</v>
      </c>
    </row>
    <row r="3720" spans="1:18" ht="102" x14ac:dyDescent="0.2">
      <c r="A3720" s="1" t="s">
        <v>6692</v>
      </c>
      <c r="B3720" s="1" t="s">
        <v>57</v>
      </c>
      <c r="C3720" s="2" t="s">
        <v>1822</v>
      </c>
      <c r="D3720" s="3" t="s">
        <v>237</v>
      </c>
      <c r="E3720" s="4">
        <v>1</v>
      </c>
      <c r="F3720" s="4">
        <v>0</v>
      </c>
      <c r="H3720" s="6">
        <v>0</v>
      </c>
      <c r="I3720" s="7">
        <v>6238224</v>
      </c>
      <c r="J3720" s="7">
        <v>6238190</v>
      </c>
      <c r="K3720" s="7">
        <v>2</v>
      </c>
      <c r="L3720" s="7">
        <v>7</v>
      </c>
      <c r="M3720" s="7">
        <f t="shared" si="408"/>
        <v>0</v>
      </c>
      <c r="N3720" s="8">
        <f t="shared" si="410"/>
        <v>0</v>
      </c>
      <c r="R3720" s="12">
        <v>1</v>
      </c>
    </row>
    <row r="3721" spans="1:18" ht="102" x14ac:dyDescent="0.2">
      <c r="A3721" s="1" t="s">
        <v>6693</v>
      </c>
      <c r="B3721" s="1" t="s">
        <v>60</v>
      </c>
      <c r="C3721" s="2" t="s">
        <v>6694</v>
      </c>
      <c r="D3721" s="3" t="s">
        <v>36</v>
      </c>
      <c r="E3721" s="4">
        <v>0</v>
      </c>
      <c r="F3721" s="4">
        <v>0</v>
      </c>
      <c r="H3721" s="6">
        <v>0</v>
      </c>
      <c r="I3721" s="7">
        <v>6238225</v>
      </c>
      <c r="J3721" s="7">
        <v>6238190</v>
      </c>
      <c r="K3721" s="7">
        <v>2</v>
      </c>
      <c r="L3721" s="7">
        <v>7</v>
      </c>
      <c r="M3721" s="7">
        <f t="shared" si="408"/>
        <v>0</v>
      </c>
      <c r="N3721" s="8">
        <f t="shared" si="410"/>
        <v>0</v>
      </c>
      <c r="R3721" s="12">
        <v>1</v>
      </c>
    </row>
    <row r="3722" spans="1:18" ht="102" x14ac:dyDescent="0.2">
      <c r="A3722" s="1" t="s">
        <v>6695</v>
      </c>
      <c r="C3722" s="2" t="s">
        <v>6696</v>
      </c>
      <c r="D3722" s="3" t="s">
        <v>234</v>
      </c>
      <c r="E3722" s="4">
        <v>3</v>
      </c>
      <c r="F3722" s="4">
        <v>0</v>
      </c>
      <c r="H3722" s="6">
        <v>0</v>
      </c>
      <c r="I3722" s="7">
        <v>6238226</v>
      </c>
      <c r="J3722" s="7">
        <v>6238190</v>
      </c>
      <c r="K3722" s="7">
        <v>2</v>
      </c>
      <c r="L3722" s="7">
        <v>7</v>
      </c>
      <c r="M3722" s="7">
        <f t="shared" si="408"/>
        <v>0</v>
      </c>
      <c r="N3722" s="8">
        <f t="shared" si="410"/>
        <v>0</v>
      </c>
      <c r="R3722" s="12">
        <v>1</v>
      </c>
    </row>
    <row r="3723" spans="1:18" ht="102" x14ac:dyDescent="0.2">
      <c r="A3723" s="1" t="s">
        <v>6697</v>
      </c>
      <c r="C3723" s="2" t="s">
        <v>6698</v>
      </c>
      <c r="D3723" s="3" t="s">
        <v>234</v>
      </c>
      <c r="E3723" s="4">
        <v>5</v>
      </c>
      <c r="F3723" s="4">
        <v>0</v>
      </c>
      <c r="H3723" s="6">
        <v>0</v>
      </c>
      <c r="I3723" s="7">
        <v>6238227</v>
      </c>
      <c r="J3723" s="7">
        <v>6238190</v>
      </c>
      <c r="K3723" s="7">
        <v>2</v>
      </c>
      <c r="L3723" s="7">
        <v>7</v>
      </c>
      <c r="M3723" s="7">
        <f t="shared" si="408"/>
        <v>0</v>
      </c>
      <c r="N3723" s="8">
        <f t="shared" si="410"/>
        <v>0</v>
      </c>
      <c r="R3723" s="12">
        <v>1</v>
      </c>
    </row>
    <row r="3724" spans="1:18" ht="102" x14ac:dyDescent="0.2">
      <c r="A3724" s="1" t="s">
        <v>6699</v>
      </c>
      <c r="B3724" s="1" t="s">
        <v>63</v>
      </c>
      <c r="C3724" s="2" t="s">
        <v>6700</v>
      </c>
      <c r="D3724" s="3" t="s">
        <v>36</v>
      </c>
      <c r="E3724" s="4">
        <v>0</v>
      </c>
      <c r="F3724" s="4">
        <v>0</v>
      </c>
      <c r="H3724" s="6">
        <v>0</v>
      </c>
      <c r="I3724" s="7">
        <v>6238228</v>
      </c>
      <c r="J3724" s="7">
        <v>6238190</v>
      </c>
      <c r="K3724" s="7">
        <v>2</v>
      </c>
      <c r="L3724" s="7">
        <v>7</v>
      </c>
      <c r="M3724" s="7">
        <f t="shared" si="408"/>
        <v>0</v>
      </c>
      <c r="N3724" s="8">
        <f t="shared" si="410"/>
        <v>0</v>
      </c>
      <c r="R3724" s="12">
        <v>1</v>
      </c>
    </row>
    <row r="3725" spans="1:18" ht="102" x14ac:dyDescent="0.2">
      <c r="A3725" s="1" t="s">
        <v>6701</v>
      </c>
      <c r="C3725" s="2" t="s">
        <v>6702</v>
      </c>
      <c r="D3725" s="3" t="s">
        <v>234</v>
      </c>
      <c r="E3725" s="4">
        <v>1</v>
      </c>
      <c r="F3725" s="4">
        <v>0</v>
      </c>
      <c r="H3725" s="6">
        <v>0</v>
      </c>
      <c r="I3725" s="7">
        <v>6238229</v>
      </c>
      <c r="J3725" s="7">
        <v>6238190</v>
      </c>
      <c r="K3725" s="7">
        <v>2</v>
      </c>
      <c r="L3725" s="7">
        <v>7</v>
      </c>
      <c r="M3725" s="7">
        <f t="shared" si="408"/>
        <v>0</v>
      </c>
      <c r="N3725" s="8">
        <f t="shared" si="410"/>
        <v>0</v>
      </c>
      <c r="R3725" s="12">
        <v>1</v>
      </c>
    </row>
    <row r="3726" spans="1:18" ht="102" x14ac:dyDescent="0.2">
      <c r="A3726" s="1" t="s">
        <v>6703</v>
      </c>
      <c r="C3726" s="2" t="s">
        <v>6704</v>
      </c>
      <c r="D3726" s="3" t="s">
        <v>234</v>
      </c>
      <c r="E3726" s="4">
        <v>5</v>
      </c>
      <c r="F3726" s="4">
        <v>0</v>
      </c>
      <c r="H3726" s="6">
        <v>0</v>
      </c>
      <c r="I3726" s="7">
        <v>6238230</v>
      </c>
      <c r="J3726" s="7">
        <v>6238190</v>
      </c>
      <c r="K3726" s="7">
        <v>2</v>
      </c>
      <c r="L3726" s="7">
        <v>7</v>
      </c>
      <c r="M3726" s="7">
        <f t="shared" si="408"/>
        <v>0</v>
      </c>
      <c r="N3726" s="8">
        <f t="shared" si="410"/>
        <v>0</v>
      </c>
      <c r="R3726" s="12">
        <v>1</v>
      </c>
    </row>
    <row r="3727" spans="1:18" ht="102" x14ac:dyDescent="0.2">
      <c r="A3727" s="1" t="s">
        <v>6705</v>
      </c>
      <c r="C3727" s="2" t="s">
        <v>6706</v>
      </c>
      <c r="D3727" s="3" t="s">
        <v>234</v>
      </c>
      <c r="E3727" s="4">
        <v>1</v>
      </c>
      <c r="F3727" s="4">
        <v>0</v>
      </c>
      <c r="H3727" s="6">
        <v>0</v>
      </c>
      <c r="I3727" s="7">
        <v>6238231</v>
      </c>
      <c r="J3727" s="7">
        <v>6238190</v>
      </c>
      <c r="K3727" s="7">
        <v>2</v>
      </c>
      <c r="L3727" s="7">
        <v>7</v>
      </c>
      <c r="M3727" s="7">
        <f t="shared" si="408"/>
        <v>0</v>
      </c>
      <c r="N3727" s="8">
        <f t="shared" si="410"/>
        <v>0</v>
      </c>
      <c r="R3727" s="12">
        <v>1</v>
      </c>
    </row>
    <row r="3728" spans="1:18" ht="102" x14ac:dyDescent="0.2">
      <c r="A3728" s="1" t="s">
        <v>6707</v>
      </c>
      <c r="C3728" s="2" t="s">
        <v>6708</v>
      </c>
      <c r="D3728" s="3" t="s">
        <v>234</v>
      </c>
      <c r="E3728" s="4">
        <v>1</v>
      </c>
      <c r="F3728" s="4">
        <v>0</v>
      </c>
      <c r="H3728" s="6">
        <v>0</v>
      </c>
      <c r="I3728" s="7">
        <v>6238232</v>
      </c>
      <c r="J3728" s="7">
        <v>6238190</v>
      </c>
      <c r="K3728" s="7">
        <v>2</v>
      </c>
      <c r="L3728" s="7">
        <v>7</v>
      </c>
      <c r="M3728" s="7">
        <f t="shared" si="408"/>
        <v>0</v>
      </c>
      <c r="N3728" s="8">
        <f t="shared" si="410"/>
        <v>0</v>
      </c>
      <c r="R3728" s="12">
        <v>1</v>
      </c>
    </row>
    <row r="3729" spans="1:18" ht="51" x14ac:dyDescent="0.2">
      <c r="A3729" s="1" t="s">
        <v>6709</v>
      </c>
      <c r="B3729" s="1" t="s">
        <v>66</v>
      </c>
      <c r="C3729" s="2" t="s">
        <v>6710</v>
      </c>
      <c r="D3729" s="3" t="s">
        <v>36</v>
      </c>
      <c r="E3729" s="4">
        <v>0</v>
      </c>
      <c r="F3729" s="4">
        <v>0</v>
      </c>
      <c r="H3729" s="6">
        <v>0</v>
      </c>
      <c r="I3729" s="7">
        <v>6238233</v>
      </c>
      <c r="J3729" s="7">
        <v>6238190</v>
      </c>
      <c r="K3729" s="7">
        <v>2</v>
      </c>
      <c r="L3729" s="7">
        <v>7</v>
      </c>
      <c r="M3729" s="7">
        <f t="shared" si="408"/>
        <v>0</v>
      </c>
      <c r="N3729" s="8">
        <f t="shared" si="410"/>
        <v>0</v>
      </c>
      <c r="R3729" s="12">
        <v>1</v>
      </c>
    </row>
    <row r="3730" spans="1:18" ht="51" x14ac:dyDescent="0.2">
      <c r="A3730" s="1" t="s">
        <v>6711</v>
      </c>
      <c r="C3730" s="2" t="s">
        <v>6712</v>
      </c>
      <c r="D3730" s="3" t="s">
        <v>234</v>
      </c>
      <c r="E3730" s="4">
        <v>8</v>
      </c>
      <c r="F3730" s="4">
        <v>0</v>
      </c>
      <c r="H3730" s="6">
        <v>0</v>
      </c>
      <c r="I3730" s="7">
        <v>6238234</v>
      </c>
      <c r="J3730" s="7">
        <v>6238190</v>
      </c>
      <c r="K3730" s="7">
        <v>2</v>
      </c>
      <c r="L3730" s="7">
        <v>7</v>
      </c>
      <c r="M3730" s="7">
        <f t="shared" si="408"/>
        <v>0</v>
      </c>
      <c r="N3730" s="8">
        <f t="shared" si="410"/>
        <v>0</v>
      </c>
      <c r="R3730" s="12">
        <v>1</v>
      </c>
    </row>
    <row r="3731" spans="1:18" ht="51" x14ac:dyDescent="0.2">
      <c r="A3731" s="1" t="s">
        <v>6713</v>
      </c>
      <c r="C3731" s="2" t="s">
        <v>6714</v>
      </c>
      <c r="D3731" s="3" t="s">
        <v>234</v>
      </c>
      <c r="E3731" s="4">
        <v>7</v>
      </c>
      <c r="F3731" s="4">
        <v>0</v>
      </c>
      <c r="H3731" s="6">
        <v>0</v>
      </c>
      <c r="I3731" s="7">
        <v>6238235</v>
      </c>
      <c r="J3731" s="7">
        <v>6238190</v>
      </c>
      <c r="K3731" s="7">
        <v>2</v>
      </c>
      <c r="L3731" s="7">
        <v>7</v>
      </c>
      <c r="M3731" s="7">
        <f t="shared" si="408"/>
        <v>0</v>
      </c>
      <c r="N3731" s="8">
        <f t="shared" si="410"/>
        <v>0</v>
      </c>
      <c r="R3731" s="12">
        <v>1</v>
      </c>
    </row>
    <row r="3732" spans="1:18" ht="51" x14ac:dyDescent="0.2">
      <c r="A3732" s="1" t="s">
        <v>6715</v>
      </c>
      <c r="C3732" s="2" t="s">
        <v>6716</v>
      </c>
      <c r="D3732" s="3" t="s">
        <v>234</v>
      </c>
      <c r="E3732" s="4">
        <v>1</v>
      </c>
      <c r="F3732" s="4">
        <v>0</v>
      </c>
      <c r="H3732" s="6">
        <v>0</v>
      </c>
      <c r="I3732" s="7">
        <v>6238236</v>
      </c>
      <c r="J3732" s="7">
        <v>6238190</v>
      </c>
      <c r="K3732" s="7">
        <v>2</v>
      </c>
      <c r="L3732" s="7">
        <v>7</v>
      </c>
      <c r="M3732" s="7">
        <f t="shared" si="408"/>
        <v>0</v>
      </c>
      <c r="N3732" s="8">
        <f t="shared" si="410"/>
        <v>0</v>
      </c>
      <c r="R3732" s="12">
        <v>1</v>
      </c>
    </row>
    <row r="3733" spans="1:18" ht="51" x14ac:dyDescent="0.2">
      <c r="A3733" s="1" t="s">
        <v>6717</v>
      </c>
      <c r="B3733" s="1" t="s">
        <v>69</v>
      </c>
      <c r="C3733" s="2" t="s">
        <v>6718</v>
      </c>
      <c r="D3733" s="3" t="s">
        <v>36</v>
      </c>
      <c r="E3733" s="4">
        <v>0</v>
      </c>
      <c r="F3733" s="4">
        <v>0</v>
      </c>
      <c r="H3733" s="6">
        <v>0</v>
      </c>
      <c r="I3733" s="7">
        <v>6238237</v>
      </c>
      <c r="J3733" s="7">
        <v>6238190</v>
      </c>
      <c r="K3733" s="7">
        <v>2</v>
      </c>
      <c r="L3733" s="7">
        <v>7</v>
      </c>
      <c r="M3733" s="7">
        <f t="shared" si="408"/>
        <v>0</v>
      </c>
      <c r="N3733" s="8">
        <f t="shared" si="410"/>
        <v>0</v>
      </c>
      <c r="R3733" s="12">
        <v>1</v>
      </c>
    </row>
    <row r="3734" spans="1:18" ht="51" x14ac:dyDescent="0.2">
      <c r="A3734" s="1" t="s">
        <v>6719</v>
      </c>
      <c r="C3734" s="2" t="s">
        <v>6720</v>
      </c>
      <c r="D3734" s="3" t="s">
        <v>247</v>
      </c>
      <c r="E3734" s="4">
        <v>7980</v>
      </c>
      <c r="F3734" s="4">
        <v>0</v>
      </c>
      <c r="H3734" s="6">
        <v>0</v>
      </c>
      <c r="I3734" s="7">
        <v>6238238</v>
      </c>
      <c r="J3734" s="7">
        <v>6238190</v>
      </c>
      <c r="K3734" s="7">
        <v>2</v>
      </c>
      <c r="L3734" s="7">
        <v>7</v>
      </c>
      <c r="M3734" s="7">
        <f t="shared" si="408"/>
        <v>0</v>
      </c>
      <c r="N3734" s="8">
        <f t="shared" si="410"/>
        <v>0</v>
      </c>
      <c r="R3734" s="12">
        <v>1</v>
      </c>
    </row>
    <row r="3735" spans="1:18" ht="63.75" x14ac:dyDescent="0.2">
      <c r="A3735" s="1" t="s">
        <v>6721</v>
      </c>
      <c r="B3735" s="1" t="s">
        <v>72</v>
      </c>
      <c r="C3735" s="2" t="s">
        <v>6722</v>
      </c>
      <c r="D3735" s="3" t="s">
        <v>36</v>
      </c>
      <c r="E3735" s="4">
        <v>0</v>
      </c>
      <c r="F3735" s="4">
        <v>0</v>
      </c>
      <c r="H3735" s="6">
        <v>0</v>
      </c>
      <c r="I3735" s="7">
        <v>6238239</v>
      </c>
      <c r="J3735" s="7">
        <v>6238190</v>
      </c>
      <c r="K3735" s="7">
        <v>2</v>
      </c>
      <c r="L3735" s="7">
        <v>7</v>
      </c>
      <c r="M3735" s="7">
        <f t="shared" si="408"/>
        <v>0</v>
      </c>
      <c r="N3735" s="8">
        <f t="shared" si="410"/>
        <v>0</v>
      </c>
      <c r="R3735" s="12">
        <v>1</v>
      </c>
    </row>
    <row r="3736" spans="1:18" ht="63.75" x14ac:dyDescent="0.2">
      <c r="A3736" s="1" t="s">
        <v>6723</v>
      </c>
      <c r="C3736" s="2" t="s">
        <v>6724</v>
      </c>
      <c r="D3736" s="3" t="s">
        <v>247</v>
      </c>
      <c r="E3736" s="4">
        <v>112</v>
      </c>
      <c r="F3736" s="4">
        <v>0</v>
      </c>
      <c r="H3736" s="6">
        <v>0</v>
      </c>
      <c r="I3736" s="7">
        <v>6238240</v>
      </c>
      <c r="J3736" s="7">
        <v>6238190</v>
      </c>
      <c r="K3736" s="7">
        <v>2</v>
      </c>
      <c r="L3736" s="7">
        <v>7</v>
      </c>
      <c r="M3736" s="7">
        <f t="shared" si="408"/>
        <v>0</v>
      </c>
      <c r="N3736" s="8">
        <f t="shared" si="410"/>
        <v>0</v>
      </c>
      <c r="R3736" s="12">
        <v>1</v>
      </c>
    </row>
    <row r="3737" spans="1:18" ht="63.75" x14ac:dyDescent="0.2">
      <c r="A3737" s="1" t="s">
        <v>6725</v>
      </c>
      <c r="B3737" s="1" t="s">
        <v>75</v>
      </c>
      <c r="C3737" s="2" t="s">
        <v>6726</v>
      </c>
      <c r="D3737" s="3" t="s">
        <v>234</v>
      </c>
      <c r="E3737" s="4">
        <v>1655</v>
      </c>
      <c r="F3737" s="4">
        <v>0</v>
      </c>
      <c r="H3737" s="6">
        <v>0</v>
      </c>
      <c r="I3737" s="7">
        <v>6238241</v>
      </c>
      <c r="J3737" s="7">
        <v>6238190</v>
      </c>
      <c r="K3737" s="7">
        <v>2</v>
      </c>
      <c r="L3737" s="7">
        <v>7</v>
      </c>
      <c r="M3737" s="7">
        <f t="shared" si="408"/>
        <v>0</v>
      </c>
      <c r="N3737" s="8">
        <f t="shared" si="410"/>
        <v>0</v>
      </c>
      <c r="R3737" s="12">
        <v>1</v>
      </c>
    </row>
    <row r="3738" spans="1:18" ht="51" x14ac:dyDescent="0.2">
      <c r="A3738" s="1" t="s">
        <v>6727</v>
      </c>
      <c r="B3738" s="1" t="s">
        <v>78</v>
      </c>
      <c r="C3738" s="2" t="s">
        <v>6728</v>
      </c>
      <c r="D3738" s="3" t="s">
        <v>247</v>
      </c>
      <c r="E3738" s="4">
        <v>880</v>
      </c>
      <c r="F3738" s="4">
        <v>0</v>
      </c>
      <c r="H3738" s="6">
        <v>0</v>
      </c>
      <c r="I3738" s="7">
        <v>6238242</v>
      </c>
      <c r="J3738" s="7">
        <v>6238190</v>
      </c>
      <c r="K3738" s="7">
        <v>2</v>
      </c>
      <c r="L3738" s="7">
        <v>7</v>
      </c>
      <c r="M3738" s="7">
        <f t="shared" si="408"/>
        <v>0</v>
      </c>
      <c r="N3738" s="8">
        <f t="shared" si="410"/>
        <v>0</v>
      </c>
      <c r="R3738" s="12">
        <v>1</v>
      </c>
    </row>
    <row r="3739" spans="1:18" ht="25.5" x14ac:dyDescent="0.2">
      <c r="A3739" s="1" t="s">
        <v>6729</v>
      </c>
      <c r="B3739" s="1" t="s">
        <v>81</v>
      </c>
      <c r="C3739" s="2" t="s">
        <v>6730</v>
      </c>
      <c r="D3739" s="3" t="s">
        <v>6731</v>
      </c>
      <c r="E3739" s="4">
        <v>230</v>
      </c>
      <c r="F3739" s="4">
        <v>0</v>
      </c>
      <c r="H3739" s="6">
        <v>0</v>
      </c>
      <c r="I3739" s="7">
        <v>6238243</v>
      </c>
      <c r="J3739" s="7">
        <v>6238190</v>
      </c>
      <c r="K3739" s="7">
        <v>2</v>
      </c>
      <c r="L3739" s="7">
        <v>7</v>
      </c>
      <c r="M3739" s="7">
        <f t="shared" si="408"/>
        <v>0</v>
      </c>
      <c r="N3739" s="8">
        <f t="shared" si="410"/>
        <v>0</v>
      </c>
      <c r="R3739" s="12">
        <v>1</v>
      </c>
    </row>
    <row r="3740" spans="1:18" ht="63.75" x14ac:dyDescent="0.2">
      <c r="A3740" s="1" t="s">
        <v>6732</v>
      </c>
      <c r="B3740" s="1" t="s">
        <v>84</v>
      </c>
      <c r="C3740" s="2" t="s">
        <v>6733</v>
      </c>
      <c r="D3740" s="3" t="s">
        <v>234</v>
      </c>
      <c r="E3740" s="4">
        <v>29</v>
      </c>
      <c r="F3740" s="4">
        <v>0</v>
      </c>
      <c r="H3740" s="6">
        <v>0</v>
      </c>
      <c r="I3740" s="7">
        <v>6238244</v>
      </c>
      <c r="J3740" s="7">
        <v>6238190</v>
      </c>
      <c r="K3740" s="7">
        <v>2</v>
      </c>
      <c r="L3740" s="7">
        <v>7</v>
      </c>
      <c r="M3740" s="7">
        <f t="shared" si="408"/>
        <v>0</v>
      </c>
      <c r="N3740" s="8">
        <f t="shared" si="410"/>
        <v>0</v>
      </c>
      <c r="R3740" s="12">
        <v>1</v>
      </c>
    </row>
    <row r="3741" spans="1:18" ht="25.5" x14ac:dyDescent="0.2">
      <c r="A3741" s="1" t="s">
        <v>6734</v>
      </c>
      <c r="B3741" s="1" t="s">
        <v>87</v>
      </c>
      <c r="C3741" s="2" t="s">
        <v>6735</v>
      </c>
      <c r="D3741" s="3" t="s">
        <v>234</v>
      </c>
      <c r="E3741" s="4">
        <v>1</v>
      </c>
      <c r="F3741" s="4">
        <v>0</v>
      </c>
      <c r="H3741" s="6">
        <v>0</v>
      </c>
      <c r="I3741" s="7">
        <v>6238245</v>
      </c>
      <c r="J3741" s="7">
        <v>6238190</v>
      </c>
      <c r="K3741" s="7">
        <v>2</v>
      </c>
      <c r="L3741" s="7">
        <v>7</v>
      </c>
      <c r="M3741" s="7">
        <f t="shared" si="408"/>
        <v>0</v>
      </c>
      <c r="N3741" s="8">
        <f t="shared" si="410"/>
        <v>0</v>
      </c>
      <c r="R3741" s="12">
        <v>1</v>
      </c>
    </row>
    <row r="3742" spans="1:18" ht="51" x14ac:dyDescent="0.2">
      <c r="A3742" s="1" t="s">
        <v>6736</v>
      </c>
      <c r="B3742" s="1" t="s">
        <v>90</v>
      </c>
      <c r="C3742" s="2" t="s">
        <v>1824</v>
      </c>
      <c r="D3742" s="3" t="s">
        <v>36</v>
      </c>
      <c r="E3742" s="4">
        <v>0</v>
      </c>
      <c r="F3742" s="4">
        <v>0</v>
      </c>
      <c r="H3742" s="6">
        <v>0</v>
      </c>
      <c r="I3742" s="7">
        <v>6238246</v>
      </c>
      <c r="J3742" s="7">
        <v>6238190</v>
      </c>
      <c r="K3742" s="7">
        <v>2</v>
      </c>
      <c r="L3742" s="7">
        <v>7</v>
      </c>
      <c r="M3742" s="7">
        <f t="shared" si="408"/>
        <v>0</v>
      </c>
      <c r="N3742" s="8">
        <f t="shared" si="410"/>
        <v>0</v>
      </c>
      <c r="R3742" s="12">
        <v>1</v>
      </c>
    </row>
    <row r="3743" spans="1:18" ht="63.75" x14ac:dyDescent="0.2">
      <c r="A3743" s="1" t="s">
        <v>6737</v>
      </c>
      <c r="C3743" s="2" t="s">
        <v>2094</v>
      </c>
      <c r="D3743" s="3" t="s">
        <v>247</v>
      </c>
      <c r="E3743" s="4">
        <v>466</v>
      </c>
      <c r="F3743" s="4">
        <v>0</v>
      </c>
      <c r="H3743" s="6">
        <v>0</v>
      </c>
      <c r="I3743" s="7">
        <v>6238247</v>
      </c>
      <c r="J3743" s="7">
        <v>6238190</v>
      </c>
      <c r="K3743" s="7">
        <v>2</v>
      </c>
      <c r="L3743" s="7">
        <v>7</v>
      </c>
      <c r="M3743" s="7">
        <f t="shared" si="408"/>
        <v>0</v>
      </c>
      <c r="N3743" s="8">
        <f t="shared" si="410"/>
        <v>0</v>
      </c>
      <c r="R3743" s="12">
        <v>1</v>
      </c>
    </row>
    <row r="3744" spans="1:18" ht="63.75" x14ac:dyDescent="0.2">
      <c r="A3744" s="1" t="s">
        <v>6738</v>
      </c>
      <c r="C3744" s="2" t="s">
        <v>2096</v>
      </c>
      <c r="D3744" s="3" t="s">
        <v>247</v>
      </c>
      <c r="E3744" s="4">
        <v>220</v>
      </c>
      <c r="F3744" s="4">
        <v>0</v>
      </c>
      <c r="H3744" s="6">
        <v>0</v>
      </c>
      <c r="I3744" s="7">
        <v>6238248</v>
      </c>
      <c r="J3744" s="7">
        <v>6238190</v>
      </c>
      <c r="K3744" s="7">
        <v>2</v>
      </c>
      <c r="L3744" s="7">
        <v>7</v>
      </c>
      <c r="M3744" s="7">
        <f t="shared" si="408"/>
        <v>0</v>
      </c>
      <c r="N3744" s="8">
        <f t="shared" si="410"/>
        <v>0</v>
      </c>
      <c r="R3744" s="12">
        <v>1</v>
      </c>
    </row>
    <row r="3745" spans="1:18" ht="63.75" x14ac:dyDescent="0.2">
      <c r="A3745" s="1" t="s">
        <v>6739</v>
      </c>
      <c r="C3745" s="2" t="s">
        <v>6581</v>
      </c>
      <c r="D3745" s="3" t="s">
        <v>247</v>
      </c>
      <c r="E3745" s="4">
        <v>288</v>
      </c>
      <c r="F3745" s="4">
        <v>0</v>
      </c>
      <c r="H3745" s="6">
        <v>0</v>
      </c>
      <c r="I3745" s="7">
        <v>6238249</v>
      </c>
      <c r="J3745" s="7">
        <v>6238190</v>
      </c>
      <c r="K3745" s="7">
        <v>2</v>
      </c>
      <c r="L3745" s="7">
        <v>7</v>
      </c>
      <c r="M3745" s="7">
        <f t="shared" si="408"/>
        <v>0</v>
      </c>
      <c r="N3745" s="8">
        <f t="shared" si="410"/>
        <v>0</v>
      </c>
      <c r="R3745" s="12">
        <v>1</v>
      </c>
    </row>
    <row r="3746" spans="1:18" ht="63.75" x14ac:dyDescent="0.2">
      <c r="A3746" s="1" t="s">
        <v>6740</v>
      </c>
      <c r="C3746" s="2" t="s">
        <v>1826</v>
      </c>
      <c r="D3746" s="3" t="s">
        <v>247</v>
      </c>
      <c r="E3746" s="4">
        <v>265</v>
      </c>
      <c r="F3746" s="4">
        <v>0</v>
      </c>
      <c r="H3746" s="6">
        <v>0</v>
      </c>
      <c r="I3746" s="7">
        <v>6238250</v>
      </c>
      <c r="J3746" s="7">
        <v>6238190</v>
      </c>
      <c r="K3746" s="7">
        <v>2</v>
      </c>
      <c r="L3746" s="7">
        <v>7</v>
      </c>
      <c r="M3746" s="7">
        <f t="shared" si="408"/>
        <v>0</v>
      </c>
      <c r="N3746" s="8">
        <f t="shared" si="410"/>
        <v>0</v>
      </c>
      <c r="R3746" s="12">
        <v>1</v>
      </c>
    </row>
    <row r="3747" spans="1:18" ht="63.75" x14ac:dyDescent="0.2">
      <c r="A3747" s="1" t="s">
        <v>6741</v>
      </c>
      <c r="C3747" s="2" t="s">
        <v>6742</v>
      </c>
      <c r="D3747" s="3" t="s">
        <v>247</v>
      </c>
      <c r="E3747" s="4">
        <v>57</v>
      </c>
      <c r="F3747" s="4">
        <v>0</v>
      </c>
      <c r="H3747" s="6">
        <v>0</v>
      </c>
      <c r="I3747" s="7">
        <v>6238251</v>
      </c>
      <c r="J3747" s="7">
        <v>6238190</v>
      </c>
      <c r="K3747" s="7">
        <v>2</v>
      </c>
      <c r="L3747" s="7">
        <v>7</v>
      </c>
      <c r="M3747" s="7">
        <f t="shared" si="408"/>
        <v>0</v>
      </c>
      <c r="N3747" s="8">
        <f t="shared" si="410"/>
        <v>0</v>
      </c>
      <c r="R3747" s="12">
        <v>1</v>
      </c>
    </row>
    <row r="3748" spans="1:18" ht="63.75" x14ac:dyDescent="0.2">
      <c r="A3748" s="1" t="s">
        <v>6743</v>
      </c>
      <c r="C3748" s="2" t="s">
        <v>6584</v>
      </c>
      <c r="D3748" s="3" t="s">
        <v>247</v>
      </c>
      <c r="E3748" s="4">
        <v>61</v>
      </c>
      <c r="F3748" s="4">
        <v>0</v>
      </c>
      <c r="H3748" s="6">
        <v>0</v>
      </c>
      <c r="I3748" s="7">
        <v>6238252</v>
      </c>
      <c r="J3748" s="7">
        <v>6238190</v>
      </c>
      <c r="K3748" s="7">
        <v>2</v>
      </c>
      <c r="L3748" s="7">
        <v>7</v>
      </c>
      <c r="M3748" s="7">
        <f t="shared" si="408"/>
        <v>0</v>
      </c>
      <c r="N3748" s="8">
        <f t="shared" si="410"/>
        <v>0</v>
      </c>
      <c r="R3748" s="12">
        <v>1</v>
      </c>
    </row>
    <row r="3749" spans="1:18" ht="51" x14ac:dyDescent="0.2">
      <c r="A3749" s="1" t="s">
        <v>6744</v>
      </c>
      <c r="B3749" s="1" t="s">
        <v>93</v>
      </c>
      <c r="C3749" s="2" t="s">
        <v>6745</v>
      </c>
      <c r="D3749" s="3" t="s">
        <v>36</v>
      </c>
      <c r="E3749" s="4">
        <v>0</v>
      </c>
      <c r="F3749" s="4">
        <v>0</v>
      </c>
      <c r="H3749" s="6">
        <v>0</v>
      </c>
      <c r="I3749" s="7">
        <v>6238253</v>
      </c>
      <c r="J3749" s="7">
        <v>6238190</v>
      </c>
      <c r="K3749" s="7">
        <v>2</v>
      </c>
      <c r="L3749" s="7">
        <v>7</v>
      </c>
      <c r="M3749" s="7">
        <f t="shared" si="408"/>
        <v>0</v>
      </c>
      <c r="N3749" s="8">
        <f t="shared" si="410"/>
        <v>0</v>
      </c>
      <c r="R3749" s="12">
        <v>1</v>
      </c>
    </row>
    <row r="3750" spans="1:18" ht="63.75" x14ac:dyDescent="0.2">
      <c r="A3750" s="1" t="s">
        <v>6746</v>
      </c>
      <c r="C3750" s="2" t="s">
        <v>6747</v>
      </c>
      <c r="D3750" s="3" t="s">
        <v>247</v>
      </c>
      <c r="E3750" s="4">
        <v>136</v>
      </c>
      <c r="F3750" s="4">
        <v>0</v>
      </c>
      <c r="H3750" s="6">
        <v>0</v>
      </c>
      <c r="I3750" s="7">
        <v>6238254</v>
      </c>
      <c r="J3750" s="7">
        <v>6238190</v>
      </c>
      <c r="K3750" s="7">
        <v>2</v>
      </c>
      <c r="L3750" s="7">
        <v>7</v>
      </c>
      <c r="M3750" s="7">
        <f t="shared" si="408"/>
        <v>0</v>
      </c>
      <c r="N3750" s="8">
        <f t="shared" si="410"/>
        <v>0</v>
      </c>
      <c r="R3750" s="12">
        <v>1</v>
      </c>
    </row>
    <row r="3751" spans="1:18" ht="63.75" x14ac:dyDescent="0.2">
      <c r="A3751" s="1" t="s">
        <v>6748</v>
      </c>
      <c r="C3751" s="2" t="s">
        <v>6749</v>
      </c>
      <c r="D3751" s="3" t="s">
        <v>247</v>
      </c>
      <c r="E3751" s="4">
        <v>48</v>
      </c>
      <c r="F3751" s="4">
        <v>0</v>
      </c>
      <c r="H3751" s="6">
        <v>0</v>
      </c>
      <c r="I3751" s="7">
        <v>6238255</v>
      </c>
      <c r="J3751" s="7">
        <v>6238190</v>
      </c>
      <c r="K3751" s="7">
        <v>2</v>
      </c>
      <c r="L3751" s="7">
        <v>7</v>
      </c>
      <c r="M3751" s="7">
        <f t="shared" ref="M3751:M3781" si="411">ROUND(ROUND(H3751,2)*ROUND(E3751,2), 2)</f>
        <v>0</v>
      </c>
      <c r="N3751" s="8">
        <f t="shared" ref="N3751:N3781" si="412">H3751*E3751*(1+F3751/100)</f>
        <v>0</v>
      </c>
      <c r="R3751" s="12">
        <v>1</v>
      </c>
    </row>
    <row r="3752" spans="1:18" ht="63.75" x14ac:dyDescent="0.2">
      <c r="A3752" s="1" t="s">
        <v>6750</v>
      </c>
      <c r="B3752" s="1" t="s">
        <v>96</v>
      </c>
      <c r="C3752" s="2" t="s">
        <v>1828</v>
      </c>
      <c r="D3752" s="3" t="s">
        <v>36</v>
      </c>
      <c r="E3752" s="4">
        <v>0</v>
      </c>
      <c r="F3752" s="4">
        <v>0</v>
      </c>
      <c r="H3752" s="6">
        <v>0</v>
      </c>
      <c r="I3752" s="7">
        <v>6238256</v>
      </c>
      <c r="J3752" s="7">
        <v>6238190</v>
      </c>
      <c r="K3752" s="7">
        <v>2</v>
      </c>
      <c r="L3752" s="7">
        <v>7</v>
      </c>
      <c r="M3752" s="7">
        <f t="shared" si="411"/>
        <v>0</v>
      </c>
      <c r="N3752" s="8">
        <f t="shared" si="412"/>
        <v>0</v>
      </c>
      <c r="R3752" s="12">
        <v>1</v>
      </c>
    </row>
    <row r="3753" spans="1:18" ht="63.75" x14ac:dyDescent="0.2">
      <c r="A3753" s="1" t="s">
        <v>6751</v>
      </c>
      <c r="C3753" s="2" t="s">
        <v>6752</v>
      </c>
      <c r="D3753" s="3" t="s">
        <v>247</v>
      </c>
      <c r="E3753" s="4">
        <v>466</v>
      </c>
      <c r="F3753" s="4">
        <v>0</v>
      </c>
      <c r="H3753" s="6">
        <v>0</v>
      </c>
      <c r="I3753" s="7">
        <v>6238257</v>
      </c>
      <c r="J3753" s="7">
        <v>6238190</v>
      </c>
      <c r="K3753" s="7">
        <v>2</v>
      </c>
      <c r="L3753" s="7">
        <v>7</v>
      </c>
      <c r="M3753" s="7">
        <f t="shared" si="411"/>
        <v>0</v>
      </c>
      <c r="N3753" s="8">
        <f t="shared" si="412"/>
        <v>0</v>
      </c>
      <c r="R3753" s="12">
        <v>1</v>
      </c>
    </row>
    <row r="3754" spans="1:18" ht="63.75" x14ac:dyDescent="0.2">
      <c r="A3754" s="1" t="s">
        <v>6753</v>
      </c>
      <c r="C3754" s="2" t="s">
        <v>6754</v>
      </c>
      <c r="D3754" s="3" t="s">
        <v>247</v>
      </c>
      <c r="E3754" s="4">
        <v>220</v>
      </c>
      <c r="F3754" s="4">
        <v>0</v>
      </c>
      <c r="H3754" s="6">
        <v>0</v>
      </c>
      <c r="I3754" s="7">
        <v>6238258</v>
      </c>
      <c r="J3754" s="7">
        <v>6238190</v>
      </c>
      <c r="K3754" s="7">
        <v>2</v>
      </c>
      <c r="L3754" s="7">
        <v>7</v>
      </c>
      <c r="M3754" s="7">
        <f t="shared" si="411"/>
        <v>0</v>
      </c>
      <c r="N3754" s="8">
        <f t="shared" si="412"/>
        <v>0</v>
      </c>
      <c r="R3754" s="12">
        <v>1</v>
      </c>
    </row>
    <row r="3755" spans="1:18" ht="63.75" x14ac:dyDescent="0.2">
      <c r="A3755" s="1" t="s">
        <v>6755</v>
      </c>
      <c r="C3755" s="2" t="s">
        <v>6756</v>
      </c>
      <c r="D3755" s="3" t="s">
        <v>247</v>
      </c>
      <c r="E3755" s="4">
        <v>288</v>
      </c>
      <c r="F3755" s="4">
        <v>0</v>
      </c>
      <c r="H3755" s="6">
        <v>0</v>
      </c>
      <c r="I3755" s="7">
        <v>6238259</v>
      </c>
      <c r="J3755" s="7">
        <v>6238190</v>
      </c>
      <c r="K3755" s="7">
        <v>2</v>
      </c>
      <c r="L3755" s="7">
        <v>7</v>
      </c>
      <c r="M3755" s="7">
        <f t="shared" si="411"/>
        <v>0</v>
      </c>
      <c r="N3755" s="8">
        <f t="shared" si="412"/>
        <v>0</v>
      </c>
      <c r="R3755" s="12">
        <v>1</v>
      </c>
    </row>
    <row r="3756" spans="1:18" ht="63.75" x14ac:dyDescent="0.2">
      <c r="A3756" s="1" t="s">
        <v>6757</v>
      </c>
      <c r="C3756" s="2" t="s">
        <v>1830</v>
      </c>
      <c r="D3756" s="3" t="s">
        <v>247</v>
      </c>
      <c r="E3756" s="4">
        <v>265</v>
      </c>
      <c r="F3756" s="4">
        <v>0</v>
      </c>
      <c r="H3756" s="6">
        <v>0</v>
      </c>
      <c r="I3756" s="7">
        <v>6238260</v>
      </c>
      <c r="J3756" s="7">
        <v>6238190</v>
      </c>
      <c r="K3756" s="7">
        <v>2</v>
      </c>
      <c r="L3756" s="7">
        <v>7</v>
      </c>
      <c r="M3756" s="7">
        <f t="shared" si="411"/>
        <v>0</v>
      </c>
      <c r="N3756" s="8">
        <f t="shared" si="412"/>
        <v>0</v>
      </c>
      <c r="R3756" s="12">
        <v>1</v>
      </c>
    </row>
    <row r="3757" spans="1:18" ht="63.75" x14ac:dyDescent="0.2">
      <c r="A3757" s="1" t="s">
        <v>6758</v>
      </c>
      <c r="C3757" s="2" t="s">
        <v>6759</v>
      </c>
      <c r="D3757" s="3" t="s">
        <v>247</v>
      </c>
      <c r="E3757" s="4">
        <v>57</v>
      </c>
      <c r="F3757" s="4">
        <v>0</v>
      </c>
      <c r="H3757" s="6">
        <v>0</v>
      </c>
      <c r="I3757" s="7">
        <v>6238261</v>
      </c>
      <c r="J3757" s="7">
        <v>6238190</v>
      </c>
      <c r="K3757" s="7">
        <v>2</v>
      </c>
      <c r="L3757" s="7">
        <v>7</v>
      </c>
      <c r="M3757" s="7">
        <f t="shared" si="411"/>
        <v>0</v>
      </c>
      <c r="N3757" s="8">
        <f t="shared" si="412"/>
        <v>0</v>
      </c>
      <c r="R3757" s="12">
        <v>1</v>
      </c>
    </row>
    <row r="3758" spans="1:18" ht="63.75" x14ac:dyDescent="0.2">
      <c r="A3758" s="1" t="s">
        <v>6760</v>
      </c>
      <c r="C3758" s="2" t="s">
        <v>6761</v>
      </c>
      <c r="D3758" s="3" t="s">
        <v>247</v>
      </c>
      <c r="E3758" s="4">
        <v>61</v>
      </c>
      <c r="F3758" s="4">
        <v>0</v>
      </c>
      <c r="H3758" s="6">
        <v>0</v>
      </c>
      <c r="I3758" s="7">
        <v>6238262</v>
      </c>
      <c r="J3758" s="7">
        <v>6238190</v>
      </c>
      <c r="K3758" s="7">
        <v>2</v>
      </c>
      <c r="L3758" s="7">
        <v>7</v>
      </c>
      <c r="M3758" s="7">
        <f t="shared" si="411"/>
        <v>0</v>
      </c>
      <c r="N3758" s="8">
        <f t="shared" si="412"/>
        <v>0</v>
      </c>
      <c r="R3758" s="12">
        <v>1</v>
      </c>
    </row>
    <row r="3759" spans="1:18" ht="63.75" x14ac:dyDescent="0.2">
      <c r="A3759" s="1" t="s">
        <v>6762</v>
      </c>
      <c r="C3759" s="2" t="s">
        <v>6763</v>
      </c>
      <c r="D3759" s="3" t="s">
        <v>247</v>
      </c>
      <c r="E3759" s="4">
        <v>136</v>
      </c>
      <c r="F3759" s="4">
        <v>0</v>
      </c>
      <c r="H3759" s="6">
        <v>0</v>
      </c>
      <c r="I3759" s="7">
        <v>6238263</v>
      </c>
      <c r="J3759" s="7">
        <v>6238190</v>
      </c>
      <c r="K3759" s="7">
        <v>2</v>
      </c>
      <c r="L3759" s="7">
        <v>7</v>
      </c>
      <c r="M3759" s="7">
        <f t="shared" si="411"/>
        <v>0</v>
      </c>
      <c r="N3759" s="8">
        <f t="shared" si="412"/>
        <v>0</v>
      </c>
      <c r="R3759" s="12">
        <v>1</v>
      </c>
    </row>
    <row r="3760" spans="1:18" ht="63.75" x14ac:dyDescent="0.2">
      <c r="A3760" s="1" t="s">
        <v>6764</v>
      </c>
      <c r="C3760" s="2" t="s">
        <v>6765</v>
      </c>
      <c r="D3760" s="3" t="s">
        <v>247</v>
      </c>
      <c r="E3760" s="4">
        <v>48</v>
      </c>
      <c r="F3760" s="4">
        <v>0</v>
      </c>
      <c r="H3760" s="6">
        <v>0</v>
      </c>
      <c r="I3760" s="7">
        <v>6238264</v>
      </c>
      <c r="J3760" s="7">
        <v>6238190</v>
      </c>
      <c r="K3760" s="7">
        <v>2</v>
      </c>
      <c r="L3760" s="7">
        <v>7</v>
      </c>
      <c r="M3760" s="7">
        <f t="shared" si="411"/>
        <v>0</v>
      </c>
      <c r="N3760" s="8">
        <f t="shared" si="412"/>
        <v>0</v>
      </c>
      <c r="R3760" s="12">
        <v>1</v>
      </c>
    </row>
    <row r="3761" spans="1:18" ht="38.25" x14ac:dyDescent="0.2">
      <c r="A3761" s="1" t="s">
        <v>6766</v>
      </c>
      <c r="B3761" s="1" t="s">
        <v>99</v>
      </c>
      <c r="C3761" s="2" t="s">
        <v>1832</v>
      </c>
      <c r="D3761" s="3" t="s">
        <v>36</v>
      </c>
      <c r="E3761" s="4">
        <v>0</v>
      </c>
      <c r="F3761" s="4">
        <v>0</v>
      </c>
      <c r="H3761" s="6">
        <v>0</v>
      </c>
      <c r="I3761" s="7">
        <v>6238265</v>
      </c>
      <c r="J3761" s="7">
        <v>6238190</v>
      </c>
      <c r="K3761" s="7">
        <v>2</v>
      </c>
      <c r="L3761" s="7">
        <v>7</v>
      </c>
      <c r="M3761" s="7">
        <f t="shared" si="411"/>
        <v>0</v>
      </c>
      <c r="N3761" s="8">
        <f t="shared" si="412"/>
        <v>0</v>
      </c>
      <c r="R3761" s="12">
        <v>1</v>
      </c>
    </row>
    <row r="3762" spans="1:18" ht="51" x14ac:dyDescent="0.2">
      <c r="A3762" s="1" t="s">
        <v>6767</v>
      </c>
      <c r="C3762" s="2" t="s">
        <v>6541</v>
      </c>
      <c r="D3762" s="3" t="s">
        <v>237</v>
      </c>
      <c r="E3762" s="4">
        <v>3</v>
      </c>
      <c r="F3762" s="4">
        <v>0</v>
      </c>
      <c r="H3762" s="6">
        <v>0</v>
      </c>
      <c r="I3762" s="7">
        <v>6238266</v>
      </c>
      <c r="J3762" s="7">
        <v>6238190</v>
      </c>
      <c r="K3762" s="7">
        <v>2</v>
      </c>
      <c r="L3762" s="7">
        <v>7</v>
      </c>
      <c r="M3762" s="7">
        <f t="shared" si="411"/>
        <v>0</v>
      </c>
      <c r="N3762" s="8">
        <f t="shared" si="412"/>
        <v>0</v>
      </c>
      <c r="R3762" s="12">
        <v>1</v>
      </c>
    </row>
    <row r="3763" spans="1:18" ht="51" x14ac:dyDescent="0.2">
      <c r="A3763" s="1" t="s">
        <v>6768</v>
      </c>
      <c r="B3763" s="1" t="s">
        <v>102</v>
      </c>
      <c r="C3763" s="2" t="s">
        <v>1836</v>
      </c>
      <c r="D3763" s="3" t="s">
        <v>234</v>
      </c>
      <c r="E3763" s="4">
        <v>1</v>
      </c>
      <c r="F3763" s="4">
        <v>0</v>
      </c>
      <c r="H3763" s="6">
        <v>0</v>
      </c>
      <c r="I3763" s="7">
        <v>6238267</v>
      </c>
      <c r="J3763" s="7">
        <v>6238190</v>
      </c>
      <c r="K3763" s="7">
        <v>2</v>
      </c>
      <c r="L3763" s="7">
        <v>7</v>
      </c>
      <c r="M3763" s="7">
        <f t="shared" si="411"/>
        <v>0</v>
      </c>
      <c r="N3763" s="8">
        <f t="shared" si="412"/>
        <v>0</v>
      </c>
      <c r="R3763" s="12">
        <v>1</v>
      </c>
    </row>
    <row r="3764" spans="1:18" ht="51" x14ac:dyDescent="0.2">
      <c r="A3764" s="1" t="s">
        <v>6769</v>
      </c>
      <c r="B3764" s="1" t="s">
        <v>105</v>
      </c>
      <c r="C3764" s="2" t="s">
        <v>1838</v>
      </c>
      <c r="D3764" s="3" t="s">
        <v>237</v>
      </c>
      <c r="E3764" s="4">
        <v>1</v>
      </c>
      <c r="F3764" s="4">
        <v>0</v>
      </c>
      <c r="H3764" s="6">
        <v>0</v>
      </c>
      <c r="I3764" s="7">
        <v>6238268</v>
      </c>
      <c r="J3764" s="7">
        <v>6238190</v>
      </c>
      <c r="K3764" s="7">
        <v>2</v>
      </c>
      <c r="L3764" s="7">
        <v>7</v>
      </c>
      <c r="M3764" s="7">
        <f t="shared" si="411"/>
        <v>0</v>
      </c>
      <c r="N3764" s="8">
        <f t="shared" si="412"/>
        <v>0</v>
      </c>
      <c r="R3764" s="12">
        <v>1</v>
      </c>
    </row>
    <row r="3765" spans="1:18" ht="38.25" x14ac:dyDescent="0.2">
      <c r="A3765" s="1" t="s">
        <v>6770</v>
      </c>
      <c r="B3765" s="1" t="s">
        <v>108</v>
      </c>
      <c r="C3765" s="2" t="s">
        <v>1840</v>
      </c>
      <c r="D3765" s="3" t="s">
        <v>36</v>
      </c>
      <c r="E3765" s="4">
        <v>0</v>
      </c>
      <c r="F3765" s="4">
        <v>0</v>
      </c>
      <c r="H3765" s="6">
        <v>0</v>
      </c>
      <c r="I3765" s="7">
        <v>6238269</v>
      </c>
      <c r="J3765" s="7">
        <v>6238190</v>
      </c>
      <c r="K3765" s="7">
        <v>2</v>
      </c>
      <c r="L3765" s="7">
        <v>7</v>
      </c>
      <c r="M3765" s="7">
        <f t="shared" si="411"/>
        <v>0</v>
      </c>
      <c r="N3765" s="8">
        <f t="shared" si="412"/>
        <v>0</v>
      </c>
      <c r="R3765" s="12">
        <v>1</v>
      </c>
    </row>
    <row r="3766" spans="1:18" ht="51" x14ac:dyDescent="0.2">
      <c r="A3766" s="1" t="s">
        <v>6771</v>
      </c>
      <c r="C3766" s="2" t="s">
        <v>1842</v>
      </c>
      <c r="D3766" s="3" t="s">
        <v>237</v>
      </c>
      <c r="E3766" s="4">
        <v>3</v>
      </c>
      <c r="F3766" s="4">
        <v>0</v>
      </c>
      <c r="H3766" s="6">
        <v>0</v>
      </c>
      <c r="I3766" s="7">
        <v>6238270</v>
      </c>
      <c r="J3766" s="7">
        <v>6238190</v>
      </c>
      <c r="K3766" s="7">
        <v>2</v>
      </c>
      <c r="L3766" s="7">
        <v>7</v>
      </c>
      <c r="M3766" s="7">
        <f t="shared" si="411"/>
        <v>0</v>
      </c>
      <c r="N3766" s="8">
        <f t="shared" si="412"/>
        <v>0</v>
      </c>
      <c r="R3766" s="12">
        <v>1</v>
      </c>
    </row>
    <row r="3767" spans="1:18" ht="38.25" x14ac:dyDescent="0.2">
      <c r="A3767" s="1" t="s">
        <v>6772</v>
      </c>
      <c r="B3767" s="1" t="s">
        <v>111</v>
      </c>
      <c r="C3767" s="2" t="s">
        <v>1844</v>
      </c>
      <c r="D3767" s="3" t="s">
        <v>36</v>
      </c>
      <c r="E3767" s="4">
        <v>0</v>
      </c>
      <c r="F3767" s="4">
        <v>0</v>
      </c>
      <c r="H3767" s="6">
        <v>0</v>
      </c>
      <c r="I3767" s="7">
        <v>6238271</v>
      </c>
      <c r="J3767" s="7">
        <v>6238190</v>
      </c>
      <c r="K3767" s="7">
        <v>2</v>
      </c>
      <c r="L3767" s="7">
        <v>7</v>
      </c>
      <c r="M3767" s="7">
        <f t="shared" si="411"/>
        <v>0</v>
      </c>
      <c r="N3767" s="8">
        <f t="shared" si="412"/>
        <v>0</v>
      </c>
      <c r="R3767" s="12">
        <v>1</v>
      </c>
    </row>
    <row r="3768" spans="1:18" ht="51" x14ac:dyDescent="0.2">
      <c r="A3768" s="1" t="s">
        <v>6773</v>
      </c>
      <c r="C3768" s="2" t="s">
        <v>6774</v>
      </c>
      <c r="D3768" s="3" t="s">
        <v>237</v>
      </c>
      <c r="E3768" s="4">
        <v>1</v>
      </c>
      <c r="F3768" s="4">
        <v>0</v>
      </c>
      <c r="H3768" s="6">
        <v>0</v>
      </c>
      <c r="I3768" s="7">
        <v>6238272</v>
      </c>
      <c r="J3768" s="7">
        <v>6238190</v>
      </c>
      <c r="K3768" s="7">
        <v>2</v>
      </c>
      <c r="L3768" s="7">
        <v>7</v>
      </c>
      <c r="M3768" s="7">
        <f t="shared" si="411"/>
        <v>0</v>
      </c>
      <c r="N3768" s="8">
        <f t="shared" si="412"/>
        <v>0</v>
      </c>
      <c r="R3768" s="12">
        <v>1</v>
      </c>
    </row>
    <row r="3769" spans="1:18" ht="51" x14ac:dyDescent="0.2">
      <c r="A3769" s="1" t="s">
        <v>6775</v>
      </c>
      <c r="B3769" s="1" t="s">
        <v>114</v>
      </c>
      <c r="C3769" s="2" t="s">
        <v>1848</v>
      </c>
      <c r="D3769" s="3" t="s">
        <v>36</v>
      </c>
      <c r="E3769" s="4">
        <v>0</v>
      </c>
      <c r="F3769" s="4">
        <v>0</v>
      </c>
      <c r="H3769" s="6">
        <v>0</v>
      </c>
      <c r="I3769" s="7">
        <v>6238273</v>
      </c>
      <c r="J3769" s="7">
        <v>6238190</v>
      </c>
      <c r="K3769" s="7">
        <v>2</v>
      </c>
      <c r="L3769" s="7">
        <v>7</v>
      </c>
      <c r="M3769" s="7">
        <f t="shared" si="411"/>
        <v>0</v>
      </c>
      <c r="N3769" s="8">
        <f t="shared" si="412"/>
        <v>0</v>
      </c>
      <c r="R3769" s="12">
        <v>1</v>
      </c>
    </row>
    <row r="3770" spans="1:18" ht="63.75" x14ac:dyDescent="0.2">
      <c r="A3770" s="1" t="s">
        <v>6776</v>
      </c>
      <c r="C3770" s="2" t="s">
        <v>6777</v>
      </c>
      <c r="D3770" s="3" t="s">
        <v>237</v>
      </c>
      <c r="E3770" s="4">
        <v>1</v>
      </c>
      <c r="F3770" s="4">
        <v>0</v>
      </c>
      <c r="H3770" s="6">
        <v>0</v>
      </c>
      <c r="I3770" s="7">
        <v>6238274</v>
      </c>
      <c r="J3770" s="7">
        <v>6238190</v>
      </c>
      <c r="K3770" s="7">
        <v>2</v>
      </c>
      <c r="L3770" s="7">
        <v>7</v>
      </c>
      <c r="M3770" s="7">
        <f t="shared" si="411"/>
        <v>0</v>
      </c>
      <c r="N3770" s="8">
        <f t="shared" si="412"/>
        <v>0</v>
      </c>
      <c r="R3770" s="12">
        <v>1</v>
      </c>
    </row>
    <row r="3771" spans="1:18" ht="38.25" x14ac:dyDescent="0.2">
      <c r="A3771" s="1" t="s">
        <v>6778</v>
      </c>
      <c r="B3771" s="1" t="s">
        <v>117</v>
      </c>
      <c r="C3771" s="2" t="s">
        <v>6600</v>
      </c>
      <c r="D3771" s="3" t="s">
        <v>234</v>
      </c>
      <c r="E3771" s="4">
        <v>2</v>
      </c>
      <c r="F3771" s="4">
        <v>0</v>
      </c>
      <c r="H3771" s="6">
        <v>0</v>
      </c>
      <c r="I3771" s="7">
        <v>6238275</v>
      </c>
      <c r="J3771" s="7">
        <v>6238190</v>
      </c>
      <c r="K3771" s="7">
        <v>2</v>
      </c>
      <c r="L3771" s="7">
        <v>7</v>
      </c>
      <c r="M3771" s="7">
        <f t="shared" si="411"/>
        <v>0</v>
      </c>
      <c r="N3771" s="8">
        <f t="shared" si="412"/>
        <v>0</v>
      </c>
      <c r="R3771" s="12">
        <v>1</v>
      </c>
    </row>
    <row r="3772" spans="1:18" ht="63.75" x14ac:dyDescent="0.2">
      <c r="A3772" s="1" t="s">
        <v>6779</v>
      </c>
      <c r="B3772" s="1" t="s">
        <v>120</v>
      </c>
      <c r="C3772" s="2" t="s">
        <v>1860</v>
      </c>
      <c r="D3772" s="3" t="s">
        <v>234</v>
      </c>
      <c r="E3772" s="4">
        <v>2</v>
      </c>
      <c r="F3772" s="4">
        <v>0</v>
      </c>
      <c r="H3772" s="6">
        <v>0</v>
      </c>
      <c r="I3772" s="7">
        <v>6238276</v>
      </c>
      <c r="J3772" s="7">
        <v>6238190</v>
      </c>
      <c r="K3772" s="7">
        <v>2</v>
      </c>
      <c r="L3772" s="7">
        <v>7</v>
      </c>
      <c r="M3772" s="7">
        <f t="shared" si="411"/>
        <v>0</v>
      </c>
      <c r="N3772" s="8">
        <f t="shared" si="412"/>
        <v>0</v>
      </c>
      <c r="R3772" s="12">
        <v>1</v>
      </c>
    </row>
    <row r="3773" spans="1:18" ht="25.5" x14ac:dyDescent="0.2">
      <c r="A3773" s="1" t="s">
        <v>6780</v>
      </c>
      <c r="B3773" s="1" t="s">
        <v>123</v>
      </c>
      <c r="C3773" s="2" t="s">
        <v>1870</v>
      </c>
      <c r="D3773" s="3" t="s">
        <v>244</v>
      </c>
      <c r="E3773" s="4">
        <v>142</v>
      </c>
      <c r="F3773" s="4">
        <v>0</v>
      </c>
      <c r="H3773" s="6">
        <v>0</v>
      </c>
      <c r="I3773" s="7">
        <v>6238277</v>
      </c>
      <c r="J3773" s="7">
        <v>6238190</v>
      </c>
      <c r="K3773" s="7">
        <v>2</v>
      </c>
      <c r="L3773" s="7">
        <v>7</v>
      </c>
      <c r="M3773" s="7">
        <f t="shared" si="411"/>
        <v>0</v>
      </c>
      <c r="N3773" s="8">
        <f t="shared" si="412"/>
        <v>0</v>
      </c>
      <c r="R3773" s="12">
        <v>1</v>
      </c>
    </row>
    <row r="3774" spans="1:18" ht="38.25" x14ac:dyDescent="0.2">
      <c r="A3774" s="1" t="s">
        <v>6781</v>
      </c>
      <c r="B3774" s="1" t="s">
        <v>125</v>
      </c>
      <c r="C3774" s="2" t="s">
        <v>1872</v>
      </c>
      <c r="D3774" s="3" t="s">
        <v>244</v>
      </c>
      <c r="E3774" s="4">
        <v>2</v>
      </c>
      <c r="F3774" s="4">
        <v>0</v>
      </c>
      <c r="H3774" s="6">
        <v>0</v>
      </c>
      <c r="I3774" s="7">
        <v>6238278</v>
      </c>
      <c r="J3774" s="7">
        <v>6238190</v>
      </c>
      <c r="K3774" s="7">
        <v>2</v>
      </c>
      <c r="L3774" s="7">
        <v>7</v>
      </c>
      <c r="M3774" s="7">
        <f t="shared" si="411"/>
        <v>0</v>
      </c>
      <c r="N3774" s="8">
        <f t="shared" si="412"/>
        <v>0</v>
      </c>
      <c r="R3774" s="12">
        <v>1</v>
      </c>
    </row>
    <row r="3775" spans="1:18" ht="51" x14ac:dyDescent="0.2">
      <c r="A3775" s="1" t="s">
        <v>6782</v>
      </c>
      <c r="B3775" s="1" t="s">
        <v>128</v>
      </c>
      <c r="C3775" s="2" t="s">
        <v>1874</v>
      </c>
      <c r="D3775" s="3" t="s">
        <v>237</v>
      </c>
      <c r="E3775" s="4">
        <v>11</v>
      </c>
      <c r="F3775" s="4">
        <v>0</v>
      </c>
      <c r="H3775" s="6">
        <v>0</v>
      </c>
      <c r="I3775" s="7">
        <v>6238279</v>
      </c>
      <c r="J3775" s="7">
        <v>6238190</v>
      </c>
      <c r="K3775" s="7">
        <v>2</v>
      </c>
      <c r="L3775" s="7">
        <v>7</v>
      </c>
      <c r="M3775" s="7">
        <f t="shared" si="411"/>
        <v>0</v>
      </c>
      <c r="N3775" s="8">
        <f t="shared" si="412"/>
        <v>0</v>
      </c>
      <c r="R3775" s="12">
        <v>1</v>
      </c>
    </row>
    <row r="3776" spans="1:18" ht="25.5" x14ac:dyDescent="0.2">
      <c r="A3776" s="1" t="s">
        <v>6783</v>
      </c>
      <c r="B3776" s="1" t="s">
        <v>131</v>
      </c>
      <c r="C3776" s="2" t="s">
        <v>6615</v>
      </c>
      <c r="D3776" s="3" t="s">
        <v>234</v>
      </c>
      <c r="E3776" s="4">
        <v>1</v>
      </c>
      <c r="F3776" s="4">
        <v>0</v>
      </c>
      <c r="H3776" s="6">
        <v>0</v>
      </c>
      <c r="I3776" s="7">
        <v>6238280</v>
      </c>
      <c r="J3776" s="7">
        <v>6238190</v>
      </c>
      <c r="K3776" s="7">
        <v>2</v>
      </c>
      <c r="L3776" s="7">
        <v>7</v>
      </c>
      <c r="M3776" s="7">
        <f t="shared" si="411"/>
        <v>0</v>
      </c>
      <c r="N3776" s="8">
        <f t="shared" si="412"/>
        <v>0</v>
      </c>
      <c r="R3776" s="12">
        <v>1</v>
      </c>
    </row>
    <row r="3777" spans="1:18" ht="25.5" x14ac:dyDescent="0.2">
      <c r="A3777" s="1" t="s">
        <v>6784</v>
      </c>
      <c r="B3777" s="1" t="s">
        <v>134</v>
      </c>
      <c r="C3777" s="2" t="s">
        <v>2106</v>
      </c>
      <c r="D3777" s="3" t="s">
        <v>237</v>
      </c>
      <c r="E3777" s="4">
        <v>34</v>
      </c>
      <c r="F3777" s="4">
        <v>0</v>
      </c>
      <c r="H3777" s="6">
        <v>0</v>
      </c>
      <c r="I3777" s="7">
        <v>6238281</v>
      </c>
      <c r="J3777" s="7">
        <v>6238190</v>
      </c>
      <c r="K3777" s="7">
        <v>2</v>
      </c>
      <c r="L3777" s="7">
        <v>7</v>
      </c>
      <c r="M3777" s="7">
        <f t="shared" si="411"/>
        <v>0</v>
      </c>
      <c r="N3777" s="8">
        <f t="shared" si="412"/>
        <v>0</v>
      </c>
      <c r="R3777" s="12">
        <v>1</v>
      </c>
    </row>
    <row r="3778" spans="1:18" ht="38.25" x14ac:dyDescent="0.2">
      <c r="A3778" s="1" t="s">
        <v>6785</v>
      </c>
      <c r="B3778" s="1" t="s">
        <v>137</v>
      </c>
      <c r="C3778" s="2" t="s">
        <v>6786</v>
      </c>
      <c r="D3778" s="3" t="s">
        <v>234</v>
      </c>
      <c r="E3778" s="4">
        <v>1</v>
      </c>
      <c r="F3778" s="4">
        <v>0</v>
      </c>
      <c r="H3778" s="6">
        <v>0</v>
      </c>
      <c r="I3778" s="7">
        <v>6238282</v>
      </c>
      <c r="J3778" s="7">
        <v>6238190</v>
      </c>
      <c r="K3778" s="7">
        <v>2</v>
      </c>
      <c r="L3778" s="7">
        <v>7</v>
      </c>
      <c r="M3778" s="7">
        <f t="shared" si="411"/>
        <v>0</v>
      </c>
      <c r="N3778" s="8">
        <f t="shared" si="412"/>
        <v>0</v>
      </c>
      <c r="R3778" s="12">
        <v>1</v>
      </c>
    </row>
    <row r="3779" spans="1:18" ht="25.5" x14ac:dyDescent="0.2">
      <c r="A3779" s="1" t="s">
        <v>6787</v>
      </c>
      <c r="B3779" s="1" t="s">
        <v>140</v>
      </c>
      <c r="C3779" s="2" t="s">
        <v>2103</v>
      </c>
      <c r="D3779" s="3" t="s">
        <v>234</v>
      </c>
      <c r="E3779" s="4">
        <v>1</v>
      </c>
      <c r="F3779" s="4">
        <v>0</v>
      </c>
      <c r="H3779" s="6">
        <v>0</v>
      </c>
      <c r="I3779" s="7">
        <v>6238283</v>
      </c>
      <c r="J3779" s="7">
        <v>6238190</v>
      </c>
      <c r="K3779" s="7">
        <v>2</v>
      </c>
      <c r="L3779" s="7">
        <v>7</v>
      </c>
      <c r="M3779" s="7">
        <f t="shared" si="411"/>
        <v>0</v>
      </c>
      <c r="N3779" s="8">
        <f t="shared" si="412"/>
        <v>0</v>
      </c>
      <c r="R3779" s="12">
        <v>1</v>
      </c>
    </row>
    <row r="3780" spans="1:18" ht="38.25" x14ac:dyDescent="0.2">
      <c r="A3780" s="1" t="s">
        <v>6788</v>
      </c>
      <c r="B3780" s="1" t="s">
        <v>143</v>
      </c>
      <c r="C3780" s="2" t="s">
        <v>2008</v>
      </c>
      <c r="D3780" s="3" t="s">
        <v>234</v>
      </c>
      <c r="E3780" s="4">
        <v>1</v>
      </c>
      <c r="F3780" s="4">
        <v>0</v>
      </c>
      <c r="H3780" s="6">
        <v>0</v>
      </c>
      <c r="I3780" s="7">
        <v>6238284</v>
      </c>
      <c r="J3780" s="7">
        <v>6238190</v>
      </c>
      <c r="K3780" s="7">
        <v>2</v>
      </c>
      <c r="L3780" s="7">
        <v>7</v>
      </c>
      <c r="M3780" s="7">
        <f t="shared" si="411"/>
        <v>0</v>
      </c>
      <c r="N3780" s="8">
        <f t="shared" si="412"/>
        <v>0</v>
      </c>
      <c r="R3780" s="12">
        <v>1</v>
      </c>
    </row>
    <row r="3781" spans="1:18" ht="25.5" x14ac:dyDescent="0.2">
      <c r="A3781" s="1" t="s">
        <v>6789</v>
      </c>
      <c r="B3781" s="1" t="s">
        <v>149</v>
      </c>
      <c r="C3781" s="2" t="s">
        <v>6790</v>
      </c>
      <c r="D3781" s="3" t="s">
        <v>234</v>
      </c>
      <c r="E3781" s="4">
        <v>1</v>
      </c>
      <c r="F3781" s="4">
        <v>0</v>
      </c>
      <c r="H3781" s="6">
        <v>0</v>
      </c>
      <c r="I3781" s="7">
        <v>6238285</v>
      </c>
      <c r="J3781" s="7">
        <v>6238190</v>
      </c>
      <c r="K3781" s="7">
        <v>2</v>
      </c>
      <c r="L3781" s="7">
        <v>7</v>
      </c>
      <c r="M3781" s="7">
        <f t="shared" si="411"/>
        <v>0</v>
      </c>
      <c r="N3781" s="8">
        <f t="shared" si="412"/>
        <v>0</v>
      </c>
      <c r="R3781" s="12">
        <v>1</v>
      </c>
    </row>
    <row r="3782" spans="1:18" x14ac:dyDescent="0.2">
      <c r="A3782" s="1" t="s">
        <v>6791</v>
      </c>
      <c r="B3782" s="1" t="s">
        <v>365</v>
      </c>
      <c r="C3782" s="2" t="s">
        <v>6792</v>
      </c>
      <c r="E3782" s="4">
        <v>0</v>
      </c>
      <c r="F3782" s="4">
        <v>0</v>
      </c>
      <c r="H3782" s="6">
        <v>0</v>
      </c>
      <c r="I3782" s="7">
        <v>6239472</v>
      </c>
      <c r="J3782" s="7">
        <v>6237931</v>
      </c>
      <c r="K3782" s="7">
        <v>1</v>
      </c>
      <c r="L3782" s="7">
        <v>6</v>
      </c>
      <c r="M3782" s="7">
        <f>M3783+M3784+M3785+M3786+M3787+M3788+M3789+M3790+M3791+M3792+M3793+M3794+M3795+M3796+M3797+M3798+M3799+M3800+M3801+M3802+M3803+M3804+M3805+M3806+M3807</f>
        <v>0</v>
      </c>
      <c r="N3782" s="8">
        <f>N3783+N3784+N3785+N3786+N3787+N3788+N3789+N3790+N3791+N3792+N3793+N3794+N3795+N3796+N3797+N3798+N3799+N3800+N3801+N3802+N3803+N3804+N3805+N3806+N3807</f>
        <v>0</v>
      </c>
      <c r="R3782" s="12">
        <v>1</v>
      </c>
    </row>
    <row r="3783" spans="1:18" ht="140.25" x14ac:dyDescent="0.2">
      <c r="A3783" s="1" t="s">
        <v>6793</v>
      </c>
      <c r="B3783" s="1" t="s">
        <v>31</v>
      </c>
      <c r="C3783" s="2" t="s">
        <v>6794</v>
      </c>
      <c r="D3783" s="3" t="s">
        <v>234</v>
      </c>
      <c r="E3783" s="4">
        <v>1</v>
      </c>
      <c r="F3783" s="4">
        <v>0</v>
      </c>
      <c r="H3783" s="6">
        <v>0</v>
      </c>
      <c r="I3783" s="7">
        <v>6239473</v>
      </c>
      <c r="J3783" s="7">
        <v>6239472</v>
      </c>
      <c r="K3783" s="7">
        <v>2</v>
      </c>
      <c r="L3783" s="7">
        <v>7</v>
      </c>
      <c r="M3783" s="7">
        <f t="shared" ref="M3783:M3807" si="413">ROUND(ROUND(H3783,2)*ROUND(E3783,2), 2)</f>
        <v>0</v>
      </c>
      <c r="N3783" s="8">
        <f t="shared" ref="N3783:N3807" si="414">H3783*E3783*(1+F3783/100)</f>
        <v>0</v>
      </c>
      <c r="R3783" s="12">
        <v>1</v>
      </c>
    </row>
    <row r="3784" spans="1:18" ht="229.5" x14ac:dyDescent="0.2">
      <c r="A3784" s="1" t="s">
        <v>6795</v>
      </c>
      <c r="B3784" s="1" t="s">
        <v>42</v>
      </c>
      <c r="C3784" s="2" t="s">
        <v>6796</v>
      </c>
      <c r="D3784" s="3" t="s">
        <v>234</v>
      </c>
      <c r="E3784" s="4">
        <v>2</v>
      </c>
      <c r="F3784" s="4">
        <v>0</v>
      </c>
      <c r="H3784" s="6">
        <v>0</v>
      </c>
      <c r="I3784" s="7">
        <v>6239474</v>
      </c>
      <c r="J3784" s="7">
        <v>6239472</v>
      </c>
      <c r="K3784" s="7">
        <v>2</v>
      </c>
      <c r="L3784" s="7">
        <v>7</v>
      </c>
      <c r="M3784" s="7">
        <f t="shared" si="413"/>
        <v>0</v>
      </c>
      <c r="N3784" s="8">
        <f t="shared" si="414"/>
        <v>0</v>
      </c>
      <c r="R3784" s="12">
        <v>1</v>
      </c>
    </row>
    <row r="3785" spans="1:18" ht="242.25" x14ac:dyDescent="0.2">
      <c r="A3785" s="1" t="s">
        <v>6797</v>
      </c>
      <c r="B3785" s="1" t="s">
        <v>45</v>
      </c>
      <c r="C3785" s="2" t="s">
        <v>6798</v>
      </c>
      <c r="D3785" s="3" t="s">
        <v>234</v>
      </c>
      <c r="E3785" s="4">
        <v>4</v>
      </c>
      <c r="F3785" s="4">
        <v>0</v>
      </c>
      <c r="H3785" s="6">
        <v>0</v>
      </c>
      <c r="I3785" s="7">
        <v>6239475</v>
      </c>
      <c r="J3785" s="7">
        <v>6239472</v>
      </c>
      <c r="K3785" s="7">
        <v>2</v>
      </c>
      <c r="L3785" s="7">
        <v>7</v>
      </c>
      <c r="M3785" s="7">
        <f t="shared" si="413"/>
        <v>0</v>
      </c>
      <c r="N3785" s="8">
        <f t="shared" si="414"/>
        <v>0</v>
      </c>
      <c r="R3785" s="12">
        <v>1</v>
      </c>
    </row>
    <row r="3786" spans="1:18" ht="242.25" x14ac:dyDescent="0.2">
      <c r="A3786" s="1" t="s">
        <v>6799</v>
      </c>
      <c r="B3786" s="1" t="s">
        <v>48</v>
      </c>
      <c r="C3786" s="2" t="s">
        <v>6800</v>
      </c>
      <c r="D3786" s="3" t="s">
        <v>234</v>
      </c>
      <c r="E3786" s="4">
        <v>5</v>
      </c>
      <c r="F3786" s="4">
        <v>0</v>
      </c>
      <c r="H3786" s="6">
        <v>0</v>
      </c>
      <c r="I3786" s="7">
        <v>6239476</v>
      </c>
      <c r="J3786" s="7">
        <v>6239472</v>
      </c>
      <c r="K3786" s="7">
        <v>2</v>
      </c>
      <c r="L3786" s="7">
        <v>7</v>
      </c>
      <c r="M3786" s="7">
        <f t="shared" si="413"/>
        <v>0</v>
      </c>
      <c r="N3786" s="8">
        <f t="shared" si="414"/>
        <v>0</v>
      </c>
      <c r="R3786" s="12">
        <v>1</v>
      </c>
    </row>
    <row r="3787" spans="1:18" ht="216.75" x14ac:dyDescent="0.2">
      <c r="A3787" s="1" t="s">
        <v>6801</v>
      </c>
      <c r="B3787" s="1" t="s">
        <v>51</v>
      </c>
      <c r="C3787" s="2" t="s">
        <v>6802</v>
      </c>
      <c r="D3787" s="3" t="s">
        <v>234</v>
      </c>
      <c r="E3787" s="4">
        <v>10</v>
      </c>
      <c r="F3787" s="4">
        <v>0</v>
      </c>
      <c r="H3787" s="6">
        <v>0</v>
      </c>
      <c r="I3787" s="7">
        <v>6239477</v>
      </c>
      <c r="J3787" s="7">
        <v>6239472</v>
      </c>
      <c r="K3787" s="7">
        <v>2</v>
      </c>
      <c r="L3787" s="7">
        <v>7</v>
      </c>
      <c r="M3787" s="7">
        <f t="shared" si="413"/>
        <v>0</v>
      </c>
      <c r="N3787" s="8">
        <f t="shared" si="414"/>
        <v>0</v>
      </c>
      <c r="R3787" s="12">
        <v>1</v>
      </c>
    </row>
    <row r="3788" spans="1:18" ht="216.75" x14ac:dyDescent="0.2">
      <c r="A3788" s="1" t="s">
        <v>6803</v>
      </c>
      <c r="B3788" s="1" t="s">
        <v>54</v>
      </c>
      <c r="C3788" s="2" t="s">
        <v>6804</v>
      </c>
      <c r="D3788" s="3" t="s">
        <v>234</v>
      </c>
      <c r="E3788" s="4">
        <v>1</v>
      </c>
      <c r="F3788" s="4">
        <v>0</v>
      </c>
      <c r="H3788" s="6">
        <v>0</v>
      </c>
      <c r="I3788" s="7">
        <v>6239478</v>
      </c>
      <c r="J3788" s="7">
        <v>6239472</v>
      </c>
      <c r="K3788" s="7">
        <v>2</v>
      </c>
      <c r="L3788" s="7">
        <v>7</v>
      </c>
      <c r="M3788" s="7">
        <f t="shared" si="413"/>
        <v>0</v>
      </c>
      <c r="N3788" s="8">
        <f t="shared" si="414"/>
        <v>0</v>
      </c>
      <c r="R3788" s="12">
        <v>1</v>
      </c>
    </row>
    <row r="3789" spans="1:18" ht="38.25" x14ac:dyDescent="0.2">
      <c r="A3789" s="1" t="s">
        <v>6805</v>
      </c>
      <c r="B3789" s="1" t="s">
        <v>57</v>
      </c>
      <c r="C3789" s="2" t="s">
        <v>6806</v>
      </c>
      <c r="D3789" s="3" t="s">
        <v>36</v>
      </c>
      <c r="E3789" s="4">
        <v>0</v>
      </c>
      <c r="F3789" s="4">
        <v>0</v>
      </c>
      <c r="H3789" s="6">
        <v>0</v>
      </c>
      <c r="I3789" s="7">
        <v>6239479</v>
      </c>
      <c r="J3789" s="7">
        <v>6239472</v>
      </c>
      <c r="K3789" s="7">
        <v>2</v>
      </c>
      <c r="L3789" s="7">
        <v>7</v>
      </c>
      <c r="M3789" s="7">
        <f t="shared" si="413"/>
        <v>0</v>
      </c>
      <c r="N3789" s="8">
        <f t="shared" si="414"/>
        <v>0</v>
      </c>
      <c r="R3789" s="12">
        <v>1</v>
      </c>
    </row>
    <row r="3790" spans="1:18" x14ac:dyDescent="0.2">
      <c r="A3790" s="1" t="s">
        <v>6807</v>
      </c>
      <c r="C3790" s="2" t="s">
        <v>6808</v>
      </c>
      <c r="D3790" s="3" t="s">
        <v>237</v>
      </c>
      <c r="E3790" s="4">
        <v>1</v>
      </c>
      <c r="F3790" s="4">
        <v>0</v>
      </c>
      <c r="H3790" s="6">
        <v>0</v>
      </c>
      <c r="I3790" s="7">
        <v>6239480</v>
      </c>
      <c r="J3790" s="7">
        <v>6239472</v>
      </c>
      <c r="K3790" s="7">
        <v>2</v>
      </c>
      <c r="L3790" s="7">
        <v>7</v>
      </c>
      <c r="M3790" s="7">
        <f t="shared" si="413"/>
        <v>0</v>
      </c>
      <c r="N3790" s="8">
        <f t="shared" si="414"/>
        <v>0</v>
      </c>
      <c r="R3790" s="12">
        <v>1</v>
      </c>
    </row>
    <row r="3791" spans="1:18" x14ac:dyDescent="0.2">
      <c r="A3791" s="1" t="s">
        <v>6809</v>
      </c>
      <c r="C3791" s="2" t="s">
        <v>6810</v>
      </c>
      <c r="D3791" s="3" t="s">
        <v>237</v>
      </c>
      <c r="E3791" s="4">
        <v>2</v>
      </c>
      <c r="F3791" s="4">
        <v>0</v>
      </c>
      <c r="H3791" s="6">
        <v>0</v>
      </c>
      <c r="I3791" s="7">
        <v>6239481</v>
      </c>
      <c r="J3791" s="7">
        <v>6239472</v>
      </c>
      <c r="K3791" s="7">
        <v>2</v>
      </c>
      <c r="L3791" s="7">
        <v>7</v>
      </c>
      <c r="M3791" s="7">
        <f t="shared" si="413"/>
        <v>0</v>
      </c>
      <c r="N3791" s="8">
        <f t="shared" si="414"/>
        <v>0</v>
      </c>
      <c r="R3791" s="12">
        <v>1</v>
      </c>
    </row>
    <row r="3792" spans="1:18" x14ac:dyDescent="0.2">
      <c r="A3792" s="1" t="s">
        <v>6811</v>
      </c>
      <c r="C3792" s="2" t="s">
        <v>6812</v>
      </c>
      <c r="D3792" s="3" t="s">
        <v>237</v>
      </c>
      <c r="E3792" s="4">
        <v>18</v>
      </c>
      <c r="F3792" s="4">
        <v>0</v>
      </c>
      <c r="H3792" s="6">
        <v>0</v>
      </c>
      <c r="I3792" s="7">
        <v>6239482</v>
      </c>
      <c r="J3792" s="7">
        <v>6239472</v>
      </c>
      <c r="K3792" s="7">
        <v>2</v>
      </c>
      <c r="L3792" s="7">
        <v>7</v>
      </c>
      <c r="M3792" s="7">
        <f t="shared" si="413"/>
        <v>0</v>
      </c>
      <c r="N3792" s="8">
        <f t="shared" si="414"/>
        <v>0</v>
      </c>
      <c r="R3792" s="12">
        <v>1</v>
      </c>
    </row>
    <row r="3793" spans="1:18" ht="25.5" x14ac:dyDescent="0.2">
      <c r="A3793" s="1" t="s">
        <v>6813</v>
      </c>
      <c r="B3793" s="1" t="s">
        <v>60</v>
      </c>
      <c r="C3793" s="2" t="s">
        <v>6814</v>
      </c>
      <c r="D3793" s="3" t="s">
        <v>36</v>
      </c>
      <c r="E3793" s="4">
        <v>0</v>
      </c>
      <c r="F3793" s="4">
        <v>0</v>
      </c>
      <c r="H3793" s="6">
        <v>0</v>
      </c>
      <c r="I3793" s="7">
        <v>6239483</v>
      </c>
      <c r="J3793" s="7">
        <v>6239472</v>
      </c>
      <c r="K3793" s="7">
        <v>2</v>
      </c>
      <c r="L3793" s="7">
        <v>7</v>
      </c>
      <c r="M3793" s="7">
        <f t="shared" si="413"/>
        <v>0</v>
      </c>
      <c r="N3793" s="8">
        <f t="shared" si="414"/>
        <v>0</v>
      </c>
      <c r="R3793" s="12">
        <v>1</v>
      </c>
    </row>
    <row r="3794" spans="1:18" x14ac:dyDescent="0.2">
      <c r="A3794" s="1" t="s">
        <v>6815</v>
      </c>
      <c r="C3794" s="2" t="s">
        <v>6816</v>
      </c>
      <c r="D3794" s="3" t="s">
        <v>234</v>
      </c>
      <c r="E3794" s="4">
        <v>18</v>
      </c>
      <c r="F3794" s="4">
        <v>0</v>
      </c>
      <c r="H3794" s="6">
        <v>0</v>
      </c>
      <c r="I3794" s="7">
        <v>6239484</v>
      </c>
      <c r="J3794" s="7">
        <v>6239472</v>
      </c>
      <c r="K3794" s="7">
        <v>2</v>
      </c>
      <c r="L3794" s="7">
        <v>7</v>
      </c>
      <c r="M3794" s="7">
        <f t="shared" si="413"/>
        <v>0</v>
      </c>
      <c r="N3794" s="8">
        <f t="shared" si="414"/>
        <v>0</v>
      </c>
      <c r="R3794" s="12">
        <v>1</v>
      </c>
    </row>
    <row r="3795" spans="1:18" ht="63.75" x14ac:dyDescent="0.2">
      <c r="A3795" s="1" t="s">
        <v>6817</v>
      </c>
      <c r="B3795" s="1" t="s">
        <v>63</v>
      </c>
      <c r="C3795" s="2" t="s">
        <v>6818</v>
      </c>
      <c r="D3795" s="3" t="s">
        <v>36</v>
      </c>
      <c r="E3795" s="4">
        <v>0</v>
      </c>
      <c r="F3795" s="4">
        <v>0</v>
      </c>
      <c r="H3795" s="6">
        <v>0</v>
      </c>
      <c r="I3795" s="7">
        <v>6239485</v>
      </c>
      <c r="J3795" s="7">
        <v>6239472</v>
      </c>
      <c r="K3795" s="7">
        <v>2</v>
      </c>
      <c r="L3795" s="7">
        <v>7</v>
      </c>
      <c r="M3795" s="7">
        <f t="shared" si="413"/>
        <v>0</v>
      </c>
      <c r="N3795" s="8">
        <f t="shared" si="414"/>
        <v>0</v>
      </c>
      <c r="R3795" s="12">
        <v>1</v>
      </c>
    </row>
    <row r="3796" spans="1:18" ht="63.75" x14ac:dyDescent="0.2">
      <c r="A3796" s="1" t="s">
        <v>6819</v>
      </c>
      <c r="C3796" s="2" t="s">
        <v>6820</v>
      </c>
      <c r="D3796" s="3" t="s">
        <v>247</v>
      </c>
      <c r="E3796" s="4">
        <v>40</v>
      </c>
      <c r="F3796" s="4">
        <v>0</v>
      </c>
      <c r="H3796" s="6">
        <v>0</v>
      </c>
      <c r="I3796" s="7">
        <v>6239486</v>
      </c>
      <c r="J3796" s="7">
        <v>6239472</v>
      </c>
      <c r="K3796" s="7">
        <v>2</v>
      </c>
      <c r="L3796" s="7">
        <v>7</v>
      </c>
      <c r="M3796" s="7">
        <f t="shared" si="413"/>
        <v>0</v>
      </c>
      <c r="N3796" s="8">
        <f t="shared" si="414"/>
        <v>0</v>
      </c>
      <c r="R3796" s="12">
        <v>1</v>
      </c>
    </row>
    <row r="3797" spans="1:18" ht="63.75" x14ac:dyDescent="0.2">
      <c r="A3797" s="1" t="s">
        <v>6821</v>
      </c>
      <c r="C3797" s="2" t="s">
        <v>6822</v>
      </c>
      <c r="D3797" s="3" t="s">
        <v>247</v>
      </c>
      <c r="E3797" s="4">
        <v>145</v>
      </c>
      <c r="F3797" s="4">
        <v>0</v>
      </c>
      <c r="H3797" s="6">
        <v>0</v>
      </c>
      <c r="I3797" s="7">
        <v>6239487</v>
      </c>
      <c r="J3797" s="7">
        <v>6239472</v>
      </c>
      <c r="K3797" s="7">
        <v>2</v>
      </c>
      <c r="L3797" s="7">
        <v>7</v>
      </c>
      <c r="M3797" s="7">
        <f t="shared" si="413"/>
        <v>0</v>
      </c>
      <c r="N3797" s="8">
        <f t="shared" si="414"/>
        <v>0</v>
      </c>
      <c r="R3797" s="12">
        <v>1</v>
      </c>
    </row>
    <row r="3798" spans="1:18" ht="63.75" x14ac:dyDescent="0.2">
      <c r="A3798" s="1" t="s">
        <v>6823</v>
      </c>
      <c r="C3798" s="2" t="s">
        <v>6824</v>
      </c>
      <c r="D3798" s="3" t="s">
        <v>247</v>
      </c>
      <c r="E3798" s="4">
        <v>68</v>
      </c>
      <c r="F3798" s="4">
        <v>0</v>
      </c>
      <c r="H3798" s="6">
        <v>0</v>
      </c>
      <c r="I3798" s="7">
        <v>6239488</v>
      </c>
      <c r="J3798" s="7">
        <v>6239472</v>
      </c>
      <c r="K3798" s="7">
        <v>2</v>
      </c>
      <c r="L3798" s="7">
        <v>7</v>
      </c>
      <c r="M3798" s="7">
        <f t="shared" si="413"/>
        <v>0</v>
      </c>
      <c r="N3798" s="8">
        <f t="shared" si="414"/>
        <v>0</v>
      </c>
      <c r="R3798" s="12">
        <v>1</v>
      </c>
    </row>
    <row r="3799" spans="1:18" ht="63.75" x14ac:dyDescent="0.2">
      <c r="A3799" s="1" t="s">
        <v>6825</v>
      </c>
      <c r="C3799" s="2" t="s">
        <v>6826</v>
      </c>
      <c r="D3799" s="3" t="s">
        <v>247</v>
      </c>
      <c r="E3799" s="4">
        <v>95</v>
      </c>
      <c r="F3799" s="4">
        <v>0</v>
      </c>
      <c r="H3799" s="6">
        <v>0</v>
      </c>
      <c r="I3799" s="7">
        <v>6239489</v>
      </c>
      <c r="J3799" s="7">
        <v>6239472</v>
      </c>
      <c r="K3799" s="7">
        <v>2</v>
      </c>
      <c r="L3799" s="7">
        <v>7</v>
      </c>
      <c r="M3799" s="7">
        <f t="shared" si="413"/>
        <v>0</v>
      </c>
      <c r="N3799" s="8">
        <f t="shared" si="414"/>
        <v>0</v>
      </c>
      <c r="R3799" s="12">
        <v>1</v>
      </c>
    </row>
    <row r="3800" spans="1:18" ht="63.75" x14ac:dyDescent="0.2">
      <c r="A3800" s="1" t="s">
        <v>6827</v>
      </c>
      <c r="C3800" s="2" t="s">
        <v>6828</v>
      </c>
      <c r="D3800" s="3" t="s">
        <v>247</v>
      </c>
      <c r="E3800" s="4">
        <v>40</v>
      </c>
      <c r="F3800" s="4">
        <v>0</v>
      </c>
      <c r="H3800" s="6">
        <v>0</v>
      </c>
      <c r="I3800" s="7">
        <v>6239490</v>
      </c>
      <c r="J3800" s="7">
        <v>6239472</v>
      </c>
      <c r="K3800" s="7">
        <v>2</v>
      </c>
      <c r="L3800" s="7">
        <v>7</v>
      </c>
      <c r="M3800" s="7">
        <f t="shared" si="413"/>
        <v>0</v>
      </c>
      <c r="N3800" s="8">
        <f t="shared" si="414"/>
        <v>0</v>
      </c>
      <c r="R3800" s="12">
        <v>1</v>
      </c>
    </row>
    <row r="3801" spans="1:18" ht="63.75" x14ac:dyDescent="0.2">
      <c r="A3801" s="1" t="s">
        <v>6829</v>
      </c>
      <c r="C3801" s="2" t="s">
        <v>6830</v>
      </c>
      <c r="D3801" s="3" t="s">
        <v>247</v>
      </c>
      <c r="E3801" s="4">
        <v>5</v>
      </c>
      <c r="F3801" s="4">
        <v>0</v>
      </c>
      <c r="H3801" s="6">
        <v>0</v>
      </c>
      <c r="I3801" s="7">
        <v>6239491</v>
      </c>
      <c r="J3801" s="7">
        <v>6239472</v>
      </c>
      <c r="K3801" s="7">
        <v>2</v>
      </c>
      <c r="L3801" s="7">
        <v>7</v>
      </c>
      <c r="M3801" s="7">
        <f t="shared" si="413"/>
        <v>0</v>
      </c>
      <c r="N3801" s="8">
        <f t="shared" si="414"/>
        <v>0</v>
      </c>
      <c r="R3801" s="12">
        <v>1</v>
      </c>
    </row>
    <row r="3802" spans="1:18" ht="63.75" x14ac:dyDescent="0.2">
      <c r="A3802" s="1" t="s">
        <v>6831</v>
      </c>
      <c r="C3802" s="2" t="s">
        <v>6832</v>
      </c>
      <c r="D3802" s="3" t="s">
        <v>247</v>
      </c>
      <c r="E3802" s="4">
        <v>22</v>
      </c>
      <c r="F3802" s="4">
        <v>0</v>
      </c>
      <c r="H3802" s="6">
        <v>0</v>
      </c>
      <c r="I3802" s="7">
        <v>6239492</v>
      </c>
      <c r="J3802" s="7">
        <v>6239472</v>
      </c>
      <c r="K3802" s="7">
        <v>2</v>
      </c>
      <c r="L3802" s="7">
        <v>7</v>
      </c>
      <c r="M3802" s="7">
        <f t="shared" si="413"/>
        <v>0</v>
      </c>
      <c r="N3802" s="8">
        <f t="shared" si="414"/>
        <v>0</v>
      </c>
      <c r="R3802" s="12">
        <v>1</v>
      </c>
    </row>
    <row r="3803" spans="1:18" ht="25.5" x14ac:dyDescent="0.2">
      <c r="A3803" s="1" t="s">
        <v>6833</v>
      </c>
      <c r="B3803" s="1" t="s">
        <v>66</v>
      </c>
      <c r="C3803" s="2" t="s">
        <v>6834</v>
      </c>
      <c r="D3803" s="3" t="s">
        <v>234</v>
      </c>
      <c r="E3803" s="4">
        <v>1</v>
      </c>
      <c r="F3803" s="4">
        <v>0</v>
      </c>
      <c r="H3803" s="6">
        <v>0</v>
      </c>
      <c r="I3803" s="7">
        <v>6239493</v>
      </c>
      <c r="J3803" s="7">
        <v>6239472</v>
      </c>
      <c r="K3803" s="7">
        <v>2</v>
      </c>
      <c r="L3803" s="7">
        <v>7</v>
      </c>
      <c r="M3803" s="7">
        <f t="shared" si="413"/>
        <v>0</v>
      </c>
      <c r="N3803" s="8">
        <f t="shared" si="414"/>
        <v>0</v>
      </c>
      <c r="R3803" s="12">
        <v>1</v>
      </c>
    </row>
    <row r="3804" spans="1:18" ht="38.25" x14ac:dyDescent="0.2">
      <c r="A3804" s="1" t="s">
        <v>6835</v>
      </c>
      <c r="B3804" s="1" t="s">
        <v>69</v>
      </c>
      <c r="C3804" s="2" t="s">
        <v>6836</v>
      </c>
      <c r="D3804" s="3" t="s">
        <v>234</v>
      </c>
      <c r="E3804" s="4">
        <v>1</v>
      </c>
      <c r="F3804" s="4">
        <v>0</v>
      </c>
      <c r="H3804" s="6">
        <v>0</v>
      </c>
      <c r="I3804" s="7">
        <v>6239494</v>
      </c>
      <c r="J3804" s="7">
        <v>6239472</v>
      </c>
      <c r="K3804" s="7">
        <v>2</v>
      </c>
      <c r="L3804" s="7">
        <v>7</v>
      </c>
      <c r="M3804" s="7">
        <f t="shared" si="413"/>
        <v>0</v>
      </c>
      <c r="N3804" s="8">
        <f t="shared" si="414"/>
        <v>0</v>
      </c>
      <c r="R3804" s="12">
        <v>1</v>
      </c>
    </row>
    <row r="3805" spans="1:18" ht="114.75" x14ac:dyDescent="0.2">
      <c r="A3805" s="1" t="s">
        <v>6837</v>
      </c>
      <c r="B3805" s="1" t="s">
        <v>72</v>
      </c>
      <c r="C3805" s="2" t="s">
        <v>6838</v>
      </c>
      <c r="D3805" s="3" t="s">
        <v>234</v>
      </c>
      <c r="E3805" s="4">
        <v>1</v>
      </c>
      <c r="F3805" s="4">
        <v>0</v>
      </c>
      <c r="H3805" s="6">
        <v>0</v>
      </c>
      <c r="I3805" s="7">
        <v>6239495</v>
      </c>
      <c r="J3805" s="7">
        <v>6239472</v>
      </c>
      <c r="K3805" s="7">
        <v>2</v>
      </c>
      <c r="L3805" s="7">
        <v>7</v>
      </c>
      <c r="M3805" s="7">
        <f t="shared" si="413"/>
        <v>0</v>
      </c>
      <c r="N3805" s="8">
        <f t="shared" si="414"/>
        <v>0</v>
      </c>
      <c r="R3805" s="12">
        <v>1</v>
      </c>
    </row>
    <row r="3806" spans="1:18" ht="127.5" x14ac:dyDescent="0.2">
      <c r="A3806" s="1" t="s">
        <v>6839</v>
      </c>
      <c r="B3806" s="1" t="s">
        <v>75</v>
      </c>
      <c r="C3806" s="2" t="s">
        <v>6840</v>
      </c>
      <c r="D3806" s="3" t="s">
        <v>234</v>
      </c>
      <c r="E3806" s="4">
        <v>1</v>
      </c>
      <c r="F3806" s="4">
        <v>0</v>
      </c>
      <c r="H3806" s="6">
        <v>0</v>
      </c>
      <c r="I3806" s="7">
        <v>6239496</v>
      </c>
      <c r="J3806" s="7">
        <v>6239472</v>
      </c>
      <c r="K3806" s="7">
        <v>2</v>
      </c>
      <c r="L3806" s="7">
        <v>7</v>
      </c>
      <c r="M3806" s="7">
        <f t="shared" si="413"/>
        <v>0</v>
      </c>
      <c r="N3806" s="8">
        <f t="shared" si="414"/>
        <v>0</v>
      </c>
      <c r="R3806" s="12">
        <v>1</v>
      </c>
    </row>
    <row r="3807" spans="1:18" ht="76.5" x14ac:dyDescent="0.2">
      <c r="A3807" s="1" t="s">
        <v>6841</v>
      </c>
      <c r="B3807" s="1" t="s">
        <v>78</v>
      </c>
      <c r="C3807" s="2" t="s">
        <v>6842</v>
      </c>
      <c r="D3807" s="3" t="s">
        <v>247</v>
      </c>
      <c r="E3807" s="4">
        <v>8</v>
      </c>
      <c r="F3807" s="4">
        <v>0</v>
      </c>
      <c r="H3807" s="6">
        <v>0</v>
      </c>
      <c r="I3807" s="7">
        <v>6239497</v>
      </c>
      <c r="J3807" s="7">
        <v>6239472</v>
      </c>
      <c r="K3807" s="7">
        <v>2</v>
      </c>
      <c r="L3807" s="7">
        <v>7</v>
      </c>
      <c r="M3807" s="7">
        <f t="shared" si="413"/>
        <v>0</v>
      </c>
      <c r="N3807" s="8">
        <f t="shared" si="414"/>
        <v>0</v>
      </c>
      <c r="R3807" s="12">
        <v>1</v>
      </c>
    </row>
    <row r="3808" spans="1:18" x14ac:dyDescent="0.2">
      <c r="A3808" s="1" t="s">
        <v>6843</v>
      </c>
      <c r="B3808" s="1" t="s">
        <v>400</v>
      </c>
      <c r="C3808" s="2" t="s">
        <v>1876</v>
      </c>
      <c r="E3808" s="4">
        <v>0</v>
      </c>
      <c r="F3808" s="4">
        <v>0</v>
      </c>
      <c r="H3808" s="6">
        <v>0</v>
      </c>
      <c r="I3808" s="7">
        <v>6239498</v>
      </c>
      <c r="J3808" s="7">
        <v>6237931</v>
      </c>
      <c r="K3808" s="7">
        <v>1</v>
      </c>
      <c r="L3808" s="7">
        <v>6</v>
      </c>
      <c r="M3808" s="7">
        <f>SUM(M3809:M3977)</f>
        <v>0</v>
      </c>
      <c r="N3808" s="8">
        <f>SUM(N3809:N3977)</f>
        <v>0</v>
      </c>
      <c r="R3808" s="12">
        <v>1</v>
      </c>
    </row>
    <row r="3809" spans="1:18" ht="409.5" x14ac:dyDescent="0.2">
      <c r="A3809" s="1" t="s">
        <v>6844</v>
      </c>
      <c r="B3809" s="1" t="s">
        <v>31</v>
      </c>
      <c r="C3809" s="2" t="s">
        <v>6845</v>
      </c>
      <c r="D3809" s="3" t="s">
        <v>234</v>
      </c>
      <c r="E3809" s="4">
        <v>1</v>
      </c>
      <c r="F3809" s="4">
        <v>0</v>
      </c>
      <c r="H3809" s="6">
        <v>0</v>
      </c>
      <c r="I3809" s="7">
        <v>6239499</v>
      </c>
      <c r="J3809" s="7">
        <v>6239498</v>
      </c>
      <c r="K3809" s="7">
        <v>2</v>
      </c>
      <c r="L3809" s="7">
        <v>7</v>
      </c>
      <c r="M3809" s="7">
        <f t="shared" ref="M3809:M3872" si="415">ROUND(ROUND(H3809,2)*ROUND(E3809,2), 2)</f>
        <v>0</v>
      </c>
      <c r="N3809" s="8">
        <f t="shared" ref="N3809:N3840" si="416">H3809*E3809*(1+F3809/100)</f>
        <v>0</v>
      </c>
      <c r="R3809" s="12">
        <v>1</v>
      </c>
    </row>
    <row r="3810" spans="1:18" ht="127.5" x14ac:dyDescent="0.2">
      <c r="A3810" s="1" t="s">
        <v>6846</v>
      </c>
      <c r="B3810" s="1" t="s">
        <v>42</v>
      </c>
      <c r="C3810" s="2" t="s">
        <v>6847</v>
      </c>
      <c r="D3810" s="3" t="s">
        <v>234</v>
      </c>
      <c r="E3810" s="4">
        <v>1</v>
      </c>
      <c r="F3810" s="4">
        <v>0</v>
      </c>
      <c r="H3810" s="6">
        <v>0</v>
      </c>
      <c r="I3810" s="7">
        <v>6239500</v>
      </c>
      <c r="J3810" s="7">
        <v>6239498</v>
      </c>
      <c r="K3810" s="7">
        <v>2</v>
      </c>
      <c r="L3810" s="7">
        <v>7</v>
      </c>
      <c r="M3810" s="7">
        <f t="shared" si="415"/>
        <v>0</v>
      </c>
      <c r="N3810" s="8">
        <f t="shared" si="416"/>
        <v>0</v>
      </c>
      <c r="R3810" s="12">
        <v>1</v>
      </c>
    </row>
    <row r="3811" spans="1:18" ht="140.25" x14ac:dyDescent="0.2">
      <c r="A3811" s="1" t="s">
        <v>6848</v>
      </c>
      <c r="B3811" s="1" t="s">
        <v>45</v>
      </c>
      <c r="C3811" s="2" t="s">
        <v>6849</v>
      </c>
      <c r="D3811" s="3" t="s">
        <v>234</v>
      </c>
      <c r="E3811" s="4">
        <v>1</v>
      </c>
      <c r="F3811" s="4">
        <v>0</v>
      </c>
      <c r="H3811" s="6">
        <v>0</v>
      </c>
      <c r="I3811" s="7">
        <v>6239501</v>
      </c>
      <c r="J3811" s="7">
        <v>6239498</v>
      </c>
      <c r="K3811" s="7">
        <v>2</v>
      </c>
      <c r="L3811" s="7">
        <v>7</v>
      </c>
      <c r="M3811" s="7">
        <f t="shared" si="415"/>
        <v>0</v>
      </c>
      <c r="N3811" s="8">
        <f t="shared" si="416"/>
        <v>0</v>
      </c>
      <c r="R3811" s="12">
        <v>1</v>
      </c>
    </row>
    <row r="3812" spans="1:18" ht="76.5" x14ac:dyDescent="0.2">
      <c r="A3812" s="1" t="s">
        <v>6850</v>
      </c>
      <c r="B3812" s="1" t="s">
        <v>48</v>
      </c>
      <c r="C3812" s="2" t="s">
        <v>6851</v>
      </c>
      <c r="D3812" s="3" t="s">
        <v>247</v>
      </c>
      <c r="E3812" s="4">
        <v>43</v>
      </c>
      <c r="F3812" s="4">
        <v>0</v>
      </c>
      <c r="H3812" s="6">
        <v>0</v>
      </c>
      <c r="I3812" s="7">
        <v>6239502</v>
      </c>
      <c r="J3812" s="7">
        <v>6239498</v>
      </c>
      <c r="K3812" s="7">
        <v>2</v>
      </c>
      <c r="L3812" s="7">
        <v>7</v>
      </c>
      <c r="M3812" s="7">
        <f t="shared" si="415"/>
        <v>0</v>
      </c>
      <c r="N3812" s="8">
        <f t="shared" si="416"/>
        <v>0</v>
      </c>
      <c r="R3812" s="12">
        <v>1</v>
      </c>
    </row>
    <row r="3813" spans="1:18" ht="127.5" x14ac:dyDescent="0.2">
      <c r="A3813" s="1" t="s">
        <v>6852</v>
      </c>
      <c r="B3813" s="1" t="s">
        <v>51</v>
      </c>
      <c r="C3813" s="2" t="s">
        <v>6853</v>
      </c>
      <c r="D3813" s="3" t="s">
        <v>234</v>
      </c>
      <c r="E3813" s="4">
        <v>1</v>
      </c>
      <c r="F3813" s="4">
        <v>0</v>
      </c>
      <c r="H3813" s="6">
        <v>0</v>
      </c>
      <c r="I3813" s="7">
        <v>6239503</v>
      </c>
      <c r="J3813" s="7">
        <v>6239498</v>
      </c>
      <c r="K3813" s="7">
        <v>2</v>
      </c>
      <c r="L3813" s="7">
        <v>7</v>
      </c>
      <c r="M3813" s="7">
        <f t="shared" si="415"/>
        <v>0</v>
      </c>
      <c r="N3813" s="8">
        <f t="shared" si="416"/>
        <v>0</v>
      </c>
      <c r="R3813" s="12">
        <v>1</v>
      </c>
    </row>
    <row r="3814" spans="1:18" ht="51" x14ac:dyDescent="0.2">
      <c r="A3814" s="1" t="s">
        <v>6854</v>
      </c>
      <c r="B3814" s="1" t="s">
        <v>54</v>
      </c>
      <c r="C3814" s="2" t="s">
        <v>6855</v>
      </c>
      <c r="D3814" s="3" t="s">
        <v>234</v>
      </c>
      <c r="E3814" s="4">
        <v>7</v>
      </c>
      <c r="F3814" s="4">
        <v>0</v>
      </c>
      <c r="H3814" s="6">
        <v>0</v>
      </c>
      <c r="I3814" s="7">
        <v>6239504</v>
      </c>
      <c r="J3814" s="7">
        <v>6239498</v>
      </c>
      <c r="K3814" s="7">
        <v>2</v>
      </c>
      <c r="L3814" s="7">
        <v>7</v>
      </c>
      <c r="M3814" s="7">
        <f t="shared" si="415"/>
        <v>0</v>
      </c>
      <c r="N3814" s="8">
        <f t="shared" si="416"/>
        <v>0</v>
      </c>
      <c r="R3814" s="12">
        <v>1</v>
      </c>
    </row>
    <row r="3815" spans="1:18" ht="51" x14ac:dyDescent="0.2">
      <c r="A3815" s="1" t="s">
        <v>6856</v>
      </c>
      <c r="B3815" s="1" t="s">
        <v>57</v>
      </c>
      <c r="C3815" s="2" t="s">
        <v>6857</v>
      </c>
      <c r="D3815" s="3" t="s">
        <v>234</v>
      </c>
      <c r="E3815" s="4">
        <v>1</v>
      </c>
      <c r="F3815" s="4">
        <v>0</v>
      </c>
      <c r="H3815" s="6">
        <v>0</v>
      </c>
      <c r="I3815" s="7">
        <v>6239505</v>
      </c>
      <c r="J3815" s="7">
        <v>6239498</v>
      </c>
      <c r="K3815" s="7">
        <v>2</v>
      </c>
      <c r="L3815" s="7">
        <v>7</v>
      </c>
      <c r="M3815" s="7">
        <f t="shared" si="415"/>
        <v>0</v>
      </c>
      <c r="N3815" s="8">
        <f t="shared" si="416"/>
        <v>0</v>
      </c>
      <c r="R3815" s="12">
        <v>1</v>
      </c>
    </row>
    <row r="3816" spans="1:18" ht="51" x14ac:dyDescent="0.2">
      <c r="A3816" s="1" t="s">
        <v>6858</v>
      </c>
      <c r="B3816" s="1" t="s">
        <v>60</v>
      </c>
      <c r="C3816" s="2" t="s">
        <v>6859</v>
      </c>
      <c r="D3816" s="3" t="s">
        <v>234</v>
      </c>
      <c r="E3816" s="4">
        <v>2</v>
      </c>
      <c r="F3816" s="4">
        <v>0</v>
      </c>
      <c r="H3816" s="6">
        <v>0</v>
      </c>
      <c r="I3816" s="7">
        <v>6239506</v>
      </c>
      <c r="J3816" s="7">
        <v>6239498</v>
      </c>
      <c r="K3816" s="7">
        <v>2</v>
      </c>
      <c r="L3816" s="7">
        <v>7</v>
      </c>
      <c r="M3816" s="7">
        <f t="shared" si="415"/>
        <v>0</v>
      </c>
      <c r="N3816" s="8">
        <f t="shared" si="416"/>
        <v>0</v>
      </c>
      <c r="R3816" s="12">
        <v>1</v>
      </c>
    </row>
    <row r="3817" spans="1:18" ht="38.25" x14ac:dyDescent="0.2">
      <c r="A3817" s="1" t="s">
        <v>6860</v>
      </c>
      <c r="B3817" s="1" t="s">
        <v>63</v>
      </c>
      <c r="C3817" s="2" t="s">
        <v>6861</v>
      </c>
      <c r="D3817" s="3" t="s">
        <v>234</v>
      </c>
      <c r="E3817" s="4">
        <v>10</v>
      </c>
      <c r="F3817" s="4">
        <v>0</v>
      </c>
      <c r="H3817" s="6">
        <v>0</v>
      </c>
      <c r="I3817" s="7">
        <v>6239507</v>
      </c>
      <c r="J3817" s="7">
        <v>6239498</v>
      </c>
      <c r="K3817" s="7">
        <v>2</v>
      </c>
      <c r="L3817" s="7">
        <v>7</v>
      </c>
      <c r="M3817" s="7">
        <f t="shared" si="415"/>
        <v>0</v>
      </c>
      <c r="N3817" s="8">
        <f t="shared" si="416"/>
        <v>0</v>
      </c>
      <c r="R3817" s="12">
        <v>1</v>
      </c>
    </row>
    <row r="3818" spans="1:18" ht="76.5" x14ac:dyDescent="0.2">
      <c r="A3818" s="1" t="s">
        <v>6862</v>
      </c>
      <c r="B3818" s="1" t="s">
        <v>66</v>
      </c>
      <c r="C3818" s="2" t="s">
        <v>6863</v>
      </c>
      <c r="D3818" s="3" t="s">
        <v>234</v>
      </c>
      <c r="E3818" s="4">
        <v>1</v>
      </c>
      <c r="F3818" s="4">
        <v>0</v>
      </c>
      <c r="H3818" s="6">
        <v>0</v>
      </c>
      <c r="I3818" s="7">
        <v>6239508</v>
      </c>
      <c r="J3818" s="7">
        <v>6239498</v>
      </c>
      <c r="K3818" s="7">
        <v>2</v>
      </c>
      <c r="L3818" s="7">
        <v>7</v>
      </c>
      <c r="M3818" s="7">
        <f t="shared" si="415"/>
        <v>0</v>
      </c>
      <c r="N3818" s="8">
        <f t="shared" si="416"/>
        <v>0</v>
      </c>
      <c r="R3818" s="12">
        <v>1</v>
      </c>
    </row>
    <row r="3819" spans="1:18" ht="38.25" x14ac:dyDescent="0.2">
      <c r="A3819" s="1" t="s">
        <v>6864</v>
      </c>
      <c r="B3819" s="1" t="s">
        <v>69</v>
      </c>
      <c r="C3819" s="2" t="s">
        <v>6865</v>
      </c>
      <c r="D3819" s="3" t="s">
        <v>234</v>
      </c>
      <c r="E3819" s="4">
        <v>1</v>
      </c>
      <c r="F3819" s="4">
        <v>0</v>
      </c>
      <c r="H3819" s="6">
        <v>0</v>
      </c>
      <c r="I3819" s="7">
        <v>6239509</v>
      </c>
      <c r="J3819" s="7">
        <v>6239498</v>
      </c>
      <c r="K3819" s="7">
        <v>2</v>
      </c>
      <c r="L3819" s="7">
        <v>7</v>
      </c>
      <c r="M3819" s="7">
        <f t="shared" si="415"/>
        <v>0</v>
      </c>
      <c r="N3819" s="8">
        <f t="shared" si="416"/>
        <v>0</v>
      </c>
      <c r="R3819" s="12">
        <v>1</v>
      </c>
    </row>
    <row r="3820" spans="1:18" ht="76.5" x14ac:dyDescent="0.2">
      <c r="A3820" s="1" t="s">
        <v>6866</v>
      </c>
      <c r="B3820" s="1" t="s">
        <v>72</v>
      </c>
      <c r="C3820" s="2" t="s">
        <v>6867</v>
      </c>
      <c r="D3820" s="3" t="s">
        <v>234</v>
      </c>
      <c r="E3820" s="4">
        <v>2</v>
      </c>
      <c r="F3820" s="4">
        <v>0</v>
      </c>
      <c r="H3820" s="6">
        <v>0</v>
      </c>
      <c r="I3820" s="7">
        <v>6239510</v>
      </c>
      <c r="J3820" s="7">
        <v>6239498</v>
      </c>
      <c r="K3820" s="7">
        <v>2</v>
      </c>
      <c r="L3820" s="7">
        <v>7</v>
      </c>
      <c r="M3820" s="7">
        <f t="shared" si="415"/>
        <v>0</v>
      </c>
      <c r="N3820" s="8">
        <f t="shared" si="416"/>
        <v>0</v>
      </c>
      <c r="R3820" s="12">
        <v>1</v>
      </c>
    </row>
    <row r="3821" spans="1:18" ht="51" x14ac:dyDescent="0.2">
      <c r="A3821" s="1" t="s">
        <v>6868</v>
      </c>
      <c r="B3821" s="1" t="s">
        <v>75</v>
      </c>
      <c r="C3821" s="2" t="s">
        <v>1890</v>
      </c>
      <c r="D3821" s="3" t="s">
        <v>342</v>
      </c>
      <c r="E3821" s="4">
        <v>1</v>
      </c>
      <c r="F3821" s="4">
        <v>0</v>
      </c>
      <c r="H3821" s="6">
        <v>0</v>
      </c>
      <c r="I3821" s="7">
        <v>6239511</v>
      </c>
      <c r="J3821" s="7">
        <v>6239498</v>
      </c>
      <c r="K3821" s="7">
        <v>2</v>
      </c>
      <c r="L3821" s="7">
        <v>7</v>
      </c>
      <c r="M3821" s="7">
        <f t="shared" si="415"/>
        <v>0</v>
      </c>
      <c r="N3821" s="8">
        <f t="shared" si="416"/>
        <v>0</v>
      </c>
      <c r="R3821" s="12">
        <v>1</v>
      </c>
    </row>
    <row r="3822" spans="1:18" ht="51" x14ac:dyDescent="0.2">
      <c r="A3822" s="1" t="s">
        <v>6869</v>
      </c>
      <c r="B3822" s="1" t="s">
        <v>78</v>
      </c>
      <c r="C3822" s="2" t="s">
        <v>1890</v>
      </c>
      <c r="D3822" s="3" t="s">
        <v>36</v>
      </c>
      <c r="E3822" s="4">
        <v>0</v>
      </c>
      <c r="F3822" s="4">
        <v>0</v>
      </c>
      <c r="H3822" s="6">
        <v>0</v>
      </c>
      <c r="I3822" s="7">
        <v>6239512</v>
      </c>
      <c r="J3822" s="7">
        <v>6239498</v>
      </c>
      <c r="K3822" s="7">
        <v>2</v>
      </c>
      <c r="L3822" s="7">
        <v>7</v>
      </c>
      <c r="M3822" s="7">
        <f t="shared" si="415"/>
        <v>0</v>
      </c>
      <c r="N3822" s="8">
        <f t="shared" si="416"/>
        <v>0</v>
      </c>
      <c r="R3822" s="12">
        <v>1</v>
      </c>
    </row>
    <row r="3823" spans="1:18" ht="63.75" x14ac:dyDescent="0.2">
      <c r="A3823" s="1" t="s">
        <v>6870</v>
      </c>
      <c r="C3823" s="2" t="s">
        <v>6871</v>
      </c>
      <c r="D3823" s="3" t="s">
        <v>247</v>
      </c>
      <c r="E3823" s="4">
        <v>4</v>
      </c>
      <c r="F3823" s="4">
        <v>0</v>
      </c>
      <c r="H3823" s="6">
        <v>0</v>
      </c>
      <c r="I3823" s="7">
        <v>6239513</v>
      </c>
      <c r="J3823" s="7">
        <v>6239498</v>
      </c>
      <c r="K3823" s="7">
        <v>2</v>
      </c>
      <c r="L3823" s="7">
        <v>7</v>
      </c>
      <c r="M3823" s="7">
        <f t="shared" si="415"/>
        <v>0</v>
      </c>
      <c r="N3823" s="8">
        <f t="shared" si="416"/>
        <v>0</v>
      </c>
      <c r="R3823" s="12">
        <v>1</v>
      </c>
    </row>
    <row r="3824" spans="1:18" ht="63.75" x14ac:dyDescent="0.2">
      <c r="A3824" s="1" t="s">
        <v>6872</v>
      </c>
      <c r="C3824" s="2" t="s">
        <v>6873</v>
      </c>
      <c r="D3824" s="3" t="s">
        <v>247</v>
      </c>
      <c r="E3824" s="4">
        <v>5</v>
      </c>
      <c r="F3824" s="4">
        <v>0</v>
      </c>
      <c r="H3824" s="6">
        <v>0</v>
      </c>
      <c r="I3824" s="7">
        <v>6239514</v>
      </c>
      <c r="J3824" s="7">
        <v>6239498</v>
      </c>
      <c r="K3824" s="7">
        <v>2</v>
      </c>
      <c r="L3824" s="7">
        <v>7</v>
      </c>
      <c r="M3824" s="7">
        <f t="shared" si="415"/>
        <v>0</v>
      </c>
      <c r="N3824" s="8">
        <f t="shared" si="416"/>
        <v>0</v>
      </c>
      <c r="R3824" s="12">
        <v>1</v>
      </c>
    </row>
    <row r="3825" spans="1:18" ht="63.75" x14ac:dyDescent="0.2">
      <c r="A3825" s="1" t="s">
        <v>6874</v>
      </c>
      <c r="C3825" s="2" t="s">
        <v>6875</v>
      </c>
      <c r="D3825" s="3" t="s">
        <v>247</v>
      </c>
      <c r="E3825" s="4">
        <v>6</v>
      </c>
      <c r="F3825" s="4">
        <v>0</v>
      </c>
      <c r="H3825" s="6">
        <v>0</v>
      </c>
      <c r="I3825" s="7">
        <v>6239515</v>
      </c>
      <c r="J3825" s="7">
        <v>6239498</v>
      </c>
      <c r="K3825" s="7">
        <v>2</v>
      </c>
      <c r="L3825" s="7">
        <v>7</v>
      </c>
      <c r="M3825" s="7">
        <f t="shared" si="415"/>
        <v>0</v>
      </c>
      <c r="N3825" s="8">
        <f t="shared" si="416"/>
        <v>0</v>
      </c>
      <c r="R3825" s="12">
        <v>1</v>
      </c>
    </row>
    <row r="3826" spans="1:18" ht="63.75" x14ac:dyDescent="0.2">
      <c r="A3826" s="1" t="s">
        <v>6876</v>
      </c>
      <c r="C3826" s="2" t="s">
        <v>6877</v>
      </c>
      <c r="D3826" s="3" t="s">
        <v>247</v>
      </c>
      <c r="E3826" s="4">
        <v>36</v>
      </c>
      <c r="F3826" s="4">
        <v>0</v>
      </c>
      <c r="H3826" s="6">
        <v>0</v>
      </c>
      <c r="I3826" s="7">
        <v>6239516</v>
      </c>
      <c r="J3826" s="7">
        <v>6239498</v>
      </c>
      <c r="K3826" s="7">
        <v>2</v>
      </c>
      <c r="L3826" s="7">
        <v>7</v>
      </c>
      <c r="M3826" s="7">
        <f t="shared" si="415"/>
        <v>0</v>
      </c>
      <c r="N3826" s="8">
        <f t="shared" si="416"/>
        <v>0</v>
      </c>
      <c r="R3826" s="12">
        <v>1</v>
      </c>
    </row>
    <row r="3827" spans="1:18" ht="63.75" x14ac:dyDescent="0.2">
      <c r="A3827" s="1" t="s">
        <v>6878</v>
      </c>
      <c r="C3827" s="2" t="s">
        <v>1896</v>
      </c>
      <c r="D3827" s="3" t="s">
        <v>247</v>
      </c>
      <c r="E3827" s="4">
        <v>2</v>
      </c>
      <c r="F3827" s="4">
        <v>0</v>
      </c>
      <c r="H3827" s="6">
        <v>0</v>
      </c>
      <c r="I3827" s="7">
        <v>6239517</v>
      </c>
      <c r="J3827" s="7">
        <v>6239498</v>
      </c>
      <c r="K3827" s="7">
        <v>2</v>
      </c>
      <c r="L3827" s="7">
        <v>7</v>
      </c>
      <c r="M3827" s="7">
        <f t="shared" si="415"/>
        <v>0</v>
      </c>
      <c r="N3827" s="8">
        <f t="shared" si="416"/>
        <v>0</v>
      </c>
      <c r="R3827" s="12">
        <v>1</v>
      </c>
    </row>
    <row r="3828" spans="1:18" ht="63.75" x14ac:dyDescent="0.2">
      <c r="A3828" s="1" t="s">
        <v>6879</v>
      </c>
      <c r="C3828" s="2" t="s">
        <v>1898</v>
      </c>
      <c r="D3828" s="3" t="s">
        <v>247</v>
      </c>
      <c r="E3828" s="4">
        <v>12</v>
      </c>
      <c r="F3828" s="4">
        <v>0</v>
      </c>
      <c r="H3828" s="6">
        <v>0</v>
      </c>
      <c r="I3828" s="7">
        <v>6239518</v>
      </c>
      <c r="J3828" s="7">
        <v>6239498</v>
      </c>
      <c r="K3828" s="7">
        <v>2</v>
      </c>
      <c r="L3828" s="7">
        <v>7</v>
      </c>
      <c r="M3828" s="7">
        <f t="shared" si="415"/>
        <v>0</v>
      </c>
      <c r="N3828" s="8">
        <f t="shared" si="416"/>
        <v>0</v>
      </c>
      <c r="R3828" s="12">
        <v>1</v>
      </c>
    </row>
    <row r="3829" spans="1:18" ht="63.75" x14ac:dyDescent="0.2">
      <c r="A3829" s="1" t="s">
        <v>6880</v>
      </c>
      <c r="C3829" s="2" t="s">
        <v>6881</v>
      </c>
      <c r="D3829" s="3" t="s">
        <v>247</v>
      </c>
      <c r="E3829" s="4">
        <v>6</v>
      </c>
      <c r="F3829" s="4">
        <v>0</v>
      </c>
      <c r="H3829" s="6">
        <v>0</v>
      </c>
      <c r="I3829" s="7">
        <v>6239519</v>
      </c>
      <c r="J3829" s="7">
        <v>6239498</v>
      </c>
      <c r="K3829" s="7">
        <v>2</v>
      </c>
      <c r="L3829" s="7">
        <v>7</v>
      </c>
      <c r="M3829" s="7">
        <f t="shared" si="415"/>
        <v>0</v>
      </c>
      <c r="N3829" s="8">
        <f t="shared" si="416"/>
        <v>0</v>
      </c>
      <c r="R3829" s="12">
        <v>1</v>
      </c>
    </row>
    <row r="3830" spans="1:18" ht="63.75" x14ac:dyDescent="0.2">
      <c r="A3830" s="1" t="s">
        <v>6882</v>
      </c>
      <c r="C3830" s="2" t="s">
        <v>6883</v>
      </c>
      <c r="D3830" s="3" t="s">
        <v>247</v>
      </c>
      <c r="E3830" s="4">
        <v>7</v>
      </c>
      <c r="F3830" s="4">
        <v>0</v>
      </c>
      <c r="H3830" s="6">
        <v>0</v>
      </c>
      <c r="I3830" s="7">
        <v>6239520</v>
      </c>
      <c r="J3830" s="7">
        <v>6239498</v>
      </c>
      <c r="K3830" s="7">
        <v>2</v>
      </c>
      <c r="L3830" s="7">
        <v>7</v>
      </c>
      <c r="M3830" s="7">
        <f t="shared" si="415"/>
        <v>0</v>
      </c>
      <c r="N3830" s="8">
        <f t="shared" si="416"/>
        <v>0</v>
      </c>
      <c r="R3830" s="12">
        <v>1</v>
      </c>
    </row>
    <row r="3831" spans="1:18" ht="63.75" x14ac:dyDescent="0.2">
      <c r="A3831" s="1" t="s">
        <v>6884</v>
      </c>
      <c r="C3831" s="2" t="s">
        <v>1904</v>
      </c>
      <c r="D3831" s="3" t="s">
        <v>247</v>
      </c>
      <c r="E3831" s="4">
        <v>5</v>
      </c>
      <c r="F3831" s="4">
        <v>0</v>
      </c>
      <c r="H3831" s="6">
        <v>0</v>
      </c>
      <c r="I3831" s="7">
        <v>6239521</v>
      </c>
      <c r="J3831" s="7">
        <v>6239498</v>
      </c>
      <c r="K3831" s="7">
        <v>2</v>
      </c>
      <c r="L3831" s="7">
        <v>7</v>
      </c>
      <c r="M3831" s="7">
        <f t="shared" si="415"/>
        <v>0</v>
      </c>
      <c r="N3831" s="8">
        <f t="shared" si="416"/>
        <v>0</v>
      </c>
      <c r="R3831" s="12">
        <v>1</v>
      </c>
    </row>
    <row r="3832" spans="1:18" ht="63.75" x14ac:dyDescent="0.2">
      <c r="A3832" s="1" t="s">
        <v>6885</v>
      </c>
      <c r="C3832" s="2" t="s">
        <v>1906</v>
      </c>
      <c r="D3832" s="3" t="s">
        <v>247</v>
      </c>
      <c r="E3832" s="4">
        <v>22</v>
      </c>
      <c r="F3832" s="4">
        <v>0</v>
      </c>
      <c r="H3832" s="6">
        <v>0</v>
      </c>
      <c r="I3832" s="7">
        <v>6239522</v>
      </c>
      <c r="J3832" s="7">
        <v>6239498</v>
      </c>
      <c r="K3832" s="7">
        <v>2</v>
      </c>
      <c r="L3832" s="7">
        <v>7</v>
      </c>
      <c r="M3832" s="7">
        <f t="shared" si="415"/>
        <v>0</v>
      </c>
      <c r="N3832" s="8">
        <f t="shared" si="416"/>
        <v>0</v>
      </c>
      <c r="R3832" s="12">
        <v>1</v>
      </c>
    </row>
    <row r="3833" spans="1:18" ht="63.75" x14ac:dyDescent="0.2">
      <c r="A3833" s="1" t="s">
        <v>6886</v>
      </c>
      <c r="C3833" s="2" t="s">
        <v>1908</v>
      </c>
      <c r="D3833" s="3" t="s">
        <v>247</v>
      </c>
      <c r="E3833" s="4">
        <v>11</v>
      </c>
      <c r="F3833" s="4">
        <v>0</v>
      </c>
      <c r="H3833" s="6">
        <v>0</v>
      </c>
      <c r="I3833" s="7">
        <v>6239523</v>
      </c>
      <c r="J3833" s="7">
        <v>6239498</v>
      </c>
      <c r="K3833" s="7">
        <v>2</v>
      </c>
      <c r="L3833" s="7">
        <v>7</v>
      </c>
      <c r="M3833" s="7">
        <f t="shared" si="415"/>
        <v>0</v>
      </c>
      <c r="N3833" s="8">
        <f t="shared" si="416"/>
        <v>0</v>
      </c>
      <c r="R3833" s="12">
        <v>1</v>
      </c>
    </row>
    <row r="3834" spans="1:18" ht="63.75" x14ac:dyDescent="0.2">
      <c r="A3834" s="1" t="s">
        <v>6887</v>
      </c>
      <c r="C3834" s="2" t="s">
        <v>6888</v>
      </c>
      <c r="D3834" s="3" t="s">
        <v>247</v>
      </c>
      <c r="E3834" s="4">
        <v>73</v>
      </c>
      <c r="F3834" s="4">
        <v>0</v>
      </c>
      <c r="H3834" s="6">
        <v>0</v>
      </c>
      <c r="I3834" s="7">
        <v>6239524</v>
      </c>
      <c r="J3834" s="7">
        <v>6239498</v>
      </c>
      <c r="K3834" s="7">
        <v>2</v>
      </c>
      <c r="L3834" s="7">
        <v>7</v>
      </c>
      <c r="M3834" s="7">
        <f t="shared" si="415"/>
        <v>0</v>
      </c>
      <c r="N3834" s="8">
        <f t="shared" si="416"/>
        <v>0</v>
      </c>
      <c r="R3834" s="12">
        <v>1</v>
      </c>
    </row>
    <row r="3835" spans="1:18" ht="63.75" x14ac:dyDescent="0.2">
      <c r="A3835" s="1" t="s">
        <v>6889</v>
      </c>
      <c r="C3835" s="2" t="s">
        <v>6890</v>
      </c>
      <c r="D3835" s="3" t="s">
        <v>247</v>
      </c>
      <c r="E3835" s="4">
        <v>6</v>
      </c>
      <c r="F3835" s="4">
        <v>0</v>
      </c>
      <c r="H3835" s="6">
        <v>0</v>
      </c>
      <c r="I3835" s="7">
        <v>6239525</v>
      </c>
      <c r="J3835" s="7">
        <v>6239498</v>
      </c>
      <c r="K3835" s="7">
        <v>2</v>
      </c>
      <c r="L3835" s="7">
        <v>7</v>
      </c>
      <c r="M3835" s="7">
        <f t="shared" si="415"/>
        <v>0</v>
      </c>
      <c r="N3835" s="8">
        <f t="shared" si="416"/>
        <v>0</v>
      </c>
      <c r="R3835" s="12">
        <v>1</v>
      </c>
    </row>
    <row r="3836" spans="1:18" ht="63.75" x14ac:dyDescent="0.2">
      <c r="A3836" s="1" t="s">
        <v>6891</v>
      </c>
      <c r="C3836" s="2" t="s">
        <v>1914</v>
      </c>
      <c r="D3836" s="3" t="s">
        <v>247</v>
      </c>
      <c r="E3836" s="4">
        <v>3</v>
      </c>
      <c r="F3836" s="4">
        <v>0</v>
      </c>
      <c r="H3836" s="6">
        <v>0</v>
      </c>
      <c r="I3836" s="7">
        <v>6239526</v>
      </c>
      <c r="J3836" s="7">
        <v>6239498</v>
      </c>
      <c r="K3836" s="7">
        <v>2</v>
      </c>
      <c r="L3836" s="7">
        <v>7</v>
      </c>
      <c r="M3836" s="7">
        <f t="shared" si="415"/>
        <v>0</v>
      </c>
      <c r="N3836" s="8">
        <f t="shared" si="416"/>
        <v>0</v>
      </c>
      <c r="R3836" s="12">
        <v>1</v>
      </c>
    </row>
    <row r="3837" spans="1:18" ht="63.75" x14ac:dyDescent="0.2">
      <c r="A3837" s="1" t="s">
        <v>6892</v>
      </c>
      <c r="C3837" s="2" t="s">
        <v>6893</v>
      </c>
      <c r="D3837" s="3" t="s">
        <v>247</v>
      </c>
      <c r="E3837" s="4">
        <v>3</v>
      </c>
      <c r="F3837" s="4">
        <v>0</v>
      </c>
      <c r="H3837" s="6">
        <v>0</v>
      </c>
      <c r="I3837" s="7">
        <v>6239527</v>
      </c>
      <c r="J3837" s="7">
        <v>6239498</v>
      </c>
      <c r="K3837" s="7">
        <v>2</v>
      </c>
      <c r="L3837" s="7">
        <v>7</v>
      </c>
      <c r="M3837" s="7">
        <f t="shared" si="415"/>
        <v>0</v>
      </c>
      <c r="N3837" s="8">
        <f t="shared" si="416"/>
        <v>0</v>
      </c>
      <c r="R3837" s="12">
        <v>1</v>
      </c>
    </row>
    <row r="3838" spans="1:18" ht="63.75" x14ac:dyDescent="0.2">
      <c r="A3838" s="1" t="s">
        <v>6894</v>
      </c>
      <c r="C3838" s="2" t="s">
        <v>6895</v>
      </c>
      <c r="D3838" s="3" t="s">
        <v>247</v>
      </c>
      <c r="E3838" s="4">
        <v>17</v>
      </c>
      <c r="F3838" s="4">
        <v>0</v>
      </c>
      <c r="H3838" s="6">
        <v>0</v>
      </c>
      <c r="I3838" s="7">
        <v>6239528</v>
      </c>
      <c r="J3838" s="7">
        <v>6239498</v>
      </c>
      <c r="K3838" s="7">
        <v>2</v>
      </c>
      <c r="L3838" s="7">
        <v>7</v>
      </c>
      <c r="M3838" s="7">
        <f t="shared" si="415"/>
        <v>0</v>
      </c>
      <c r="N3838" s="8">
        <f t="shared" si="416"/>
        <v>0</v>
      </c>
      <c r="R3838" s="12">
        <v>1</v>
      </c>
    </row>
    <row r="3839" spans="1:18" ht="63.75" x14ac:dyDescent="0.2">
      <c r="A3839" s="1" t="s">
        <v>6896</v>
      </c>
      <c r="C3839" s="2" t="s">
        <v>6897</v>
      </c>
      <c r="D3839" s="3" t="s">
        <v>247</v>
      </c>
      <c r="E3839" s="4">
        <v>2</v>
      </c>
      <c r="F3839" s="4">
        <v>0</v>
      </c>
      <c r="H3839" s="6">
        <v>0</v>
      </c>
      <c r="I3839" s="7">
        <v>6239529</v>
      </c>
      <c r="J3839" s="7">
        <v>6239498</v>
      </c>
      <c r="K3839" s="7">
        <v>2</v>
      </c>
      <c r="L3839" s="7">
        <v>7</v>
      </c>
      <c r="M3839" s="7">
        <f t="shared" si="415"/>
        <v>0</v>
      </c>
      <c r="N3839" s="8">
        <f t="shared" si="416"/>
        <v>0</v>
      </c>
      <c r="R3839" s="12">
        <v>1</v>
      </c>
    </row>
    <row r="3840" spans="1:18" ht="63.75" x14ac:dyDescent="0.2">
      <c r="A3840" s="1" t="s">
        <v>6898</v>
      </c>
      <c r="C3840" s="2" t="s">
        <v>6899</v>
      </c>
      <c r="D3840" s="3" t="s">
        <v>247</v>
      </c>
      <c r="E3840" s="4">
        <v>68</v>
      </c>
      <c r="F3840" s="4">
        <v>0</v>
      </c>
      <c r="H3840" s="6">
        <v>0</v>
      </c>
      <c r="I3840" s="7">
        <v>6239530</v>
      </c>
      <c r="J3840" s="7">
        <v>6239498</v>
      </c>
      <c r="K3840" s="7">
        <v>2</v>
      </c>
      <c r="L3840" s="7">
        <v>7</v>
      </c>
      <c r="M3840" s="7">
        <f t="shared" si="415"/>
        <v>0</v>
      </c>
      <c r="N3840" s="8">
        <f t="shared" si="416"/>
        <v>0</v>
      </c>
      <c r="R3840" s="12">
        <v>1</v>
      </c>
    </row>
    <row r="3841" spans="1:18" ht="63.75" x14ac:dyDescent="0.2">
      <c r="A3841" s="1" t="s">
        <v>6900</v>
      </c>
      <c r="C3841" s="2" t="s">
        <v>6901</v>
      </c>
      <c r="D3841" s="3" t="s">
        <v>247</v>
      </c>
      <c r="E3841" s="4">
        <v>4</v>
      </c>
      <c r="F3841" s="4">
        <v>0</v>
      </c>
      <c r="H3841" s="6">
        <v>0</v>
      </c>
      <c r="I3841" s="7">
        <v>6239531</v>
      </c>
      <c r="J3841" s="7">
        <v>6239498</v>
      </c>
      <c r="K3841" s="7">
        <v>2</v>
      </c>
      <c r="L3841" s="7">
        <v>7</v>
      </c>
      <c r="M3841" s="7">
        <f t="shared" si="415"/>
        <v>0</v>
      </c>
      <c r="N3841" s="8">
        <f t="shared" ref="N3841:N3872" si="417">H3841*E3841*(1+F3841/100)</f>
        <v>0</v>
      </c>
      <c r="R3841" s="12">
        <v>1</v>
      </c>
    </row>
    <row r="3842" spans="1:18" ht="63.75" x14ac:dyDescent="0.2">
      <c r="A3842" s="1" t="s">
        <v>6902</v>
      </c>
      <c r="C3842" s="2" t="s">
        <v>6903</v>
      </c>
      <c r="D3842" s="3" t="s">
        <v>247</v>
      </c>
      <c r="E3842" s="4">
        <v>4</v>
      </c>
      <c r="F3842" s="4">
        <v>0</v>
      </c>
      <c r="H3842" s="6">
        <v>0</v>
      </c>
      <c r="I3842" s="7">
        <v>6239532</v>
      </c>
      <c r="J3842" s="7">
        <v>6239498</v>
      </c>
      <c r="K3842" s="7">
        <v>2</v>
      </c>
      <c r="L3842" s="7">
        <v>7</v>
      </c>
      <c r="M3842" s="7">
        <f t="shared" si="415"/>
        <v>0</v>
      </c>
      <c r="N3842" s="8">
        <f t="shared" si="417"/>
        <v>0</v>
      </c>
      <c r="R3842" s="12">
        <v>1</v>
      </c>
    </row>
    <row r="3843" spans="1:18" ht="63.75" x14ac:dyDescent="0.2">
      <c r="A3843" s="1" t="s">
        <v>6904</v>
      </c>
      <c r="C3843" s="2" t="s">
        <v>6905</v>
      </c>
      <c r="D3843" s="3" t="s">
        <v>247</v>
      </c>
      <c r="E3843" s="4">
        <v>33</v>
      </c>
      <c r="F3843" s="4">
        <v>0</v>
      </c>
      <c r="H3843" s="6">
        <v>0</v>
      </c>
      <c r="I3843" s="7">
        <v>6239533</v>
      </c>
      <c r="J3843" s="7">
        <v>6239498</v>
      </c>
      <c r="K3843" s="7">
        <v>2</v>
      </c>
      <c r="L3843" s="7">
        <v>7</v>
      </c>
      <c r="M3843" s="7">
        <f t="shared" si="415"/>
        <v>0</v>
      </c>
      <c r="N3843" s="8">
        <f t="shared" si="417"/>
        <v>0</v>
      </c>
      <c r="R3843" s="12">
        <v>1</v>
      </c>
    </row>
    <row r="3844" spans="1:18" ht="63.75" x14ac:dyDescent="0.2">
      <c r="A3844" s="1" t="s">
        <v>6906</v>
      </c>
      <c r="C3844" s="2" t="s">
        <v>6907</v>
      </c>
      <c r="D3844" s="3" t="s">
        <v>247</v>
      </c>
      <c r="E3844" s="4">
        <v>7</v>
      </c>
      <c r="F3844" s="4">
        <v>0</v>
      </c>
      <c r="H3844" s="6">
        <v>0</v>
      </c>
      <c r="I3844" s="7">
        <v>6239534</v>
      </c>
      <c r="J3844" s="7">
        <v>6239498</v>
      </c>
      <c r="K3844" s="7">
        <v>2</v>
      </c>
      <c r="L3844" s="7">
        <v>7</v>
      </c>
      <c r="M3844" s="7">
        <f t="shared" si="415"/>
        <v>0</v>
      </c>
      <c r="N3844" s="8">
        <f t="shared" si="417"/>
        <v>0</v>
      </c>
      <c r="R3844" s="12">
        <v>1</v>
      </c>
    </row>
    <row r="3845" spans="1:18" ht="63.75" x14ac:dyDescent="0.2">
      <c r="A3845" s="1" t="s">
        <v>6908</v>
      </c>
      <c r="C3845" s="2" t="s">
        <v>6909</v>
      </c>
      <c r="D3845" s="3" t="s">
        <v>247</v>
      </c>
      <c r="E3845" s="4">
        <v>14</v>
      </c>
      <c r="F3845" s="4">
        <v>0</v>
      </c>
      <c r="H3845" s="6">
        <v>0</v>
      </c>
      <c r="I3845" s="7">
        <v>6239535</v>
      </c>
      <c r="J3845" s="7">
        <v>6239498</v>
      </c>
      <c r="K3845" s="7">
        <v>2</v>
      </c>
      <c r="L3845" s="7">
        <v>7</v>
      </c>
      <c r="M3845" s="7">
        <f t="shared" si="415"/>
        <v>0</v>
      </c>
      <c r="N3845" s="8">
        <f t="shared" si="417"/>
        <v>0</v>
      </c>
      <c r="R3845" s="12">
        <v>1</v>
      </c>
    </row>
    <row r="3846" spans="1:18" ht="63.75" x14ac:dyDescent="0.2">
      <c r="A3846" s="1" t="s">
        <v>6910</v>
      </c>
      <c r="C3846" s="2" t="s">
        <v>6911</v>
      </c>
      <c r="D3846" s="3" t="s">
        <v>247</v>
      </c>
      <c r="E3846" s="4">
        <v>7</v>
      </c>
      <c r="F3846" s="4">
        <v>0</v>
      </c>
      <c r="H3846" s="6">
        <v>0</v>
      </c>
      <c r="I3846" s="7">
        <v>6239536</v>
      </c>
      <c r="J3846" s="7">
        <v>6239498</v>
      </c>
      <c r="K3846" s="7">
        <v>2</v>
      </c>
      <c r="L3846" s="7">
        <v>7</v>
      </c>
      <c r="M3846" s="7">
        <f t="shared" si="415"/>
        <v>0</v>
      </c>
      <c r="N3846" s="8">
        <f t="shared" si="417"/>
        <v>0</v>
      </c>
      <c r="R3846" s="12">
        <v>1</v>
      </c>
    </row>
    <row r="3847" spans="1:18" ht="63.75" x14ac:dyDescent="0.2">
      <c r="A3847" s="1" t="s">
        <v>6912</v>
      </c>
      <c r="C3847" s="2" t="s">
        <v>6913</v>
      </c>
      <c r="D3847" s="3" t="s">
        <v>247</v>
      </c>
      <c r="E3847" s="4">
        <v>8</v>
      </c>
      <c r="F3847" s="4">
        <v>0</v>
      </c>
      <c r="H3847" s="6">
        <v>0</v>
      </c>
      <c r="I3847" s="7">
        <v>6239537</v>
      </c>
      <c r="J3847" s="7">
        <v>6239498</v>
      </c>
      <c r="K3847" s="7">
        <v>2</v>
      </c>
      <c r="L3847" s="7">
        <v>7</v>
      </c>
      <c r="M3847" s="7">
        <f t="shared" si="415"/>
        <v>0</v>
      </c>
      <c r="N3847" s="8">
        <f t="shared" si="417"/>
        <v>0</v>
      </c>
      <c r="R3847" s="12">
        <v>1</v>
      </c>
    </row>
    <row r="3848" spans="1:18" ht="63.75" x14ac:dyDescent="0.2">
      <c r="A3848" s="1" t="s">
        <v>6914</v>
      </c>
      <c r="C3848" s="2" t="s">
        <v>6915</v>
      </c>
      <c r="D3848" s="3" t="s">
        <v>247</v>
      </c>
      <c r="E3848" s="4">
        <v>4</v>
      </c>
      <c r="F3848" s="4">
        <v>0</v>
      </c>
      <c r="H3848" s="6">
        <v>0</v>
      </c>
      <c r="I3848" s="7">
        <v>6239538</v>
      </c>
      <c r="J3848" s="7">
        <v>6239498</v>
      </c>
      <c r="K3848" s="7">
        <v>2</v>
      </c>
      <c r="L3848" s="7">
        <v>7</v>
      </c>
      <c r="M3848" s="7">
        <f t="shared" si="415"/>
        <v>0</v>
      </c>
      <c r="N3848" s="8">
        <f t="shared" si="417"/>
        <v>0</v>
      </c>
      <c r="R3848" s="12">
        <v>1</v>
      </c>
    </row>
    <row r="3849" spans="1:18" ht="63.75" x14ac:dyDescent="0.2">
      <c r="A3849" s="1" t="s">
        <v>6916</v>
      </c>
      <c r="C3849" s="2" t="s">
        <v>1918</v>
      </c>
      <c r="D3849" s="3" t="s">
        <v>247</v>
      </c>
      <c r="E3849" s="4">
        <v>33</v>
      </c>
      <c r="F3849" s="4">
        <v>0</v>
      </c>
      <c r="H3849" s="6">
        <v>0</v>
      </c>
      <c r="I3849" s="7">
        <v>6239539</v>
      </c>
      <c r="J3849" s="7">
        <v>6239498</v>
      </c>
      <c r="K3849" s="7">
        <v>2</v>
      </c>
      <c r="L3849" s="7">
        <v>7</v>
      </c>
      <c r="M3849" s="7">
        <f t="shared" si="415"/>
        <v>0</v>
      </c>
      <c r="N3849" s="8">
        <f t="shared" si="417"/>
        <v>0</v>
      </c>
      <c r="R3849" s="12">
        <v>1</v>
      </c>
    </row>
    <row r="3850" spans="1:18" ht="63.75" x14ac:dyDescent="0.2">
      <c r="A3850" s="1" t="s">
        <v>6917</v>
      </c>
      <c r="C3850" s="2" t="s">
        <v>6918</v>
      </c>
      <c r="D3850" s="3" t="s">
        <v>247</v>
      </c>
      <c r="E3850" s="4">
        <v>13</v>
      </c>
      <c r="F3850" s="4">
        <v>0</v>
      </c>
      <c r="H3850" s="6">
        <v>0</v>
      </c>
      <c r="I3850" s="7">
        <v>6239540</v>
      </c>
      <c r="J3850" s="7">
        <v>6239498</v>
      </c>
      <c r="K3850" s="7">
        <v>2</v>
      </c>
      <c r="L3850" s="7">
        <v>7</v>
      </c>
      <c r="M3850" s="7">
        <f t="shared" si="415"/>
        <v>0</v>
      </c>
      <c r="N3850" s="8">
        <f t="shared" si="417"/>
        <v>0</v>
      </c>
      <c r="R3850" s="12">
        <v>1</v>
      </c>
    </row>
    <row r="3851" spans="1:18" ht="63.75" x14ac:dyDescent="0.2">
      <c r="A3851" s="1" t="s">
        <v>6919</v>
      </c>
      <c r="C3851" s="2" t="s">
        <v>6920</v>
      </c>
      <c r="D3851" s="3" t="s">
        <v>247</v>
      </c>
      <c r="E3851" s="4">
        <v>22</v>
      </c>
      <c r="F3851" s="4">
        <v>0</v>
      </c>
      <c r="H3851" s="6">
        <v>0</v>
      </c>
      <c r="I3851" s="7">
        <v>6239541</v>
      </c>
      <c r="J3851" s="7">
        <v>6239498</v>
      </c>
      <c r="K3851" s="7">
        <v>2</v>
      </c>
      <c r="L3851" s="7">
        <v>7</v>
      </c>
      <c r="M3851" s="7">
        <f t="shared" si="415"/>
        <v>0</v>
      </c>
      <c r="N3851" s="8">
        <f t="shared" si="417"/>
        <v>0</v>
      </c>
      <c r="R3851" s="12">
        <v>1</v>
      </c>
    </row>
    <row r="3852" spans="1:18" ht="63.75" x14ac:dyDescent="0.2">
      <c r="A3852" s="1" t="s">
        <v>6921</v>
      </c>
      <c r="C3852" s="2" t="s">
        <v>1920</v>
      </c>
      <c r="D3852" s="3" t="s">
        <v>247</v>
      </c>
      <c r="E3852" s="4">
        <v>3</v>
      </c>
      <c r="F3852" s="4">
        <v>0</v>
      </c>
      <c r="H3852" s="6">
        <v>0</v>
      </c>
      <c r="I3852" s="7">
        <v>6239542</v>
      </c>
      <c r="J3852" s="7">
        <v>6239498</v>
      </c>
      <c r="K3852" s="7">
        <v>2</v>
      </c>
      <c r="L3852" s="7">
        <v>7</v>
      </c>
      <c r="M3852" s="7">
        <f t="shared" si="415"/>
        <v>0</v>
      </c>
      <c r="N3852" s="8">
        <f t="shared" si="417"/>
        <v>0</v>
      </c>
      <c r="R3852" s="12">
        <v>1</v>
      </c>
    </row>
    <row r="3853" spans="1:18" ht="63.75" x14ac:dyDescent="0.2">
      <c r="A3853" s="1" t="s">
        <v>6922</v>
      </c>
      <c r="C3853" s="2" t="s">
        <v>6923</v>
      </c>
      <c r="D3853" s="3" t="s">
        <v>247</v>
      </c>
      <c r="E3853" s="4">
        <v>18</v>
      </c>
      <c r="F3853" s="4">
        <v>0</v>
      </c>
      <c r="H3853" s="6">
        <v>0</v>
      </c>
      <c r="I3853" s="7">
        <v>6239543</v>
      </c>
      <c r="J3853" s="7">
        <v>6239498</v>
      </c>
      <c r="K3853" s="7">
        <v>2</v>
      </c>
      <c r="L3853" s="7">
        <v>7</v>
      </c>
      <c r="M3853" s="7">
        <f t="shared" si="415"/>
        <v>0</v>
      </c>
      <c r="N3853" s="8">
        <f t="shared" si="417"/>
        <v>0</v>
      </c>
      <c r="R3853" s="12">
        <v>1</v>
      </c>
    </row>
    <row r="3854" spans="1:18" ht="63.75" x14ac:dyDescent="0.2">
      <c r="A3854" s="1" t="s">
        <v>6924</v>
      </c>
      <c r="C3854" s="2" t="s">
        <v>6925</v>
      </c>
      <c r="D3854" s="3" t="s">
        <v>247</v>
      </c>
      <c r="E3854" s="4">
        <v>25</v>
      </c>
      <c r="F3854" s="4">
        <v>0</v>
      </c>
      <c r="H3854" s="6">
        <v>0</v>
      </c>
      <c r="I3854" s="7">
        <v>6239544</v>
      </c>
      <c r="J3854" s="7">
        <v>6239498</v>
      </c>
      <c r="K3854" s="7">
        <v>2</v>
      </c>
      <c r="L3854" s="7">
        <v>7</v>
      </c>
      <c r="M3854" s="7">
        <f t="shared" si="415"/>
        <v>0</v>
      </c>
      <c r="N3854" s="8">
        <f t="shared" si="417"/>
        <v>0</v>
      </c>
      <c r="R3854" s="12">
        <v>1</v>
      </c>
    </row>
    <row r="3855" spans="1:18" ht="63.75" x14ac:dyDescent="0.2">
      <c r="A3855" s="1" t="s">
        <v>6926</v>
      </c>
      <c r="C3855" s="2" t="s">
        <v>1922</v>
      </c>
      <c r="D3855" s="3" t="s">
        <v>247</v>
      </c>
      <c r="E3855" s="4">
        <v>18</v>
      </c>
      <c r="F3855" s="4">
        <v>0</v>
      </c>
      <c r="H3855" s="6">
        <v>0</v>
      </c>
      <c r="I3855" s="7">
        <v>6239545</v>
      </c>
      <c r="J3855" s="7">
        <v>6239498</v>
      </c>
      <c r="K3855" s="7">
        <v>2</v>
      </c>
      <c r="L3855" s="7">
        <v>7</v>
      </c>
      <c r="M3855" s="7">
        <f t="shared" si="415"/>
        <v>0</v>
      </c>
      <c r="N3855" s="8">
        <f t="shared" si="417"/>
        <v>0</v>
      </c>
      <c r="R3855" s="12">
        <v>1</v>
      </c>
    </row>
    <row r="3856" spans="1:18" ht="63.75" x14ac:dyDescent="0.2">
      <c r="A3856" s="1" t="s">
        <v>6927</v>
      </c>
      <c r="C3856" s="2" t="s">
        <v>6928</v>
      </c>
      <c r="D3856" s="3" t="s">
        <v>247</v>
      </c>
      <c r="E3856" s="4">
        <v>3</v>
      </c>
      <c r="F3856" s="4">
        <v>0</v>
      </c>
      <c r="H3856" s="6">
        <v>0</v>
      </c>
      <c r="I3856" s="7">
        <v>6239546</v>
      </c>
      <c r="J3856" s="7">
        <v>6239498</v>
      </c>
      <c r="K3856" s="7">
        <v>2</v>
      </c>
      <c r="L3856" s="7">
        <v>7</v>
      </c>
      <c r="M3856" s="7">
        <f t="shared" si="415"/>
        <v>0</v>
      </c>
      <c r="N3856" s="8">
        <f t="shared" si="417"/>
        <v>0</v>
      </c>
      <c r="R3856" s="12">
        <v>1</v>
      </c>
    </row>
    <row r="3857" spans="1:18" ht="63.75" x14ac:dyDescent="0.2">
      <c r="A3857" s="1" t="s">
        <v>6929</v>
      </c>
      <c r="C3857" s="2" t="s">
        <v>6930</v>
      </c>
      <c r="D3857" s="3" t="s">
        <v>247</v>
      </c>
      <c r="E3857" s="4">
        <v>10</v>
      </c>
      <c r="F3857" s="4">
        <v>0</v>
      </c>
      <c r="H3857" s="6">
        <v>0</v>
      </c>
      <c r="I3857" s="7">
        <v>6239547</v>
      </c>
      <c r="J3857" s="7">
        <v>6239498</v>
      </c>
      <c r="K3857" s="7">
        <v>2</v>
      </c>
      <c r="L3857" s="7">
        <v>7</v>
      </c>
      <c r="M3857" s="7">
        <f t="shared" si="415"/>
        <v>0</v>
      </c>
      <c r="N3857" s="8">
        <f t="shared" si="417"/>
        <v>0</v>
      </c>
      <c r="R3857" s="12">
        <v>1</v>
      </c>
    </row>
    <row r="3858" spans="1:18" ht="63.75" x14ac:dyDescent="0.2">
      <c r="A3858" s="1" t="s">
        <v>6931</v>
      </c>
      <c r="C3858" s="2" t="s">
        <v>6932</v>
      </c>
      <c r="D3858" s="3" t="s">
        <v>247</v>
      </c>
      <c r="E3858" s="4">
        <v>3</v>
      </c>
      <c r="F3858" s="4">
        <v>0</v>
      </c>
      <c r="H3858" s="6">
        <v>0</v>
      </c>
      <c r="I3858" s="7">
        <v>6239548</v>
      </c>
      <c r="J3858" s="7">
        <v>6239498</v>
      </c>
      <c r="K3858" s="7">
        <v>2</v>
      </c>
      <c r="L3858" s="7">
        <v>7</v>
      </c>
      <c r="M3858" s="7">
        <f t="shared" si="415"/>
        <v>0</v>
      </c>
      <c r="N3858" s="8">
        <f t="shared" si="417"/>
        <v>0</v>
      </c>
      <c r="R3858" s="12">
        <v>1</v>
      </c>
    </row>
    <row r="3859" spans="1:18" ht="63.75" x14ac:dyDescent="0.2">
      <c r="A3859" s="1" t="s">
        <v>6933</v>
      </c>
      <c r="C3859" s="2" t="s">
        <v>6934</v>
      </c>
      <c r="D3859" s="3" t="s">
        <v>247</v>
      </c>
      <c r="E3859" s="4">
        <v>14</v>
      </c>
      <c r="F3859" s="4">
        <v>0</v>
      </c>
      <c r="H3859" s="6">
        <v>0</v>
      </c>
      <c r="I3859" s="7">
        <v>6239549</v>
      </c>
      <c r="J3859" s="7">
        <v>6239498</v>
      </c>
      <c r="K3859" s="7">
        <v>2</v>
      </c>
      <c r="L3859" s="7">
        <v>7</v>
      </c>
      <c r="M3859" s="7">
        <f t="shared" si="415"/>
        <v>0</v>
      </c>
      <c r="N3859" s="8">
        <f t="shared" si="417"/>
        <v>0</v>
      </c>
      <c r="R3859" s="12">
        <v>1</v>
      </c>
    </row>
    <row r="3860" spans="1:18" ht="63.75" x14ac:dyDescent="0.2">
      <c r="A3860" s="1" t="s">
        <v>6935</v>
      </c>
      <c r="C3860" s="2" t="s">
        <v>6936</v>
      </c>
      <c r="D3860" s="3" t="s">
        <v>247</v>
      </c>
      <c r="E3860" s="4">
        <v>12</v>
      </c>
      <c r="F3860" s="4">
        <v>0</v>
      </c>
      <c r="H3860" s="6">
        <v>0</v>
      </c>
      <c r="I3860" s="7">
        <v>6239550</v>
      </c>
      <c r="J3860" s="7">
        <v>6239498</v>
      </c>
      <c r="K3860" s="7">
        <v>2</v>
      </c>
      <c r="L3860" s="7">
        <v>7</v>
      </c>
      <c r="M3860" s="7">
        <f t="shared" si="415"/>
        <v>0</v>
      </c>
      <c r="N3860" s="8">
        <f t="shared" si="417"/>
        <v>0</v>
      </c>
      <c r="R3860" s="12">
        <v>1</v>
      </c>
    </row>
    <row r="3861" spans="1:18" ht="63.75" x14ac:dyDescent="0.2">
      <c r="A3861" s="1" t="s">
        <v>6937</v>
      </c>
      <c r="C3861" s="2" t="s">
        <v>6938</v>
      </c>
      <c r="D3861" s="3" t="s">
        <v>247</v>
      </c>
      <c r="E3861" s="4">
        <v>6</v>
      </c>
      <c r="F3861" s="4">
        <v>0</v>
      </c>
      <c r="H3861" s="6">
        <v>0</v>
      </c>
      <c r="I3861" s="7">
        <v>6239551</v>
      </c>
      <c r="J3861" s="7">
        <v>6239498</v>
      </c>
      <c r="K3861" s="7">
        <v>2</v>
      </c>
      <c r="L3861" s="7">
        <v>7</v>
      </c>
      <c r="M3861" s="7">
        <f t="shared" si="415"/>
        <v>0</v>
      </c>
      <c r="N3861" s="8">
        <f t="shared" si="417"/>
        <v>0</v>
      </c>
      <c r="R3861" s="12">
        <v>1</v>
      </c>
    </row>
    <row r="3862" spans="1:18" ht="51" x14ac:dyDescent="0.2">
      <c r="A3862" s="1" t="s">
        <v>6939</v>
      </c>
      <c r="B3862" s="1" t="s">
        <v>81</v>
      </c>
      <c r="C3862" s="2" t="s">
        <v>1924</v>
      </c>
      <c r="D3862" s="3" t="s">
        <v>36</v>
      </c>
      <c r="E3862" s="4">
        <v>0</v>
      </c>
      <c r="F3862" s="4">
        <v>0</v>
      </c>
      <c r="H3862" s="6">
        <v>0</v>
      </c>
      <c r="I3862" s="7">
        <v>6239552</v>
      </c>
      <c r="J3862" s="7">
        <v>6239498</v>
      </c>
      <c r="K3862" s="7">
        <v>2</v>
      </c>
      <c r="L3862" s="7">
        <v>7</v>
      </c>
      <c r="M3862" s="7">
        <f t="shared" si="415"/>
        <v>0</v>
      </c>
      <c r="N3862" s="8">
        <f t="shared" si="417"/>
        <v>0</v>
      </c>
      <c r="R3862" s="12">
        <v>1</v>
      </c>
    </row>
    <row r="3863" spans="1:18" ht="63.75" x14ac:dyDescent="0.2">
      <c r="A3863" s="1" t="s">
        <v>6940</v>
      </c>
      <c r="C3863" s="2" t="s">
        <v>1926</v>
      </c>
      <c r="D3863" s="3" t="s">
        <v>247</v>
      </c>
      <c r="E3863" s="4">
        <v>208</v>
      </c>
      <c r="F3863" s="4">
        <v>0</v>
      </c>
      <c r="H3863" s="6">
        <v>0</v>
      </c>
      <c r="I3863" s="7">
        <v>6239553</v>
      </c>
      <c r="J3863" s="7">
        <v>6239498</v>
      </c>
      <c r="K3863" s="7">
        <v>2</v>
      </c>
      <c r="L3863" s="7">
        <v>7</v>
      </c>
      <c r="M3863" s="7">
        <f t="shared" si="415"/>
        <v>0</v>
      </c>
      <c r="N3863" s="8">
        <f t="shared" si="417"/>
        <v>0</v>
      </c>
      <c r="R3863" s="12">
        <v>1</v>
      </c>
    </row>
    <row r="3864" spans="1:18" ht="63.75" x14ac:dyDescent="0.2">
      <c r="A3864" s="1" t="s">
        <v>6941</v>
      </c>
      <c r="C3864" s="2" t="s">
        <v>1928</v>
      </c>
      <c r="D3864" s="3" t="s">
        <v>247</v>
      </c>
      <c r="E3864" s="4">
        <v>95</v>
      </c>
      <c r="F3864" s="4">
        <v>0</v>
      </c>
      <c r="H3864" s="6">
        <v>0</v>
      </c>
      <c r="I3864" s="7">
        <v>6239554</v>
      </c>
      <c r="J3864" s="7">
        <v>6239498</v>
      </c>
      <c r="K3864" s="7">
        <v>2</v>
      </c>
      <c r="L3864" s="7">
        <v>7</v>
      </c>
      <c r="M3864" s="7">
        <f t="shared" si="415"/>
        <v>0</v>
      </c>
      <c r="N3864" s="8">
        <f t="shared" si="417"/>
        <v>0</v>
      </c>
      <c r="R3864" s="12">
        <v>1</v>
      </c>
    </row>
    <row r="3865" spans="1:18" ht="63.75" x14ac:dyDescent="0.2">
      <c r="A3865" s="1" t="s">
        <v>6942</v>
      </c>
      <c r="C3865" s="2" t="s">
        <v>1930</v>
      </c>
      <c r="D3865" s="3" t="s">
        <v>247</v>
      </c>
      <c r="E3865" s="4">
        <v>132</v>
      </c>
      <c r="F3865" s="4">
        <v>0</v>
      </c>
      <c r="H3865" s="6">
        <v>0</v>
      </c>
      <c r="I3865" s="7">
        <v>6239555</v>
      </c>
      <c r="J3865" s="7">
        <v>6239498</v>
      </c>
      <c r="K3865" s="7">
        <v>2</v>
      </c>
      <c r="L3865" s="7">
        <v>7</v>
      </c>
      <c r="M3865" s="7">
        <f t="shared" si="415"/>
        <v>0</v>
      </c>
      <c r="N3865" s="8">
        <f t="shared" si="417"/>
        <v>0</v>
      </c>
      <c r="R3865" s="12">
        <v>1</v>
      </c>
    </row>
    <row r="3866" spans="1:18" ht="63.75" x14ac:dyDescent="0.2">
      <c r="A3866" s="1" t="s">
        <v>6943</v>
      </c>
      <c r="C3866" s="2" t="s">
        <v>1932</v>
      </c>
      <c r="D3866" s="3" t="s">
        <v>247</v>
      </c>
      <c r="E3866" s="4">
        <v>133</v>
      </c>
      <c r="F3866" s="4">
        <v>0</v>
      </c>
      <c r="H3866" s="6">
        <v>0</v>
      </c>
      <c r="I3866" s="7">
        <v>6239556</v>
      </c>
      <c r="J3866" s="7">
        <v>6239498</v>
      </c>
      <c r="K3866" s="7">
        <v>2</v>
      </c>
      <c r="L3866" s="7">
        <v>7</v>
      </c>
      <c r="M3866" s="7">
        <f t="shared" si="415"/>
        <v>0</v>
      </c>
      <c r="N3866" s="8">
        <f t="shared" si="417"/>
        <v>0</v>
      </c>
      <c r="R3866" s="12">
        <v>1</v>
      </c>
    </row>
    <row r="3867" spans="1:18" ht="63.75" x14ac:dyDescent="0.2">
      <c r="A3867" s="1" t="s">
        <v>6944</v>
      </c>
      <c r="C3867" s="2" t="s">
        <v>6945</v>
      </c>
      <c r="D3867" s="3" t="s">
        <v>247</v>
      </c>
      <c r="E3867" s="4">
        <v>61</v>
      </c>
      <c r="F3867" s="4">
        <v>0</v>
      </c>
      <c r="H3867" s="6">
        <v>0</v>
      </c>
      <c r="I3867" s="7">
        <v>6239557</v>
      </c>
      <c r="J3867" s="7">
        <v>6239498</v>
      </c>
      <c r="K3867" s="7">
        <v>2</v>
      </c>
      <c r="L3867" s="7">
        <v>7</v>
      </c>
      <c r="M3867" s="7">
        <f t="shared" si="415"/>
        <v>0</v>
      </c>
      <c r="N3867" s="8">
        <f t="shared" si="417"/>
        <v>0</v>
      </c>
      <c r="R3867" s="12">
        <v>1</v>
      </c>
    </row>
    <row r="3868" spans="1:18" ht="63.75" x14ac:dyDescent="0.2">
      <c r="A3868" s="1" t="s">
        <v>6946</v>
      </c>
      <c r="C3868" s="2" t="s">
        <v>6947</v>
      </c>
      <c r="D3868" s="3" t="s">
        <v>247</v>
      </c>
      <c r="E3868" s="4">
        <v>70</v>
      </c>
      <c r="F3868" s="4">
        <v>0</v>
      </c>
      <c r="H3868" s="6">
        <v>0</v>
      </c>
      <c r="I3868" s="7">
        <v>6239558</v>
      </c>
      <c r="J3868" s="7">
        <v>6239498</v>
      </c>
      <c r="K3868" s="7">
        <v>2</v>
      </c>
      <c r="L3868" s="7">
        <v>7</v>
      </c>
      <c r="M3868" s="7">
        <f t="shared" si="415"/>
        <v>0</v>
      </c>
      <c r="N3868" s="8">
        <f t="shared" si="417"/>
        <v>0</v>
      </c>
      <c r="R3868" s="12">
        <v>1</v>
      </c>
    </row>
    <row r="3869" spans="1:18" ht="25.5" x14ac:dyDescent="0.2">
      <c r="A3869" s="1" t="s">
        <v>6948</v>
      </c>
      <c r="B3869" s="1" t="s">
        <v>84</v>
      </c>
      <c r="C3869" s="2" t="s">
        <v>1934</v>
      </c>
      <c r="D3869" s="3" t="s">
        <v>36</v>
      </c>
      <c r="E3869" s="4">
        <v>0</v>
      </c>
      <c r="F3869" s="4">
        <v>0</v>
      </c>
      <c r="H3869" s="6">
        <v>0</v>
      </c>
      <c r="I3869" s="7">
        <v>6239559</v>
      </c>
      <c r="J3869" s="7">
        <v>6239498</v>
      </c>
      <c r="K3869" s="7">
        <v>2</v>
      </c>
      <c r="L3869" s="7">
        <v>7</v>
      </c>
      <c r="M3869" s="7">
        <f t="shared" si="415"/>
        <v>0</v>
      </c>
      <c r="N3869" s="8">
        <f t="shared" si="417"/>
        <v>0</v>
      </c>
      <c r="R3869" s="12">
        <v>1</v>
      </c>
    </row>
    <row r="3870" spans="1:18" ht="38.25" x14ac:dyDescent="0.2">
      <c r="A3870" s="1" t="s">
        <v>6949</v>
      </c>
      <c r="C3870" s="2" t="s">
        <v>1936</v>
      </c>
      <c r="D3870" s="3" t="s">
        <v>247</v>
      </c>
      <c r="E3870" s="4">
        <v>28</v>
      </c>
      <c r="F3870" s="4">
        <v>0</v>
      </c>
      <c r="H3870" s="6">
        <v>0</v>
      </c>
      <c r="I3870" s="7">
        <v>6239560</v>
      </c>
      <c r="J3870" s="7">
        <v>6239498</v>
      </c>
      <c r="K3870" s="7">
        <v>2</v>
      </c>
      <c r="L3870" s="7">
        <v>7</v>
      </c>
      <c r="M3870" s="7">
        <f t="shared" si="415"/>
        <v>0</v>
      </c>
      <c r="N3870" s="8">
        <f t="shared" si="417"/>
        <v>0</v>
      </c>
      <c r="R3870" s="12">
        <v>1</v>
      </c>
    </row>
    <row r="3871" spans="1:18" ht="38.25" x14ac:dyDescent="0.2">
      <c r="A3871" s="1" t="s">
        <v>6950</v>
      </c>
      <c r="C3871" s="2" t="s">
        <v>1938</v>
      </c>
      <c r="D3871" s="3" t="s">
        <v>247</v>
      </c>
      <c r="E3871" s="4">
        <v>3</v>
      </c>
      <c r="F3871" s="4">
        <v>0</v>
      </c>
      <c r="H3871" s="6">
        <v>0</v>
      </c>
      <c r="I3871" s="7">
        <v>6239561</v>
      </c>
      <c r="J3871" s="7">
        <v>6239498</v>
      </c>
      <c r="K3871" s="7">
        <v>2</v>
      </c>
      <c r="L3871" s="7">
        <v>7</v>
      </c>
      <c r="M3871" s="7">
        <f t="shared" si="415"/>
        <v>0</v>
      </c>
      <c r="N3871" s="8">
        <f t="shared" si="417"/>
        <v>0</v>
      </c>
      <c r="R3871" s="12">
        <v>1</v>
      </c>
    </row>
    <row r="3872" spans="1:18" ht="38.25" x14ac:dyDescent="0.2">
      <c r="A3872" s="1" t="s">
        <v>6951</v>
      </c>
      <c r="C3872" s="2" t="s">
        <v>6952</v>
      </c>
      <c r="D3872" s="3" t="s">
        <v>247</v>
      </c>
      <c r="E3872" s="4">
        <v>16</v>
      </c>
      <c r="F3872" s="4">
        <v>0</v>
      </c>
      <c r="H3872" s="6">
        <v>0</v>
      </c>
      <c r="I3872" s="7">
        <v>6239562</v>
      </c>
      <c r="J3872" s="7">
        <v>6239498</v>
      </c>
      <c r="K3872" s="7">
        <v>2</v>
      </c>
      <c r="L3872" s="7">
        <v>7</v>
      </c>
      <c r="M3872" s="7">
        <f t="shared" si="415"/>
        <v>0</v>
      </c>
      <c r="N3872" s="8">
        <f t="shared" si="417"/>
        <v>0</v>
      </c>
      <c r="R3872" s="12">
        <v>1</v>
      </c>
    </row>
    <row r="3873" spans="1:18" ht="38.25" x14ac:dyDescent="0.2">
      <c r="A3873" s="1" t="s">
        <v>6953</v>
      </c>
      <c r="C3873" s="2" t="s">
        <v>6954</v>
      </c>
      <c r="D3873" s="3" t="s">
        <v>247</v>
      </c>
      <c r="E3873" s="4">
        <v>24</v>
      </c>
      <c r="F3873" s="4">
        <v>0</v>
      </c>
      <c r="H3873" s="6">
        <v>0</v>
      </c>
      <c r="I3873" s="7">
        <v>6239563</v>
      </c>
      <c r="J3873" s="7">
        <v>6239498</v>
      </c>
      <c r="K3873" s="7">
        <v>2</v>
      </c>
      <c r="L3873" s="7">
        <v>7</v>
      </c>
      <c r="M3873" s="7">
        <f t="shared" ref="M3873:M3936" si="418">ROUND(ROUND(H3873,2)*ROUND(E3873,2), 2)</f>
        <v>0</v>
      </c>
      <c r="N3873" s="8">
        <f t="shared" ref="N3873:N3904" si="419">H3873*E3873*(1+F3873/100)</f>
        <v>0</v>
      </c>
      <c r="R3873" s="12">
        <v>1</v>
      </c>
    </row>
    <row r="3874" spans="1:18" ht="25.5" x14ac:dyDescent="0.2">
      <c r="A3874" s="1" t="s">
        <v>6955</v>
      </c>
      <c r="B3874" s="1" t="s">
        <v>87</v>
      </c>
      <c r="C3874" s="2" t="s">
        <v>6956</v>
      </c>
      <c r="D3874" s="3" t="s">
        <v>36</v>
      </c>
      <c r="E3874" s="4">
        <v>0</v>
      </c>
      <c r="F3874" s="4">
        <v>0</v>
      </c>
      <c r="H3874" s="6">
        <v>0</v>
      </c>
      <c r="I3874" s="7">
        <v>6239564</v>
      </c>
      <c r="J3874" s="7">
        <v>6239498</v>
      </c>
      <c r="K3874" s="7">
        <v>2</v>
      </c>
      <c r="L3874" s="7">
        <v>7</v>
      </c>
      <c r="M3874" s="7">
        <f t="shared" si="418"/>
        <v>0</v>
      </c>
      <c r="N3874" s="8">
        <f t="shared" si="419"/>
        <v>0</v>
      </c>
      <c r="R3874" s="12">
        <v>1</v>
      </c>
    </row>
    <row r="3875" spans="1:18" ht="38.25" x14ac:dyDescent="0.2">
      <c r="A3875" s="1" t="s">
        <v>6957</v>
      </c>
      <c r="C3875" s="2" t="s">
        <v>6958</v>
      </c>
      <c r="D3875" s="3" t="s">
        <v>247</v>
      </c>
      <c r="E3875" s="4">
        <v>22</v>
      </c>
      <c r="F3875" s="4">
        <v>0</v>
      </c>
      <c r="H3875" s="6">
        <v>0</v>
      </c>
      <c r="I3875" s="7">
        <v>6239565</v>
      </c>
      <c r="J3875" s="7">
        <v>6239498</v>
      </c>
      <c r="K3875" s="7">
        <v>2</v>
      </c>
      <c r="L3875" s="7">
        <v>7</v>
      </c>
      <c r="M3875" s="7">
        <f t="shared" si="418"/>
        <v>0</v>
      </c>
      <c r="N3875" s="8">
        <f t="shared" si="419"/>
        <v>0</v>
      </c>
      <c r="R3875" s="12">
        <v>1</v>
      </c>
    </row>
    <row r="3876" spans="1:18" ht="38.25" x14ac:dyDescent="0.2">
      <c r="A3876" s="1" t="s">
        <v>6959</v>
      </c>
      <c r="C3876" s="2" t="s">
        <v>6960</v>
      </c>
      <c r="D3876" s="3" t="s">
        <v>247</v>
      </c>
      <c r="E3876" s="4">
        <v>5</v>
      </c>
      <c r="F3876" s="4">
        <v>0</v>
      </c>
      <c r="H3876" s="6">
        <v>0</v>
      </c>
      <c r="I3876" s="7">
        <v>6239566</v>
      </c>
      <c r="J3876" s="7">
        <v>6239498</v>
      </c>
      <c r="K3876" s="7">
        <v>2</v>
      </c>
      <c r="L3876" s="7">
        <v>7</v>
      </c>
      <c r="M3876" s="7">
        <f t="shared" si="418"/>
        <v>0</v>
      </c>
      <c r="N3876" s="8">
        <f t="shared" si="419"/>
        <v>0</v>
      </c>
      <c r="R3876" s="12">
        <v>1</v>
      </c>
    </row>
    <row r="3877" spans="1:18" ht="38.25" x14ac:dyDescent="0.2">
      <c r="A3877" s="1" t="s">
        <v>6961</v>
      </c>
      <c r="C3877" s="2" t="s">
        <v>6962</v>
      </c>
      <c r="D3877" s="3" t="s">
        <v>247</v>
      </c>
      <c r="E3877" s="4">
        <v>13</v>
      </c>
      <c r="F3877" s="4">
        <v>0</v>
      </c>
      <c r="H3877" s="6">
        <v>0</v>
      </c>
      <c r="I3877" s="7">
        <v>6239567</v>
      </c>
      <c r="J3877" s="7">
        <v>6239498</v>
      </c>
      <c r="K3877" s="7">
        <v>2</v>
      </c>
      <c r="L3877" s="7">
        <v>7</v>
      </c>
      <c r="M3877" s="7">
        <f t="shared" si="418"/>
        <v>0</v>
      </c>
      <c r="N3877" s="8">
        <f t="shared" si="419"/>
        <v>0</v>
      </c>
      <c r="R3877" s="12">
        <v>1</v>
      </c>
    </row>
    <row r="3878" spans="1:18" ht="38.25" x14ac:dyDescent="0.2">
      <c r="A3878" s="1" t="s">
        <v>6963</v>
      </c>
      <c r="C3878" s="2" t="s">
        <v>6964</v>
      </c>
      <c r="D3878" s="3" t="s">
        <v>247</v>
      </c>
      <c r="E3878" s="4">
        <v>30</v>
      </c>
      <c r="F3878" s="4">
        <v>0</v>
      </c>
      <c r="H3878" s="6">
        <v>0</v>
      </c>
      <c r="I3878" s="7">
        <v>6239568</v>
      </c>
      <c r="J3878" s="7">
        <v>6239498</v>
      </c>
      <c r="K3878" s="7">
        <v>2</v>
      </c>
      <c r="L3878" s="7">
        <v>7</v>
      </c>
      <c r="M3878" s="7">
        <f t="shared" si="418"/>
        <v>0</v>
      </c>
      <c r="N3878" s="8">
        <f t="shared" si="419"/>
        <v>0</v>
      </c>
      <c r="R3878" s="12">
        <v>1</v>
      </c>
    </row>
    <row r="3879" spans="1:18" ht="63.75" x14ac:dyDescent="0.2">
      <c r="A3879" s="1" t="s">
        <v>6965</v>
      </c>
      <c r="B3879" s="1" t="s">
        <v>90</v>
      </c>
      <c r="C3879" s="2" t="s">
        <v>1940</v>
      </c>
      <c r="D3879" s="3" t="s">
        <v>36</v>
      </c>
      <c r="E3879" s="4">
        <v>0</v>
      </c>
      <c r="F3879" s="4">
        <v>0</v>
      </c>
      <c r="H3879" s="6">
        <v>0</v>
      </c>
      <c r="I3879" s="7">
        <v>6239569</v>
      </c>
      <c r="J3879" s="7">
        <v>6239498</v>
      </c>
      <c r="K3879" s="7">
        <v>2</v>
      </c>
      <c r="L3879" s="7">
        <v>7</v>
      </c>
      <c r="M3879" s="7">
        <f t="shared" si="418"/>
        <v>0</v>
      </c>
      <c r="N3879" s="8">
        <f t="shared" si="419"/>
        <v>0</v>
      </c>
      <c r="R3879" s="12">
        <v>1</v>
      </c>
    </row>
    <row r="3880" spans="1:18" ht="51" x14ac:dyDescent="0.2">
      <c r="A3880" s="1" t="s">
        <v>6966</v>
      </c>
      <c r="C3880" s="2" t="s">
        <v>6967</v>
      </c>
      <c r="D3880" s="3" t="s">
        <v>234</v>
      </c>
      <c r="E3880" s="4">
        <v>3</v>
      </c>
      <c r="F3880" s="4">
        <v>0</v>
      </c>
      <c r="H3880" s="6">
        <v>0</v>
      </c>
      <c r="I3880" s="7">
        <v>6239570</v>
      </c>
      <c r="J3880" s="7">
        <v>6239498</v>
      </c>
      <c r="K3880" s="7">
        <v>2</v>
      </c>
      <c r="L3880" s="7">
        <v>7</v>
      </c>
      <c r="M3880" s="7">
        <f t="shared" si="418"/>
        <v>0</v>
      </c>
      <c r="N3880" s="8">
        <f t="shared" si="419"/>
        <v>0</v>
      </c>
      <c r="R3880" s="12">
        <v>1</v>
      </c>
    </row>
    <row r="3881" spans="1:18" ht="51" x14ac:dyDescent="0.2">
      <c r="A3881" s="1" t="s">
        <v>6968</v>
      </c>
      <c r="C3881" s="2" t="s">
        <v>6969</v>
      </c>
      <c r="D3881" s="3" t="s">
        <v>234</v>
      </c>
      <c r="E3881" s="4">
        <v>6</v>
      </c>
      <c r="F3881" s="4">
        <v>0</v>
      </c>
      <c r="H3881" s="6">
        <v>0</v>
      </c>
      <c r="I3881" s="7">
        <v>6239571</v>
      </c>
      <c r="J3881" s="7">
        <v>6239498</v>
      </c>
      <c r="K3881" s="7">
        <v>2</v>
      </c>
      <c r="L3881" s="7">
        <v>7</v>
      </c>
      <c r="M3881" s="7">
        <f t="shared" si="418"/>
        <v>0</v>
      </c>
      <c r="N3881" s="8">
        <f t="shared" si="419"/>
        <v>0</v>
      </c>
      <c r="R3881" s="12">
        <v>1</v>
      </c>
    </row>
    <row r="3882" spans="1:18" ht="51" x14ac:dyDescent="0.2">
      <c r="A3882" s="1" t="s">
        <v>6970</v>
      </c>
      <c r="C3882" s="2" t="s">
        <v>6971</v>
      </c>
      <c r="D3882" s="3" t="s">
        <v>234</v>
      </c>
      <c r="E3882" s="4">
        <v>2</v>
      </c>
      <c r="F3882" s="4">
        <v>0</v>
      </c>
      <c r="H3882" s="6">
        <v>0</v>
      </c>
      <c r="I3882" s="7">
        <v>6239572</v>
      </c>
      <c r="J3882" s="7">
        <v>6239498</v>
      </c>
      <c r="K3882" s="7">
        <v>2</v>
      </c>
      <c r="L3882" s="7">
        <v>7</v>
      </c>
      <c r="M3882" s="7">
        <f t="shared" si="418"/>
        <v>0</v>
      </c>
      <c r="N3882" s="8">
        <f t="shared" si="419"/>
        <v>0</v>
      </c>
      <c r="R3882" s="12">
        <v>1</v>
      </c>
    </row>
    <row r="3883" spans="1:18" ht="63.75" x14ac:dyDescent="0.2">
      <c r="A3883" s="1" t="s">
        <v>6972</v>
      </c>
      <c r="B3883" s="1" t="s">
        <v>93</v>
      </c>
      <c r="C3883" s="2" t="s">
        <v>1944</v>
      </c>
      <c r="D3883" s="3" t="s">
        <v>36</v>
      </c>
      <c r="E3883" s="4">
        <v>0</v>
      </c>
      <c r="F3883" s="4">
        <v>0</v>
      </c>
      <c r="H3883" s="6">
        <v>0</v>
      </c>
      <c r="I3883" s="7">
        <v>6239573</v>
      </c>
      <c r="J3883" s="7">
        <v>6239498</v>
      </c>
      <c r="K3883" s="7">
        <v>2</v>
      </c>
      <c r="L3883" s="7">
        <v>7</v>
      </c>
      <c r="M3883" s="7">
        <f t="shared" si="418"/>
        <v>0</v>
      </c>
      <c r="N3883" s="8">
        <f t="shared" si="419"/>
        <v>0</v>
      </c>
      <c r="R3883" s="12">
        <v>1</v>
      </c>
    </row>
    <row r="3884" spans="1:18" ht="51" x14ac:dyDescent="0.2">
      <c r="A3884" s="1" t="s">
        <v>6973</v>
      </c>
      <c r="C3884" s="2" t="s">
        <v>6974</v>
      </c>
      <c r="D3884" s="3" t="s">
        <v>234</v>
      </c>
      <c r="E3884" s="4">
        <v>2</v>
      </c>
      <c r="F3884" s="4">
        <v>0</v>
      </c>
      <c r="H3884" s="6">
        <v>0</v>
      </c>
      <c r="I3884" s="7">
        <v>6239574</v>
      </c>
      <c r="J3884" s="7">
        <v>6239498</v>
      </c>
      <c r="K3884" s="7">
        <v>2</v>
      </c>
      <c r="L3884" s="7">
        <v>7</v>
      </c>
      <c r="M3884" s="7">
        <f t="shared" si="418"/>
        <v>0</v>
      </c>
      <c r="N3884" s="8">
        <f t="shared" si="419"/>
        <v>0</v>
      </c>
      <c r="R3884" s="12">
        <v>1</v>
      </c>
    </row>
    <row r="3885" spans="1:18" ht="51" x14ac:dyDescent="0.2">
      <c r="A3885" s="1" t="s">
        <v>6975</v>
      </c>
      <c r="C3885" s="2" t="s">
        <v>6976</v>
      </c>
      <c r="D3885" s="3" t="s">
        <v>234</v>
      </c>
      <c r="E3885" s="4">
        <v>1</v>
      </c>
      <c r="F3885" s="4">
        <v>0</v>
      </c>
      <c r="H3885" s="6">
        <v>0</v>
      </c>
      <c r="I3885" s="7">
        <v>6239575</v>
      </c>
      <c r="J3885" s="7">
        <v>6239498</v>
      </c>
      <c r="K3885" s="7">
        <v>2</v>
      </c>
      <c r="L3885" s="7">
        <v>7</v>
      </c>
      <c r="M3885" s="7">
        <f t="shared" si="418"/>
        <v>0</v>
      </c>
      <c r="N3885" s="8">
        <f t="shared" si="419"/>
        <v>0</v>
      </c>
      <c r="R3885" s="12">
        <v>1</v>
      </c>
    </row>
    <row r="3886" spans="1:18" ht="51" x14ac:dyDescent="0.2">
      <c r="A3886" s="1" t="s">
        <v>6977</v>
      </c>
      <c r="C3886" s="2" t="s">
        <v>6978</v>
      </c>
      <c r="D3886" s="3" t="s">
        <v>234</v>
      </c>
      <c r="E3886" s="4">
        <v>1</v>
      </c>
      <c r="F3886" s="4">
        <v>0</v>
      </c>
      <c r="H3886" s="6">
        <v>0</v>
      </c>
      <c r="I3886" s="7">
        <v>6239576</v>
      </c>
      <c r="J3886" s="7">
        <v>6239498</v>
      </c>
      <c r="K3886" s="7">
        <v>2</v>
      </c>
      <c r="L3886" s="7">
        <v>7</v>
      </c>
      <c r="M3886" s="7">
        <f t="shared" si="418"/>
        <v>0</v>
      </c>
      <c r="N3886" s="8">
        <f t="shared" si="419"/>
        <v>0</v>
      </c>
      <c r="R3886" s="12">
        <v>1</v>
      </c>
    </row>
    <row r="3887" spans="1:18" ht="51" x14ac:dyDescent="0.2">
      <c r="A3887" s="1" t="s">
        <v>6979</v>
      </c>
      <c r="C3887" s="2" t="s">
        <v>6980</v>
      </c>
      <c r="D3887" s="3" t="s">
        <v>234</v>
      </c>
      <c r="E3887" s="4">
        <v>3</v>
      </c>
      <c r="F3887" s="4">
        <v>0</v>
      </c>
      <c r="H3887" s="6">
        <v>0</v>
      </c>
      <c r="I3887" s="7">
        <v>6239577</v>
      </c>
      <c r="J3887" s="7">
        <v>6239498</v>
      </c>
      <c r="K3887" s="7">
        <v>2</v>
      </c>
      <c r="L3887" s="7">
        <v>7</v>
      </c>
      <c r="M3887" s="7">
        <f t="shared" si="418"/>
        <v>0</v>
      </c>
      <c r="N3887" s="8">
        <f t="shared" si="419"/>
        <v>0</v>
      </c>
      <c r="R3887" s="12">
        <v>1</v>
      </c>
    </row>
    <row r="3888" spans="1:18" ht="51" x14ac:dyDescent="0.2">
      <c r="A3888" s="1" t="s">
        <v>6981</v>
      </c>
      <c r="C3888" s="2" t="s">
        <v>6982</v>
      </c>
      <c r="D3888" s="3" t="s">
        <v>234</v>
      </c>
      <c r="E3888" s="4">
        <v>2</v>
      </c>
      <c r="F3888" s="4">
        <v>0</v>
      </c>
      <c r="H3888" s="6">
        <v>0</v>
      </c>
      <c r="I3888" s="7">
        <v>6239578</v>
      </c>
      <c r="J3888" s="7">
        <v>6239498</v>
      </c>
      <c r="K3888" s="7">
        <v>2</v>
      </c>
      <c r="L3888" s="7">
        <v>7</v>
      </c>
      <c r="M3888" s="7">
        <f t="shared" si="418"/>
        <v>0</v>
      </c>
      <c r="N3888" s="8">
        <f t="shared" si="419"/>
        <v>0</v>
      </c>
      <c r="R3888" s="12">
        <v>1</v>
      </c>
    </row>
    <row r="3889" spans="1:18" ht="51" x14ac:dyDescent="0.2">
      <c r="A3889" s="1" t="s">
        <v>6983</v>
      </c>
      <c r="C3889" s="2" t="s">
        <v>6984</v>
      </c>
      <c r="D3889" s="3" t="s">
        <v>234</v>
      </c>
      <c r="E3889" s="4">
        <v>1</v>
      </c>
      <c r="F3889" s="4">
        <v>0</v>
      </c>
      <c r="H3889" s="6">
        <v>0</v>
      </c>
      <c r="I3889" s="7">
        <v>6239579</v>
      </c>
      <c r="J3889" s="7">
        <v>6239498</v>
      </c>
      <c r="K3889" s="7">
        <v>2</v>
      </c>
      <c r="L3889" s="7">
        <v>7</v>
      </c>
      <c r="M3889" s="7">
        <f t="shared" si="418"/>
        <v>0</v>
      </c>
      <c r="N3889" s="8">
        <f t="shared" si="419"/>
        <v>0</v>
      </c>
      <c r="R3889" s="12">
        <v>1</v>
      </c>
    </row>
    <row r="3890" spans="1:18" ht="51" x14ac:dyDescent="0.2">
      <c r="A3890" s="1" t="s">
        <v>6985</v>
      </c>
      <c r="C3890" s="2" t="s">
        <v>6986</v>
      </c>
      <c r="D3890" s="3" t="s">
        <v>234</v>
      </c>
      <c r="E3890" s="4">
        <v>1</v>
      </c>
      <c r="F3890" s="4">
        <v>0</v>
      </c>
      <c r="H3890" s="6">
        <v>0</v>
      </c>
      <c r="I3890" s="7">
        <v>6239580</v>
      </c>
      <c r="J3890" s="7">
        <v>6239498</v>
      </c>
      <c r="K3890" s="7">
        <v>2</v>
      </c>
      <c r="L3890" s="7">
        <v>7</v>
      </c>
      <c r="M3890" s="7">
        <f t="shared" si="418"/>
        <v>0</v>
      </c>
      <c r="N3890" s="8">
        <f t="shared" si="419"/>
        <v>0</v>
      </c>
      <c r="R3890" s="12">
        <v>1</v>
      </c>
    </row>
    <row r="3891" spans="1:18" ht="51" x14ac:dyDescent="0.2">
      <c r="A3891" s="1" t="s">
        <v>6987</v>
      </c>
      <c r="C3891" s="2" t="s">
        <v>6988</v>
      </c>
      <c r="D3891" s="3" t="s">
        <v>234</v>
      </c>
      <c r="E3891" s="4">
        <v>1</v>
      </c>
      <c r="F3891" s="4">
        <v>0</v>
      </c>
      <c r="H3891" s="6">
        <v>0</v>
      </c>
      <c r="I3891" s="7">
        <v>6239581</v>
      </c>
      <c r="J3891" s="7">
        <v>6239498</v>
      </c>
      <c r="K3891" s="7">
        <v>2</v>
      </c>
      <c r="L3891" s="7">
        <v>7</v>
      </c>
      <c r="M3891" s="7">
        <f t="shared" si="418"/>
        <v>0</v>
      </c>
      <c r="N3891" s="8">
        <f t="shared" si="419"/>
        <v>0</v>
      </c>
      <c r="R3891" s="12">
        <v>1</v>
      </c>
    </row>
    <row r="3892" spans="1:18" ht="51" x14ac:dyDescent="0.2">
      <c r="A3892" s="1" t="s">
        <v>6989</v>
      </c>
      <c r="C3892" s="2" t="s">
        <v>6990</v>
      </c>
      <c r="D3892" s="3" t="s">
        <v>234</v>
      </c>
      <c r="E3892" s="4">
        <v>2</v>
      </c>
      <c r="F3892" s="4">
        <v>0</v>
      </c>
      <c r="H3892" s="6">
        <v>0</v>
      </c>
      <c r="I3892" s="7">
        <v>6239582</v>
      </c>
      <c r="J3892" s="7">
        <v>6239498</v>
      </c>
      <c r="K3892" s="7">
        <v>2</v>
      </c>
      <c r="L3892" s="7">
        <v>7</v>
      </c>
      <c r="M3892" s="7">
        <f t="shared" si="418"/>
        <v>0</v>
      </c>
      <c r="N3892" s="8">
        <f t="shared" si="419"/>
        <v>0</v>
      </c>
      <c r="R3892" s="12">
        <v>1</v>
      </c>
    </row>
    <row r="3893" spans="1:18" ht="51" x14ac:dyDescent="0.2">
      <c r="A3893" s="1" t="s">
        <v>6991</v>
      </c>
      <c r="C3893" s="2" t="s">
        <v>6992</v>
      </c>
      <c r="D3893" s="3" t="s">
        <v>234</v>
      </c>
      <c r="E3893" s="4">
        <v>1</v>
      </c>
      <c r="F3893" s="4">
        <v>0</v>
      </c>
      <c r="H3893" s="6">
        <v>0</v>
      </c>
      <c r="I3893" s="7">
        <v>6239583</v>
      </c>
      <c r="J3893" s="7">
        <v>6239498</v>
      </c>
      <c r="K3893" s="7">
        <v>2</v>
      </c>
      <c r="L3893" s="7">
        <v>7</v>
      </c>
      <c r="M3893" s="7">
        <f t="shared" si="418"/>
        <v>0</v>
      </c>
      <c r="N3893" s="8">
        <f t="shared" si="419"/>
        <v>0</v>
      </c>
      <c r="R3893" s="12">
        <v>1</v>
      </c>
    </row>
    <row r="3894" spans="1:18" ht="51" x14ac:dyDescent="0.2">
      <c r="A3894" s="1" t="s">
        <v>6993</v>
      </c>
      <c r="C3894" s="2" t="s">
        <v>6994</v>
      </c>
      <c r="D3894" s="3" t="s">
        <v>234</v>
      </c>
      <c r="E3894" s="4">
        <v>1</v>
      </c>
      <c r="F3894" s="4">
        <v>0</v>
      </c>
      <c r="H3894" s="6">
        <v>0</v>
      </c>
      <c r="I3894" s="7">
        <v>6239584</v>
      </c>
      <c r="J3894" s="7">
        <v>6239498</v>
      </c>
      <c r="K3894" s="7">
        <v>2</v>
      </c>
      <c r="L3894" s="7">
        <v>7</v>
      </c>
      <c r="M3894" s="7">
        <f t="shared" si="418"/>
        <v>0</v>
      </c>
      <c r="N3894" s="8">
        <f t="shared" si="419"/>
        <v>0</v>
      </c>
      <c r="R3894" s="12">
        <v>1</v>
      </c>
    </row>
    <row r="3895" spans="1:18" ht="51" x14ac:dyDescent="0.2">
      <c r="A3895" s="1" t="s">
        <v>6995</v>
      </c>
      <c r="C3895" s="2" t="s">
        <v>6996</v>
      </c>
      <c r="D3895" s="3" t="s">
        <v>234</v>
      </c>
      <c r="E3895" s="4">
        <v>1</v>
      </c>
      <c r="F3895" s="4">
        <v>0</v>
      </c>
      <c r="H3895" s="6">
        <v>0</v>
      </c>
      <c r="I3895" s="7">
        <v>6239585</v>
      </c>
      <c r="J3895" s="7">
        <v>6239498</v>
      </c>
      <c r="K3895" s="7">
        <v>2</v>
      </c>
      <c r="L3895" s="7">
        <v>7</v>
      </c>
      <c r="M3895" s="7">
        <f t="shared" si="418"/>
        <v>0</v>
      </c>
      <c r="N3895" s="8">
        <f t="shared" si="419"/>
        <v>0</v>
      </c>
      <c r="R3895" s="12">
        <v>1</v>
      </c>
    </row>
    <row r="3896" spans="1:18" ht="38.25" x14ac:dyDescent="0.2">
      <c r="A3896" s="1" t="s">
        <v>6997</v>
      </c>
      <c r="B3896" s="1" t="s">
        <v>96</v>
      </c>
      <c r="C3896" s="2" t="s">
        <v>6998</v>
      </c>
      <c r="D3896" s="3" t="s">
        <v>36</v>
      </c>
      <c r="E3896" s="4">
        <v>0</v>
      </c>
      <c r="F3896" s="4">
        <v>0</v>
      </c>
      <c r="H3896" s="6">
        <v>0</v>
      </c>
      <c r="I3896" s="7">
        <v>6239586</v>
      </c>
      <c r="J3896" s="7">
        <v>6239498</v>
      </c>
      <c r="K3896" s="7">
        <v>2</v>
      </c>
      <c r="L3896" s="7">
        <v>7</v>
      </c>
      <c r="M3896" s="7">
        <f t="shared" si="418"/>
        <v>0</v>
      </c>
      <c r="N3896" s="8">
        <f t="shared" si="419"/>
        <v>0</v>
      </c>
      <c r="R3896" s="12">
        <v>1</v>
      </c>
    </row>
    <row r="3897" spans="1:18" ht="38.25" x14ac:dyDescent="0.2">
      <c r="A3897" s="1" t="s">
        <v>6999</v>
      </c>
      <c r="C3897" s="2" t="s">
        <v>7000</v>
      </c>
      <c r="D3897" s="3" t="s">
        <v>234</v>
      </c>
      <c r="E3897" s="4">
        <v>10</v>
      </c>
      <c r="F3897" s="4">
        <v>0</v>
      </c>
      <c r="H3897" s="6">
        <v>0</v>
      </c>
      <c r="I3897" s="7">
        <v>6239587</v>
      </c>
      <c r="J3897" s="7">
        <v>6239498</v>
      </c>
      <c r="K3897" s="7">
        <v>2</v>
      </c>
      <c r="L3897" s="7">
        <v>7</v>
      </c>
      <c r="M3897" s="7">
        <f t="shared" si="418"/>
        <v>0</v>
      </c>
      <c r="N3897" s="8">
        <f t="shared" si="419"/>
        <v>0</v>
      </c>
      <c r="R3897" s="12">
        <v>1</v>
      </c>
    </row>
    <row r="3898" spans="1:18" ht="38.25" x14ac:dyDescent="0.2">
      <c r="A3898" s="1" t="s">
        <v>7001</v>
      </c>
      <c r="B3898" s="1" t="s">
        <v>99</v>
      </c>
      <c r="C3898" s="2" t="s">
        <v>1950</v>
      </c>
      <c r="D3898" s="3" t="s">
        <v>36</v>
      </c>
      <c r="E3898" s="4">
        <v>0</v>
      </c>
      <c r="F3898" s="4">
        <v>0</v>
      </c>
      <c r="H3898" s="6">
        <v>0</v>
      </c>
      <c r="I3898" s="7">
        <v>6239588</v>
      </c>
      <c r="J3898" s="7">
        <v>6239498</v>
      </c>
      <c r="K3898" s="7">
        <v>2</v>
      </c>
      <c r="L3898" s="7">
        <v>7</v>
      </c>
      <c r="M3898" s="7">
        <f t="shared" si="418"/>
        <v>0</v>
      </c>
      <c r="N3898" s="8">
        <f t="shared" si="419"/>
        <v>0</v>
      </c>
      <c r="R3898" s="12">
        <v>1</v>
      </c>
    </row>
    <row r="3899" spans="1:18" ht="38.25" x14ac:dyDescent="0.2">
      <c r="A3899" s="1" t="s">
        <v>7002</v>
      </c>
      <c r="C3899" s="2" t="s">
        <v>7003</v>
      </c>
      <c r="D3899" s="3" t="s">
        <v>237</v>
      </c>
      <c r="E3899" s="4">
        <v>1</v>
      </c>
      <c r="F3899" s="4">
        <v>0</v>
      </c>
      <c r="H3899" s="6">
        <v>0</v>
      </c>
      <c r="I3899" s="7">
        <v>6239589</v>
      </c>
      <c r="J3899" s="7">
        <v>6239498</v>
      </c>
      <c r="K3899" s="7">
        <v>2</v>
      </c>
      <c r="L3899" s="7">
        <v>7</v>
      </c>
      <c r="M3899" s="7">
        <f t="shared" si="418"/>
        <v>0</v>
      </c>
      <c r="N3899" s="8">
        <f t="shared" si="419"/>
        <v>0</v>
      </c>
      <c r="R3899" s="12">
        <v>1</v>
      </c>
    </row>
    <row r="3900" spans="1:18" ht="38.25" x14ac:dyDescent="0.2">
      <c r="A3900" s="1" t="s">
        <v>7004</v>
      </c>
      <c r="C3900" s="2" t="s">
        <v>1952</v>
      </c>
      <c r="D3900" s="3" t="s">
        <v>237</v>
      </c>
      <c r="E3900" s="4">
        <v>7</v>
      </c>
      <c r="F3900" s="4">
        <v>0</v>
      </c>
      <c r="H3900" s="6">
        <v>0</v>
      </c>
      <c r="I3900" s="7">
        <v>6239590</v>
      </c>
      <c r="J3900" s="7">
        <v>6239498</v>
      </c>
      <c r="K3900" s="7">
        <v>2</v>
      </c>
      <c r="L3900" s="7">
        <v>7</v>
      </c>
      <c r="M3900" s="7">
        <f t="shared" si="418"/>
        <v>0</v>
      </c>
      <c r="N3900" s="8">
        <f t="shared" si="419"/>
        <v>0</v>
      </c>
      <c r="R3900" s="12">
        <v>1</v>
      </c>
    </row>
    <row r="3901" spans="1:18" ht="38.25" x14ac:dyDescent="0.2">
      <c r="A3901" s="1" t="s">
        <v>7005</v>
      </c>
      <c r="B3901" s="1" t="s">
        <v>102</v>
      </c>
      <c r="C3901" s="2" t="s">
        <v>1956</v>
      </c>
      <c r="D3901" s="3" t="s">
        <v>36</v>
      </c>
      <c r="E3901" s="4">
        <v>0</v>
      </c>
      <c r="F3901" s="4">
        <v>0</v>
      </c>
      <c r="H3901" s="6">
        <v>0</v>
      </c>
      <c r="I3901" s="7">
        <v>6239591</v>
      </c>
      <c r="J3901" s="7">
        <v>6239498</v>
      </c>
      <c r="K3901" s="7">
        <v>2</v>
      </c>
      <c r="L3901" s="7">
        <v>7</v>
      </c>
      <c r="M3901" s="7">
        <f t="shared" si="418"/>
        <v>0</v>
      </c>
      <c r="N3901" s="8">
        <f t="shared" si="419"/>
        <v>0</v>
      </c>
      <c r="R3901" s="12">
        <v>1</v>
      </c>
    </row>
    <row r="3902" spans="1:18" ht="38.25" x14ac:dyDescent="0.2">
      <c r="A3902" s="1" t="s">
        <v>7006</v>
      </c>
      <c r="C3902" s="2" t="s">
        <v>7007</v>
      </c>
      <c r="D3902" s="3" t="s">
        <v>237</v>
      </c>
      <c r="E3902" s="4">
        <v>9</v>
      </c>
      <c r="F3902" s="4">
        <v>0</v>
      </c>
      <c r="H3902" s="6">
        <v>0</v>
      </c>
      <c r="I3902" s="7">
        <v>6239592</v>
      </c>
      <c r="J3902" s="7">
        <v>6239498</v>
      </c>
      <c r="K3902" s="7">
        <v>2</v>
      </c>
      <c r="L3902" s="7">
        <v>7</v>
      </c>
      <c r="M3902" s="7">
        <f t="shared" si="418"/>
        <v>0</v>
      </c>
      <c r="N3902" s="8">
        <f t="shared" si="419"/>
        <v>0</v>
      </c>
      <c r="R3902" s="12">
        <v>1</v>
      </c>
    </row>
    <row r="3903" spans="1:18" ht="38.25" x14ac:dyDescent="0.2">
      <c r="A3903" s="1" t="s">
        <v>7008</v>
      </c>
      <c r="C3903" s="2" t="s">
        <v>1958</v>
      </c>
      <c r="D3903" s="3" t="s">
        <v>237</v>
      </c>
      <c r="E3903" s="4">
        <v>6</v>
      </c>
      <c r="F3903" s="4">
        <v>0</v>
      </c>
      <c r="H3903" s="6">
        <v>0</v>
      </c>
      <c r="I3903" s="7">
        <v>6239593</v>
      </c>
      <c r="J3903" s="7">
        <v>6239498</v>
      </c>
      <c r="K3903" s="7">
        <v>2</v>
      </c>
      <c r="L3903" s="7">
        <v>7</v>
      </c>
      <c r="M3903" s="7">
        <f t="shared" si="418"/>
        <v>0</v>
      </c>
      <c r="N3903" s="8">
        <f t="shared" si="419"/>
        <v>0</v>
      </c>
      <c r="R3903" s="12">
        <v>1</v>
      </c>
    </row>
    <row r="3904" spans="1:18" ht="38.25" x14ac:dyDescent="0.2">
      <c r="A3904" s="1" t="s">
        <v>7009</v>
      </c>
      <c r="B3904" s="1" t="s">
        <v>105</v>
      </c>
      <c r="C3904" s="2" t="s">
        <v>1960</v>
      </c>
      <c r="D3904" s="3" t="s">
        <v>36</v>
      </c>
      <c r="E3904" s="4">
        <v>0</v>
      </c>
      <c r="F3904" s="4">
        <v>0</v>
      </c>
      <c r="H3904" s="6">
        <v>0</v>
      </c>
      <c r="I3904" s="7">
        <v>6239594</v>
      </c>
      <c r="J3904" s="7">
        <v>6239498</v>
      </c>
      <c r="K3904" s="7">
        <v>2</v>
      </c>
      <c r="L3904" s="7">
        <v>7</v>
      </c>
      <c r="M3904" s="7">
        <f t="shared" si="418"/>
        <v>0</v>
      </c>
      <c r="N3904" s="8">
        <f t="shared" si="419"/>
        <v>0</v>
      </c>
      <c r="R3904" s="12">
        <v>1</v>
      </c>
    </row>
    <row r="3905" spans="1:18" ht="38.25" x14ac:dyDescent="0.2">
      <c r="A3905" s="1" t="s">
        <v>7010</v>
      </c>
      <c r="C3905" s="2" t="s">
        <v>1962</v>
      </c>
      <c r="D3905" s="3" t="s">
        <v>237</v>
      </c>
      <c r="E3905" s="4">
        <v>57</v>
      </c>
      <c r="F3905" s="4">
        <v>0</v>
      </c>
      <c r="H3905" s="6">
        <v>0</v>
      </c>
      <c r="I3905" s="7">
        <v>6239595</v>
      </c>
      <c r="J3905" s="7">
        <v>6239498</v>
      </c>
      <c r="K3905" s="7">
        <v>2</v>
      </c>
      <c r="L3905" s="7">
        <v>7</v>
      </c>
      <c r="M3905" s="7">
        <f t="shared" si="418"/>
        <v>0</v>
      </c>
      <c r="N3905" s="8">
        <f t="shared" ref="N3905:N3936" si="420">H3905*E3905*(1+F3905/100)</f>
        <v>0</v>
      </c>
      <c r="R3905" s="12">
        <v>1</v>
      </c>
    </row>
    <row r="3906" spans="1:18" ht="38.25" x14ac:dyDescent="0.2">
      <c r="A3906" s="1" t="s">
        <v>7011</v>
      </c>
      <c r="B3906" s="1" t="s">
        <v>108</v>
      </c>
      <c r="C3906" s="2" t="s">
        <v>7012</v>
      </c>
      <c r="D3906" s="3" t="s">
        <v>36</v>
      </c>
      <c r="E3906" s="4">
        <v>0</v>
      </c>
      <c r="F3906" s="4">
        <v>0</v>
      </c>
      <c r="H3906" s="6">
        <v>0</v>
      </c>
      <c r="I3906" s="7">
        <v>6239596</v>
      </c>
      <c r="J3906" s="7">
        <v>6239498</v>
      </c>
      <c r="K3906" s="7">
        <v>2</v>
      </c>
      <c r="L3906" s="7">
        <v>7</v>
      </c>
      <c r="M3906" s="7">
        <f t="shared" si="418"/>
        <v>0</v>
      </c>
      <c r="N3906" s="8">
        <f t="shared" si="420"/>
        <v>0</v>
      </c>
      <c r="R3906" s="12">
        <v>1</v>
      </c>
    </row>
    <row r="3907" spans="1:18" ht="38.25" x14ac:dyDescent="0.2">
      <c r="A3907" s="1" t="s">
        <v>7013</v>
      </c>
      <c r="C3907" s="2" t="s">
        <v>7014</v>
      </c>
      <c r="D3907" s="3" t="s">
        <v>237</v>
      </c>
      <c r="E3907" s="4">
        <v>14</v>
      </c>
      <c r="F3907" s="4">
        <v>0</v>
      </c>
      <c r="H3907" s="6">
        <v>0</v>
      </c>
      <c r="I3907" s="7">
        <v>6239597</v>
      </c>
      <c r="J3907" s="7">
        <v>6239498</v>
      </c>
      <c r="K3907" s="7">
        <v>2</v>
      </c>
      <c r="L3907" s="7">
        <v>7</v>
      </c>
      <c r="M3907" s="7">
        <f t="shared" si="418"/>
        <v>0</v>
      </c>
      <c r="N3907" s="8">
        <f t="shared" si="420"/>
        <v>0</v>
      </c>
      <c r="R3907" s="12">
        <v>1</v>
      </c>
    </row>
    <row r="3908" spans="1:18" ht="38.25" x14ac:dyDescent="0.2">
      <c r="A3908" s="1" t="s">
        <v>7015</v>
      </c>
      <c r="C3908" s="2" t="s">
        <v>7016</v>
      </c>
      <c r="D3908" s="3" t="s">
        <v>237</v>
      </c>
      <c r="E3908" s="4">
        <v>1</v>
      </c>
      <c r="F3908" s="4">
        <v>0</v>
      </c>
      <c r="H3908" s="6">
        <v>0</v>
      </c>
      <c r="I3908" s="7">
        <v>6239598</v>
      </c>
      <c r="J3908" s="7">
        <v>6239498</v>
      </c>
      <c r="K3908" s="7">
        <v>2</v>
      </c>
      <c r="L3908" s="7">
        <v>7</v>
      </c>
      <c r="M3908" s="7">
        <f t="shared" si="418"/>
        <v>0</v>
      </c>
      <c r="N3908" s="8">
        <f t="shared" si="420"/>
        <v>0</v>
      </c>
      <c r="R3908" s="12">
        <v>1</v>
      </c>
    </row>
    <row r="3909" spans="1:18" ht="38.25" x14ac:dyDescent="0.2">
      <c r="A3909" s="1" t="s">
        <v>7017</v>
      </c>
      <c r="B3909" s="1" t="s">
        <v>111</v>
      </c>
      <c r="C3909" s="2" t="s">
        <v>7018</v>
      </c>
      <c r="D3909" s="3" t="s">
        <v>36</v>
      </c>
      <c r="E3909" s="4">
        <v>0</v>
      </c>
      <c r="F3909" s="4">
        <v>0</v>
      </c>
      <c r="H3909" s="6">
        <v>0</v>
      </c>
      <c r="I3909" s="7">
        <v>6239599</v>
      </c>
      <c r="J3909" s="7">
        <v>6239498</v>
      </c>
      <c r="K3909" s="7">
        <v>2</v>
      </c>
      <c r="L3909" s="7">
        <v>7</v>
      </c>
      <c r="M3909" s="7">
        <f t="shared" si="418"/>
        <v>0</v>
      </c>
      <c r="N3909" s="8">
        <f t="shared" si="420"/>
        <v>0</v>
      </c>
      <c r="R3909" s="12">
        <v>1</v>
      </c>
    </row>
    <row r="3910" spans="1:18" ht="38.25" x14ac:dyDescent="0.2">
      <c r="A3910" s="1" t="s">
        <v>7019</v>
      </c>
      <c r="C3910" s="2" t="s">
        <v>7020</v>
      </c>
      <c r="D3910" s="3" t="s">
        <v>237</v>
      </c>
      <c r="E3910" s="4">
        <v>16</v>
      </c>
      <c r="F3910" s="4">
        <v>0</v>
      </c>
      <c r="H3910" s="6">
        <v>0</v>
      </c>
      <c r="I3910" s="7">
        <v>6239600</v>
      </c>
      <c r="J3910" s="7">
        <v>6239498</v>
      </c>
      <c r="K3910" s="7">
        <v>2</v>
      </c>
      <c r="L3910" s="7">
        <v>7</v>
      </c>
      <c r="M3910" s="7">
        <f t="shared" si="418"/>
        <v>0</v>
      </c>
      <c r="N3910" s="8">
        <f t="shared" si="420"/>
        <v>0</v>
      </c>
      <c r="R3910" s="12">
        <v>1</v>
      </c>
    </row>
    <row r="3911" spans="1:18" ht="38.25" x14ac:dyDescent="0.2">
      <c r="A3911" s="1" t="s">
        <v>7021</v>
      </c>
      <c r="B3911" s="1" t="s">
        <v>114</v>
      </c>
      <c r="C3911" s="2" t="s">
        <v>7022</v>
      </c>
      <c r="D3911" s="3" t="s">
        <v>36</v>
      </c>
      <c r="E3911" s="4">
        <v>0</v>
      </c>
      <c r="F3911" s="4">
        <v>0</v>
      </c>
      <c r="H3911" s="6">
        <v>0</v>
      </c>
      <c r="I3911" s="7">
        <v>6239601</v>
      </c>
      <c r="J3911" s="7">
        <v>6239498</v>
      </c>
      <c r="K3911" s="7">
        <v>2</v>
      </c>
      <c r="L3911" s="7">
        <v>7</v>
      </c>
      <c r="M3911" s="7">
        <f t="shared" si="418"/>
        <v>0</v>
      </c>
      <c r="N3911" s="8">
        <f t="shared" si="420"/>
        <v>0</v>
      </c>
      <c r="R3911" s="12">
        <v>1</v>
      </c>
    </row>
    <row r="3912" spans="1:18" ht="38.25" x14ac:dyDescent="0.2">
      <c r="A3912" s="1" t="s">
        <v>7023</v>
      </c>
      <c r="C3912" s="2" t="s">
        <v>7020</v>
      </c>
      <c r="D3912" s="3" t="s">
        <v>237</v>
      </c>
      <c r="E3912" s="4">
        <v>19</v>
      </c>
      <c r="F3912" s="4">
        <v>0</v>
      </c>
      <c r="H3912" s="6">
        <v>0</v>
      </c>
      <c r="I3912" s="7">
        <v>6239602</v>
      </c>
      <c r="J3912" s="7">
        <v>6239498</v>
      </c>
      <c r="K3912" s="7">
        <v>2</v>
      </c>
      <c r="L3912" s="7">
        <v>7</v>
      </c>
      <c r="M3912" s="7">
        <f t="shared" si="418"/>
        <v>0</v>
      </c>
      <c r="N3912" s="8">
        <f t="shared" si="420"/>
        <v>0</v>
      </c>
      <c r="R3912" s="12">
        <v>1</v>
      </c>
    </row>
    <row r="3913" spans="1:18" ht="38.25" x14ac:dyDescent="0.2">
      <c r="A3913" s="1" t="s">
        <v>7024</v>
      </c>
      <c r="B3913" s="1" t="s">
        <v>117</v>
      </c>
      <c r="C3913" s="2" t="s">
        <v>7025</v>
      </c>
      <c r="D3913" s="3" t="s">
        <v>36</v>
      </c>
      <c r="E3913" s="4">
        <v>0</v>
      </c>
      <c r="F3913" s="4">
        <v>0</v>
      </c>
      <c r="H3913" s="6">
        <v>0</v>
      </c>
      <c r="I3913" s="7">
        <v>6239603</v>
      </c>
      <c r="J3913" s="7">
        <v>6239498</v>
      </c>
      <c r="K3913" s="7">
        <v>2</v>
      </c>
      <c r="L3913" s="7">
        <v>7</v>
      </c>
      <c r="M3913" s="7">
        <f t="shared" si="418"/>
        <v>0</v>
      </c>
      <c r="N3913" s="8">
        <f t="shared" si="420"/>
        <v>0</v>
      </c>
      <c r="R3913" s="12">
        <v>1</v>
      </c>
    </row>
    <row r="3914" spans="1:18" ht="38.25" x14ac:dyDescent="0.2">
      <c r="A3914" s="1" t="s">
        <v>7026</v>
      </c>
      <c r="C3914" s="2" t="s">
        <v>7027</v>
      </c>
      <c r="D3914" s="3" t="s">
        <v>237</v>
      </c>
      <c r="E3914" s="4">
        <v>2</v>
      </c>
      <c r="F3914" s="4">
        <v>0</v>
      </c>
      <c r="H3914" s="6">
        <v>0</v>
      </c>
      <c r="I3914" s="7">
        <v>6239604</v>
      </c>
      <c r="J3914" s="7">
        <v>6239498</v>
      </c>
      <c r="K3914" s="7">
        <v>2</v>
      </c>
      <c r="L3914" s="7">
        <v>7</v>
      </c>
      <c r="M3914" s="7">
        <f t="shared" si="418"/>
        <v>0</v>
      </c>
      <c r="N3914" s="8">
        <f t="shared" si="420"/>
        <v>0</v>
      </c>
      <c r="R3914" s="12">
        <v>1</v>
      </c>
    </row>
    <row r="3915" spans="1:18" ht="38.25" x14ac:dyDescent="0.2">
      <c r="A3915" s="1" t="s">
        <v>7028</v>
      </c>
      <c r="B3915" s="1" t="s">
        <v>120</v>
      </c>
      <c r="C3915" s="2" t="s">
        <v>7029</v>
      </c>
      <c r="D3915" s="3" t="s">
        <v>36</v>
      </c>
      <c r="E3915" s="4">
        <v>0</v>
      </c>
      <c r="F3915" s="4">
        <v>0</v>
      </c>
      <c r="H3915" s="6">
        <v>0</v>
      </c>
      <c r="I3915" s="7">
        <v>6239605</v>
      </c>
      <c r="J3915" s="7">
        <v>6239498</v>
      </c>
      <c r="K3915" s="7">
        <v>2</v>
      </c>
      <c r="L3915" s="7">
        <v>7</v>
      </c>
      <c r="M3915" s="7">
        <f t="shared" si="418"/>
        <v>0</v>
      </c>
      <c r="N3915" s="8">
        <f t="shared" si="420"/>
        <v>0</v>
      </c>
      <c r="R3915" s="12">
        <v>1</v>
      </c>
    </row>
    <row r="3916" spans="1:18" ht="38.25" x14ac:dyDescent="0.2">
      <c r="A3916" s="1" t="s">
        <v>7030</v>
      </c>
      <c r="C3916" s="2" t="s">
        <v>7031</v>
      </c>
      <c r="D3916" s="3" t="s">
        <v>237</v>
      </c>
      <c r="E3916" s="4">
        <v>11</v>
      </c>
      <c r="F3916" s="4">
        <v>0</v>
      </c>
      <c r="H3916" s="6">
        <v>0</v>
      </c>
      <c r="I3916" s="7">
        <v>6239606</v>
      </c>
      <c r="J3916" s="7">
        <v>6239498</v>
      </c>
      <c r="K3916" s="7">
        <v>2</v>
      </c>
      <c r="L3916" s="7">
        <v>7</v>
      </c>
      <c r="M3916" s="7">
        <f t="shared" si="418"/>
        <v>0</v>
      </c>
      <c r="N3916" s="8">
        <f t="shared" si="420"/>
        <v>0</v>
      </c>
      <c r="R3916" s="12">
        <v>1</v>
      </c>
    </row>
    <row r="3917" spans="1:18" ht="38.25" x14ac:dyDescent="0.2">
      <c r="A3917" s="1" t="s">
        <v>7032</v>
      </c>
      <c r="C3917" s="2" t="s">
        <v>7033</v>
      </c>
      <c r="D3917" s="3" t="s">
        <v>237</v>
      </c>
      <c r="E3917" s="4">
        <v>38</v>
      </c>
      <c r="F3917" s="4">
        <v>0</v>
      </c>
      <c r="H3917" s="6">
        <v>0</v>
      </c>
      <c r="I3917" s="7">
        <v>6239607</v>
      </c>
      <c r="J3917" s="7">
        <v>6239498</v>
      </c>
      <c r="K3917" s="7">
        <v>2</v>
      </c>
      <c r="L3917" s="7">
        <v>7</v>
      </c>
      <c r="M3917" s="7">
        <f t="shared" si="418"/>
        <v>0</v>
      </c>
      <c r="N3917" s="8">
        <f t="shared" si="420"/>
        <v>0</v>
      </c>
      <c r="R3917" s="12">
        <v>1</v>
      </c>
    </row>
    <row r="3918" spans="1:18" ht="38.25" x14ac:dyDescent="0.2">
      <c r="A3918" s="1" t="s">
        <v>7034</v>
      </c>
      <c r="B3918" s="1" t="s">
        <v>123</v>
      </c>
      <c r="C3918" s="2" t="s">
        <v>7035</v>
      </c>
      <c r="D3918" s="3" t="s">
        <v>36</v>
      </c>
      <c r="E3918" s="4">
        <v>0</v>
      </c>
      <c r="F3918" s="4">
        <v>0</v>
      </c>
      <c r="H3918" s="6">
        <v>0</v>
      </c>
      <c r="I3918" s="7">
        <v>6239608</v>
      </c>
      <c r="J3918" s="7">
        <v>6239498</v>
      </c>
      <c r="K3918" s="7">
        <v>2</v>
      </c>
      <c r="L3918" s="7">
        <v>7</v>
      </c>
      <c r="M3918" s="7">
        <f t="shared" si="418"/>
        <v>0</v>
      </c>
      <c r="N3918" s="8">
        <f t="shared" si="420"/>
        <v>0</v>
      </c>
      <c r="R3918" s="12">
        <v>1</v>
      </c>
    </row>
    <row r="3919" spans="1:18" ht="38.25" x14ac:dyDescent="0.2">
      <c r="A3919" s="1" t="s">
        <v>7036</v>
      </c>
      <c r="C3919" s="2" t="s">
        <v>7037</v>
      </c>
      <c r="D3919" s="3" t="s">
        <v>237</v>
      </c>
      <c r="E3919" s="4">
        <v>13</v>
      </c>
      <c r="F3919" s="4">
        <v>0</v>
      </c>
      <c r="H3919" s="6">
        <v>0</v>
      </c>
      <c r="I3919" s="7">
        <v>6239609</v>
      </c>
      <c r="J3919" s="7">
        <v>6239498</v>
      </c>
      <c r="K3919" s="7">
        <v>2</v>
      </c>
      <c r="L3919" s="7">
        <v>7</v>
      </c>
      <c r="M3919" s="7">
        <f t="shared" si="418"/>
        <v>0</v>
      </c>
      <c r="N3919" s="8">
        <f t="shared" si="420"/>
        <v>0</v>
      </c>
      <c r="R3919" s="12">
        <v>1</v>
      </c>
    </row>
    <row r="3920" spans="1:18" ht="38.25" x14ac:dyDescent="0.2">
      <c r="A3920" s="1" t="s">
        <v>7038</v>
      </c>
      <c r="C3920" s="2" t="s">
        <v>7039</v>
      </c>
      <c r="D3920" s="3" t="s">
        <v>237</v>
      </c>
      <c r="E3920" s="4">
        <v>27</v>
      </c>
      <c r="F3920" s="4">
        <v>0</v>
      </c>
      <c r="H3920" s="6">
        <v>0</v>
      </c>
      <c r="I3920" s="7">
        <v>6239610</v>
      </c>
      <c r="J3920" s="7">
        <v>6239498</v>
      </c>
      <c r="K3920" s="7">
        <v>2</v>
      </c>
      <c r="L3920" s="7">
        <v>7</v>
      </c>
      <c r="M3920" s="7">
        <f t="shared" si="418"/>
        <v>0</v>
      </c>
      <c r="N3920" s="8">
        <f t="shared" si="420"/>
        <v>0</v>
      </c>
      <c r="R3920" s="12">
        <v>1</v>
      </c>
    </row>
    <row r="3921" spans="1:18" ht="76.5" x14ac:dyDescent="0.2">
      <c r="A3921" s="1" t="s">
        <v>7040</v>
      </c>
      <c r="B3921" s="1" t="s">
        <v>125</v>
      </c>
      <c r="C3921" s="2" t="s">
        <v>1972</v>
      </c>
      <c r="D3921" s="3" t="s">
        <v>36</v>
      </c>
      <c r="E3921" s="4">
        <v>0</v>
      </c>
      <c r="F3921" s="4">
        <v>0</v>
      </c>
      <c r="H3921" s="6">
        <v>0</v>
      </c>
      <c r="I3921" s="7">
        <v>6239611</v>
      </c>
      <c r="J3921" s="7">
        <v>6239498</v>
      </c>
      <c r="K3921" s="7">
        <v>2</v>
      </c>
      <c r="L3921" s="7">
        <v>7</v>
      </c>
      <c r="M3921" s="7">
        <f t="shared" si="418"/>
        <v>0</v>
      </c>
      <c r="N3921" s="8">
        <f t="shared" si="420"/>
        <v>0</v>
      </c>
      <c r="R3921" s="12">
        <v>1</v>
      </c>
    </row>
    <row r="3922" spans="1:18" ht="51" x14ac:dyDescent="0.2">
      <c r="A3922" s="1" t="s">
        <v>7041</v>
      </c>
      <c r="C3922" s="2" t="s">
        <v>7042</v>
      </c>
      <c r="D3922" s="3" t="s">
        <v>237</v>
      </c>
      <c r="E3922" s="4">
        <v>2</v>
      </c>
      <c r="F3922" s="4">
        <v>0</v>
      </c>
      <c r="H3922" s="6">
        <v>0</v>
      </c>
      <c r="I3922" s="7">
        <v>6239612</v>
      </c>
      <c r="J3922" s="7">
        <v>6239498</v>
      </c>
      <c r="K3922" s="7">
        <v>2</v>
      </c>
      <c r="L3922" s="7">
        <v>7</v>
      </c>
      <c r="M3922" s="7">
        <f t="shared" si="418"/>
        <v>0</v>
      </c>
      <c r="N3922" s="8">
        <f t="shared" si="420"/>
        <v>0</v>
      </c>
      <c r="R3922" s="12">
        <v>1</v>
      </c>
    </row>
    <row r="3923" spans="1:18" ht="51" x14ac:dyDescent="0.2">
      <c r="A3923" s="1" t="s">
        <v>7043</v>
      </c>
      <c r="C3923" s="2" t="s">
        <v>7044</v>
      </c>
      <c r="D3923" s="3" t="s">
        <v>237</v>
      </c>
      <c r="E3923" s="4">
        <v>17</v>
      </c>
      <c r="F3923" s="4">
        <v>0</v>
      </c>
      <c r="H3923" s="6">
        <v>0</v>
      </c>
      <c r="I3923" s="7">
        <v>6239613</v>
      </c>
      <c r="J3923" s="7">
        <v>6239498</v>
      </c>
      <c r="K3923" s="7">
        <v>2</v>
      </c>
      <c r="L3923" s="7">
        <v>7</v>
      </c>
      <c r="M3923" s="7">
        <f t="shared" si="418"/>
        <v>0</v>
      </c>
      <c r="N3923" s="8">
        <f t="shared" si="420"/>
        <v>0</v>
      </c>
      <c r="R3923" s="12">
        <v>1</v>
      </c>
    </row>
    <row r="3924" spans="1:18" ht="76.5" x14ac:dyDescent="0.2">
      <c r="A3924" s="1" t="s">
        <v>7045</v>
      </c>
      <c r="B3924" s="1" t="s">
        <v>128</v>
      </c>
      <c r="C3924" s="2" t="s">
        <v>1978</v>
      </c>
      <c r="D3924" s="3" t="s">
        <v>36</v>
      </c>
      <c r="E3924" s="4">
        <v>0</v>
      </c>
      <c r="F3924" s="4">
        <v>0</v>
      </c>
      <c r="H3924" s="6">
        <v>0</v>
      </c>
      <c r="I3924" s="7">
        <v>6239614</v>
      </c>
      <c r="J3924" s="7">
        <v>6239498</v>
      </c>
      <c r="K3924" s="7">
        <v>2</v>
      </c>
      <c r="L3924" s="7">
        <v>7</v>
      </c>
      <c r="M3924" s="7">
        <f t="shared" si="418"/>
        <v>0</v>
      </c>
      <c r="N3924" s="8">
        <f t="shared" si="420"/>
        <v>0</v>
      </c>
      <c r="R3924" s="12">
        <v>1</v>
      </c>
    </row>
    <row r="3925" spans="1:18" ht="51" x14ac:dyDescent="0.2">
      <c r="A3925" s="1" t="s">
        <v>7046</v>
      </c>
      <c r="C3925" s="2" t="s">
        <v>7047</v>
      </c>
      <c r="D3925" s="3" t="s">
        <v>237</v>
      </c>
      <c r="E3925" s="4">
        <v>3</v>
      </c>
      <c r="F3925" s="4">
        <v>0</v>
      </c>
      <c r="H3925" s="6">
        <v>0</v>
      </c>
      <c r="I3925" s="7">
        <v>6239615</v>
      </c>
      <c r="J3925" s="7">
        <v>6239498</v>
      </c>
      <c r="K3925" s="7">
        <v>2</v>
      </c>
      <c r="L3925" s="7">
        <v>7</v>
      </c>
      <c r="M3925" s="7">
        <f t="shared" si="418"/>
        <v>0</v>
      </c>
      <c r="N3925" s="8">
        <f t="shared" si="420"/>
        <v>0</v>
      </c>
      <c r="R3925" s="12">
        <v>1</v>
      </c>
    </row>
    <row r="3926" spans="1:18" ht="51" x14ac:dyDescent="0.2">
      <c r="A3926" s="1" t="s">
        <v>7048</v>
      </c>
      <c r="C3926" s="2" t="s">
        <v>7049</v>
      </c>
      <c r="D3926" s="3" t="s">
        <v>237</v>
      </c>
      <c r="E3926" s="4">
        <v>2</v>
      </c>
      <c r="F3926" s="4">
        <v>0</v>
      </c>
      <c r="H3926" s="6">
        <v>0</v>
      </c>
      <c r="I3926" s="7">
        <v>6239616</v>
      </c>
      <c r="J3926" s="7">
        <v>6239498</v>
      </c>
      <c r="K3926" s="7">
        <v>2</v>
      </c>
      <c r="L3926" s="7">
        <v>7</v>
      </c>
      <c r="M3926" s="7">
        <f t="shared" si="418"/>
        <v>0</v>
      </c>
      <c r="N3926" s="8">
        <f t="shared" si="420"/>
        <v>0</v>
      </c>
      <c r="R3926" s="12">
        <v>1</v>
      </c>
    </row>
    <row r="3927" spans="1:18" ht="51" x14ac:dyDescent="0.2">
      <c r="A3927" s="1" t="s">
        <v>7050</v>
      </c>
      <c r="C3927" s="2" t="s">
        <v>7051</v>
      </c>
      <c r="D3927" s="3" t="s">
        <v>237</v>
      </c>
      <c r="E3927" s="4">
        <v>1</v>
      </c>
      <c r="F3927" s="4">
        <v>0</v>
      </c>
      <c r="H3927" s="6">
        <v>0</v>
      </c>
      <c r="I3927" s="7">
        <v>6239617</v>
      </c>
      <c r="J3927" s="7">
        <v>6239498</v>
      </c>
      <c r="K3927" s="7">
        <v>2</v>
      </c>
      <c r="L3927" s="7">
        <v>7</v>
      </c>
      <c r="M3927" s="7">
        <f t="shared" si="418"/>
        <v>0</v>
      </c>
      <c r="N3927" s="8">
        <f t="shared" si="420"/>
        <v>0</v>
      </c>
      <c r="R3927" s="12">
        <v>1</v>
      </c>
    </row>
    <row r="3928" spans="1:18" ht="102" x14ac:dyDescent="0.2">
      <c r="A3928" s="1" t="s">
        <v>7052</v>
      </c>
      <c r="B3928" s="1" t="s">
        <v>131</v>
      </c>
      <c r="C3928" s="2" t="s">
        <v>1982</v>
      </c>
      <c r="D3928" s="3" t="s">
        <v>36</v>
      </c>
      <c r="E3928" s="4">
        <v>0</v>
      </c>
      <c r="F3928" s="4">
        <v>0</v>
      </c>
      <c r="H3928" s="6">
        <v>0</v>
      </c>
      <c r="I3928" s="7">
        <v>6239618</v>
      </c>
      <c r="J3928" s="7">
        <v>6239498</v>
      </c>
      <c r="K3928" s="7">
        <v>2</v>
      </c>
      <c r="L3928" s="7">
        <v>7</v>
      </c>
      <c r="M3928" s="7">
        <f t="shared" si="418"/>
        <v>0</v>
      </c>
      <c r="N3928" s="8">
        <f t="shared" si="420"/>
        <v>0</v>
      </c>
      <c r="R3928" s="12">
        <v>1</v>
      </c>
    </row>
    <row r="3929" spans="1:18" ht="63.75" x14ac:dyDescent="0.2">
      <c r="A3929" s="1" t="s">
        <v>7053</v>
      </c>
      <c r="C3929" s="2" t="s">
        <v>7054</v>
      </c>
      <c r="D3929" s="3" t="s">
        <v>237</v>
      </c>
      <c r="E3929" s="4">
        <v>1</v>
      </c>
      <c r="F3929" s="4">
        <v>0</v>
      </c>
      <c r="H3929" s="6">
        <v>0</v>
      </c>
      <c r="I3929" s="7">
        <v>6239619</v>
      </c>
      <c r="J3929" s="7">
        <v>6239498</v>
      </c>
      <c r="K3929" s="7">
        <v>2</v>
      </c>
      <c r="L3929" s="7">
        <v>7</v>
      </c>
      <c r="M3929" s="7">
        <f t="shared" si="418"/>
        <v>0</v>
      </c>
      <c r="N3929" s="8">
        <f t="shared" si="420"/>
        <v>0</v>
      </c>
      <c r="R3929" s="12">
        <v>1</v>
      </c>
    </row>
    <row r="3930" spans="1:18" ht="63.75" x14ac:dyDescent="0.2">
      <c r="A3930" s="1" t="s">
        <v>7055</v>
      </c>
      <c r="C3930" s="2" t="s">
        <v>7056</v>
      </c>
      <c r="D3930" s="3" t="s">
        <v>237</v>
      </c>
      <c r="E3930" s="4">
        <v>25</v>
      </c>
      <c r="F3930" s="4">
        <v>0</v>
      </c>
      <c r="H3930" s="6">
        <v>0</v>
      </c>
      <c r="I3930" s="7">
        <v>6239620</v>
      </c>
      <c r="J3930" s="7">
        <v>6239498</v>
      </c>
      <c r="K3930" s="7">
        <v>2</v>
      </c>
      <c r="L3930" s="7">
        <v>7</v>
      </c>
      <c r="M3930" s="7">
        <f t="shared" si="418"/>
        <v>0</v>
      </c>
      <c r="N3930" s="8">
        <f t="shared" si="420"/>
        <v>0</v>
      </c>
      <c r="R3930" s="12">
        <v>1</v>
      </c>
    </row>
    <row r="3931" spans="1:18" ht="89.25" x14ac:dyDescent="0.2">
      <c r="A3931" s="1" t="s">
        <v>7057</v>
      </c>
      <c r="B3931" s="1" t="s">
        <v>134</v>
      </c>
      <c r="C3931" s="2" t="s">
        <v>7058</v>
      </c>
      <c r="D3931" s="3" t="s">
        <v>36</v>
      </c>
      <c r="E3931" s="4">
        <v>0</v>
      </c>
      <c r="F3931" s="4">
        <v>0</v>
      </c>
      <c r="H3931" s="6">
        <v>0</v>
      </c>
      <c r="I3931" s="7">
        <v>6239621</v>
      </c>
      <c r="J3931" s="7">
        <v>6239498</v>
      </c>
      <c r="K3931" s="7">
        <v>2</v>
      </c>
      <c r="L3931" s="7">
        <v>7</v>
      </c>
      <c r="M3931" s="7">
        <f t="shared" si="418"/>
        <v>0</v>
      </c>
      <c r="N3931" s="8">
        <f t="shared" si="420"/>
        <v>0</v>
      </c>
      <c r="R3931" s="12">
        <v>1</v>
      </c>
    </row>
    <row r="3932" spans="1:18" ht="63.75" x14ac:dyDescent="0.2">
      <c r="A3932" s="1" t="s">
        <v>7059</v>
      </c>
      <c r="C3932" s="2" t="s">
        <v>7060</v>
      </c>
      <c r="D3932" s="3" t="s">
        <v>237</v>
      </c>
      <c r="E3932" s="4">
        <v>6</v>
      </c>
      <c r="F3932" s="4">
        <v>0</v>
      </c>
      <c r="H3932" s="6">
        <v>0</v>
      </c>
      <c r="I3932" s="7">
        <v>6239622</v>
      </c>
      <c r="J3932" s="7">
        <v>6239498</v>
      </c>
      <c r="K3932" s="7">
        <v>2</v>
      </c>
      <c r="L3932" s="7">
        <v>7</v>
      </c>
      <c r="M3932" s="7">
        <f t="shared" si="418"/>
        <v>0</v>
      </c>
      <c r="N3932" s="8">
        <f t="shared" si="420"/>
        <v>0</v>
      </c>
      <c r="R3932" s="12">
        <v>1</v>
      </c>
    </row>
    <row r="3933" spans="1:18" ht="63.75" x14ac:dyDescent="0.2">
      <c r="A3933" s="1" t="s">
        <v>7061</v>
      </c>
      <c r="C3933" s="2" t="s">
        <v>7062</v>
      </c>
      <c r="D3933" s="3" t="s">
        <v>237</v>
      </c>
      <c r="E3933" s="4">
        <v>2</v>
      </c>
      <c r="F3933" s="4">
        <v>0</v>
      </c>
      <c r="H3933" s="6">
        <v>0</v>
      </c>
      <c r="I3933" s="7">
        <v>6239623</v>
      </c>
      <c r="J3933" s="7">
        <v>6239498</v>
      </c>
      <c r="K3933" s="7">
        <v>2</v>
      </c>
      <c r="L3933" s="7">
        <v>7</v>
      </c>
      <c r="M3933" s="7">
        <f t="shared" si="418"/>
        <v>0</v>
      </c>
      <c r="N3933" s="8">
        <f t="shared" si="420"/>
        <v>0</v>
      </c>
      <c r="R3933" s="12">
        <v>1</v>
      </c>
    </row>
    <row r="3934" spans="1:18" ht="63.75" x14ac:dyDescent="0.2">
      <c r="A3934" s="1" t="s">
        <v>7063</v>
      </c>
      <c r="C3934" s="2" t="s">
        <v>7064</v>
      </c>
      <c r="D3934" s="3" t="s">
        <v>237</v>
      </c>
      <c r="E3934" s="4">
        <v>4</v>
      </c>
      <c r="F3934" s="4">
        <v>0</v>
      </c>
      <c r="H3934" s="6">
        <v>0</v>
      </c>
      <c r="I3934" s="7">
        <v>6239624</v>
      </c>
      <c r="J3934" s="7">
        <v>6239498</v>
      </c>
      <c r="K3934" s="7">
        <v>2</v>
      </c>
      <c r="L3934" s="7">
        <v>7</v>
      </c>
      <c r="M3934" s="7">
        <f t="shared" si="418"/>
        <v>0</v>
      </c>
      <c r="N3934" s="8">
        <f t="shared" si="420"/>
        <v>0</v>
      </c>
      <c r="R3934" s="12">
        <v>1</v>
      </c>
    </row>
    <row r="3935" spans="1:18" ht="38.25" x14ac:dyDescent="0.2">
      <c r="A3935" s="1" t="s">
        <v>7065</v>
      </c>
      <c r="B3935" s="1" t="s">
        <v>137</v>
      </c>
      <c r="C3935" s="2" t="s">
        <v>7066</v>
      </c>
      <c r="D3935" s="3" t="s">
        <v>36</v>
      </c>
      <c r="E3935" s="4">
        <v>0</v>
      </c>
      <c r="F3935" s="4">
        <v>0</v>
      </c>
      <c r="H3935" s="6">
        <v>0</v>
      </c>
      <c r="I3935" s="7">
        <v>6239625</v>
      </c>
      <c r="J3935" s="7">
        <v>6239498</v>
      </c>
      <c r="K3935" s="7">
        <v>2</v>
      </c>
      <c r="L3935" s="7">
        <v>7</v>
      </c>
      <c r="M3935" s="7">
        <f t="shared" si="418"/>
        <v>0</v>
      </c>
      <c r="N3935" s="8">
        <f t="shared" si="420"/>
        <v>0</v>
      </c>
      <c r="R3935" s="12">
        <v>1</v>
      </c>
    </row>
    <row r="3936" spans="1:18" ht="38.25" x14ac:dyDescent="0.2">
      <c r="A3936" s="1" t="s">
        <v>7067</v>
      </c>
      <c r="C3936" s="2" t="s">
        <v>7068</v>
      </c>
      <c r="D3936" s="3" t="s">
        <v>237</v>
      </c>
      <c r="E3936" s="4">
        <v>2</v>
      </c>
      <c r="F3936" s="4">
        <v>0</v>
      </c>
      <c r="H3936" s="6">
        <v>0</v>
      </c>
      <c r="I3936" s="7">
        <v>6239626</v>
      </c>
      <c r="J3936" s="7">
        <v>6239498</v>
      </c>
      <c r="K3936" s="7">
        <v>2</v>
      </c>
      <c r="L3936" s="7">
        <v>7</v>
      </c>
      <c r="M3936" s="7">
        <f t="shared" si="418"/>
        <v>0</v>
      </c>
      <c r="N3936" s="8">
        <f t="shared" si="420"/>
        <v>0</v>
      </c>
      <c r="R3936" s="12">
        <v>1</v>
      </c>
    </row>
    <row r="3937" spans="1:18" ht="38.25" x14ac:dyDescent="0.2">
      <c r="A3937" s="1" t="s">
        <v>7069</v>
      </c>
      <c r="C3937" s="2" t="s">
        <v>7070</v>
      </c>
      <c r="D3937" s="3" t="s">
        <v>237</v>
      </c>
      <c r="E3937" s="4">
        <v>1</v>
      </c>
      <c r="F3937" s="4">
        <v>0</v>
      </c>
      <c r="H3937" s="6">
        <v>0</v>
      </c>
      <c r="I3937" s="7">
        <v>6239627</v>
      </c>
      <c r="J3937" s="7">
        <v>6239498</v>
      </c>
      <c r="K3937" s="7">
        <v>2</v>
      </c>
      <c r="L3937" s="7">
        <v>7</v>
      </c>
      <c r="M3937" s="7">
        <f t="shared" ref="M3937:M3977" si="421">ROUND(ROUND(H3937,2)*ROUND(E3937,2), 2)</f>
        <v>0</v>
      </c>
      <c r="N3937" s="8">
        <f t="shared" ref="N3937:N3968" si="422">H3937*E3937*(1+F3937/100)</f>
        <v>0</v>
      </c>
      <c r="R3937" s="12">
        <v>1</v>
      </c>
    </row>
    <row r="3938" spans="1:18" ht="38.25" x14ac:dyDescent="0.2">
      <c r="A3938" s="1" t="s">
        <v>7071</v>
      </c>
      <c r="B3938" s="1" t="s">
        <v>140</v>
      </c>
      <c r="C3938" s="2" t="s">
        <v>1986</v>
      </c>
      <c r="D3938" s="3" t="s">
        <v>36</v>
      </c>
      <c r="E3938" s="4">
        <v>0</v>
      </c>
      <c r="F3938" s="4">
        <v>0</v>
      </c>
      <c r="H3938" s="6">
        <v>0</v>
      </c>
      <c r="I3938" s="7">
        <v>6239628</v>
      </c>
      <c r="J3938" s="7">
        <v>6239498</v>
      </c>
      <c r="K3938" s="7">
        <v>2</v>
      </c>
      <c r="L3938" s="7">
        <v>7</v>
      </c>
      <c r="M3938" s="7">
        <f t="shared" si="421"/>
        <v>0</v>
      </c>
      <c r="N3938" s="8">
        <f t="shared" si="422"/>
        <v>0</v>
      </c>
      <c r="R3938" s="12">
        <v>1</v>
      </c>
    </row>
    <row r="3939" spans="1:18" ht="38.25" x14ac:dyDescent="0.2">
      <c r="A3939" s="1" t="s">
        <v>7072</v>
      </c>
      <c r="C3939" s="2" t="s">
        <v>7073</v>
      </c>
      <c r="D3939" s="3" t="s">
        <v>237</v>
      </c>
      <c r="E3939" s="4">
        <v>2</v>
      </c>
      <c r="F3939" s="4">
        <v>0</v>
      </c>
      <c r="H3939" s="6">
        <v>0</v>
      </c>
      <c r="I3939" s="7">
        <v>6239629</v>
      </c>
      <c r="J3939" s="7">
        <v>6239498</v>
      </c>
      <c r="K3939" s="7">
        <v>2</v>
      </c>
      <c r="L3939" s="7">
        <v>7</v>
      </c>
      <c r="M3939" s="7">
        <f t="shared" si="421"/>
        <v>0</v>
      </c>
      <c r="N3939" s="8">
        <f t="shared" si="422"/>
        <v>0</v>
      </c>
      <c r="R3939" s="12">
        <v>1</v>
      </c>
    </row>
    <row r="3940" spans="1:18" ht="38.25" x14ac:dyDescent="0.2">
      <c r="A3940" s="1" t="s">
        <v>7074</v>
      </c>
      <c r="C3940" s="2" t="s">
        <v>7075</v>
      </c>
      <c r="D3940" s="3" t="s">
        <v>237</v>
      </c>
      <c r="E3940" s="4">
        <v>1</v>
      </c>
      <c r="F3940" s="4">
        <v>0</v>
      </c>
      <c r="H3940" s="6">
        <v>0</v>
      </c>
      <c r="I3940" s="7">
        <v>6239630</v>
      </c>
      <c r="J3940" s="7">
        <v>6239498</v>
      </c>
      <c r="K3940" s="7">
        <v>2</v>
      </c>
      <c r="L3940" s="7">
        <v>7</v>
      </c>
      <c r="M3940" s="7">
        <f t="shared" si="421"/>
        <v>0</v>
      </c>
      <c r="N3940" s="8">
        <f t="shared" si="422"/>
        <v>0</v>
      </c>
      <c r="R3940" s="12">
        <v>1</v>
      </c>
    </row>
    <row r="3941" spans="1:18" ht="38.25" x14ac:dyDescent="0.2">
      <c r="A3941" s="1" t="s">
        <v>7076</v>
      </c>
      <c r="B3941" s="1" t="s">
        <v>143</v>
      </c>
      <c r="C3941" s="2" t="s">
        <v>7077</v>
      </c>
      <c r="D3941" s="3" t="s">
        <v>36</v>
      </c>
      <c r="E3941" s="4">
        <v>0</v>
      </c>
      <c r="F3941" s="4">
        <v>0</v>
      </c>
      <c r="H3941" s="6">
        <v>0</v>
      </c>
      <c r="I3941" s="7">
        <v>6239631</v>
      </c>
      <c r="J3941" s="7">
        <v>6239498</v>
      </c>
      <c r="K3941" s="7">
        <v>2</v>
      </c>
      <c r="L3941" s="7">
        <v>7</v>
      </c>
      <c r="M3941" s="7">
        <f t="shared" si="421"/>
        <v>0</v>
      </c>
      <c r="N3941" s="8">
        <f t="shared" si="422"/>
        <v>0</v>
      </c>
      <c r="R3941" s="12">
        <v>1</v>
      </c>
    </row>
    <row r="3942" spans="1:18" ht="38.25" x14ac:dyDescent="0.2">
      <c r="A3942" s="1" t="s">
        <v>7078</v>
      </c>
      <c r="C3942" s="2" t="s">
        <v>7079</v>
      </c>
      <c r="D3942" s="3" t="s">
        <v>237</v>
      </c>
      <c r="E3942" s="4">
        <v>4</v>
      </c>
      <c r="F3942" s="4">
        <v>0</v>
      </c>
      <c r="H3942" s="6">
        <v>0</v>
      </c>
      <c r="I3942" s="7">
        <v>6239632</v>
      </c>
      <c r="J3942" s="7">
        <v>6239498</v>
      </c>
      <c r="K3942" s="7">
        <v>2</v>
      </c>
      <c r="L3942" s="7">
        <v>7</v>
      </c>
      <c r="M3942" s="7">
        <f t="shared" si="421"/>
        <v>0</v>
      </c>
      <c r="N3942" s="8">
        <f t="shared" si="422"/>
        <v>0</v>
      </c>
      <c r="R3942" s="12">
        <v>1</v>
      </c>
    </row>
    <row r="3943" spans="1:18" ht="38.25" x14ac:dyDescent="0.2">
      <c r="A3943" s="1" t="s">
        <v>7080</v>
      </c>
      <c r="C3943" s="2" t="s">
        <v>7081</v>
      </c>
      <c r="D3943" s="3" t="s">
        <v>237</v>
      </c>
      <c r="E3943" s="4">
        <v>1</v>
      </c>
      <c r="F3943" s="4">
        <v>0</v>
      </c>
      <c r="H3943" s="6">
        <v>0</v>
      </c>
      <c r="I3943" s="7">
        <v>6239633</v>
      </c>
      <c r="J3943" s="7">
        <v>6239498</v>
      </c>
      <c r="K3943" s="7">
        <v>2</v>
      </c>
      <c r="L3943" s="7">
        <v>7</v>
      </c>
      <c r="M3943" s="7">
        <f t="shared" si="421"/>
        <v>0</v>
      </c>
      <c r="N3943" s="8">
        <f t="shared" si="422"/>
        <v>0</v>
      </c>
      <c r="R3943" s="12">
        <v>1</v>
      </c>
    </row>
    <row r="3944" spans="1:18" ht="38.25" x14ac:dyDescent="0.2">
      <c r="A3944" s="1" t="s">
        <v>7082</v>
      </c>
      <c r="C3944" s="2" t="s">
        <v>7083</v>
      </c>
      <c r="D3944" s="3" t="s">
        <v>237</v>
      </c>
      <c r="E3944" s="4">
        <v>4</v>
      </c>
      <c r="F3944" s="4">
        <v>0</v>
      </c>
      <c r="H3944" s="6">
        <v>0</v>
      </c>
      <c r="I3944" s="7">
        <v>6239634</v>
      </c>
      <c r="J3944" s="7">
        <v>6239498</v>
      </c>
      <c r="K3944" s="7">
        <v>2</v>
      </c>
      <c r="L3944" s="7">
        <v>7</v>
      </c>
      <c r="M3944" s="7">
        <f t="shared" si="421"/>
        <v>0</v>
      </c>
      <c r="N3944" s="8">
        <f t="shared" si="422"/>
        <v>0</v>
      </c>
      <c r="R3944" s="12">
        <v>1</v>
      </c>
    </row>
    <row r="3945" spans="1:18" ht="38.25" x14ac:dyDescent="0.2">
      <c r="A3945" s="1" t="s">
        <v>7084</v>
      </c>
      <c r="B3945" s="1" t="s">
        <v>146</v>
      </c>
      <c r="C3945" s="2" t="s">
        <v>1990</v>
      </c>
      <c r="D3945" s="3" t="s">
        <v>36</v>
      </c>
      <c r="E3945" s="4">
        <v>0</v>
      </c>
      <c r="F3945" s="4">
        <v>0</v>
      </c>
      <c r="H3945" s="6">
        <v>0</v>
      </c>
      <c r="I3945" s="7">
        <v>6239635</v>
      </c>
      <c r="J3945" s="7">
        <v>6239498</v>
      </c>
      <c r="K3945" s="7">
        <v>2</v>
      </c>
      <c r="L3945" s="7">
        <v>7</v>
      </c>
      <c r="M3945" s="7">
        <f t="shared" si="421"/>
        <v>0</v>
      </c>
      <c r="N3945" s="8">
        <f t="shared" si="422"/>
        <v>0</v>
      </c>
      <c r="R3945" s="12">
        <v>1</v>
      </c>
    </row>
    <row r="3946" spans="1:18" ht="51" x14ac:dyDescent="0.2">
      <c r="A3946" s="1" t="s">
        <v>7085</v>
      </c>
      <c r="C3946" s="2" t="s">
        <v>7086</v>
      </c>
      <c r="D3946" s="3" t="s">
        <v>237</v>
      </c>
      <c r="E3946" s="4">
        <v>6</v>
      </c>
      <c r="F3946" s="4">
        <v>0</v>
      </c>
      <c r="H3946" s="6">
        <v>0</v>
      </c>
      <c r="I3946" s="7">
        <v>6239636</v>
      </c>
      <c r="J3946" s="7">
        <v>6239498</v>
      </c>
      <c r="K3946" s="7">
        <v>2</v>
      </c>
      <c r="L3946" s="7">
        <v>7</v>
      </c>
      <c r="M3946" s="7">
        <f t="shared" si="421"/>
        <v>0</v>
      </c>
      <c r="N3946" s="8">
        <f t="shared" si="422"/>
        <v>0</v>
      </c>
      <c r="R3946" s="12">
        <v>1</v>
      </c>
    </row>
    <row r="3947" spans="1:18" ht="51" x14ac:dyDescent="0.2">
      <c r="A3947" s="1" t="s">
        <v>7087</v>
      </c>
      <c r="C3947" s="2" t="s">
        <v>7088</v>
      </c>
      <c r="D3947" s="3" t="s">
        <v>237</v>
      </c>
      <c r="E3947" s="4">
        <v>3</v>
      </c>
      <c r="F3947" s="4">
        <v>0</v>
      </c>
      <c r="H3947" s="6">
        <v>0</v>
      </c>
      <c r="I3947" s="7">
        <v>6239637</v>
      </c>
      <c r="J3947" s="7">
        <v>6239498</v>
      </c>
      <c r="K3947" s="7">
        <v>2</v>
      </c>
      <c r="L3947" s="7">
        <v>7</v>
      </c>
      <c r="M3947" s="7">
        <f t="shared" si="421"/>
        <v>0</v>
      </c>
      <c r="N3947" s="8">
        <f t="shared" si="422"/>
        <v>0</v>
      </c>
      <c r="R3947" s="12">
        <v>1</v>
      </c>
    </row>
    <row r="3948" spans="1:18" ht="51" x14ac:dyDescent="0.2">
      <c r="A3948" s="1" t="s">
        <v>7089</v>
      </c>
      <c r="C3948" s="2" t="s">
        <v>7090</v>
      </c>
      <c r="D3948" s="3" t="s">
        <v>237</v>
      </c>
      <c r="E3948" s="4">
        <v>2</v>
      </c>
      <c r="F3948" s="4">
        <v>0</v>
      </c>
      <c r="H3948" s="6">
        <v>0</v>
      </c>
      <c r="I3948" s="7">
        <v>6239638</v>
      </c>
      <c r="J3948" s="7">
        <v>6239498</v>
      </c>
      <c r="K3948" s="7">
        <v>2</v>
      </c>
      <c r="L3948" s="7">
        <v>7</v>
      </c>
      <c r="M3948" s="7">
        <f t="shared" si="421"/>
        <v>0</v>
      </c>
      <c r="N3948" s="8">
        <f t="shared" si="422"/>
        <v>0</v>
      </c>
      <c r="R3948" s="12">
        <v>1</v>
      </c>
    </row>
    <row r="3949" spans="1:18" ht="51" x14ac:dyDescent="0.2">
      <c r="A3949" s="1" t="s">
        <v>7091</v>
      </c>
      <c r="C3949" s="2" t="s">
        <v>1992</v>
      </c>
      <c r="D3949" s="3" t="s">
        <v>237</v>
      </c>
      <c r="E3949" s="4">
        <v>1</v>
      </c>
      <c r="F3949" s="4">
        <v>0</v>
      </c>
      <c r="H3949" s="6">
        <v>0</v>
      </c>
      <c r="I3949" s="7">
        <v>6239639</v>
      </c>
      <c r="J3949" s="7">
        <v>6239498</v>
      </c>
      <c r="K3949" s="7">
        <v>2</v>
      </c>
      <c r="L3949" s="7">
        <v>7</v>
      </c>
      <c r="M3949" s="7">
        <f t="shared" si="421"/>
        <v>0</v>
      </c>
      <c r="N3949" s="8">
        <f t="shared" si="422"/>
        <v>0</v>
      </c>
      <c r="R3949" s="12">
        <v>1</v>
      </c>
    </row>
    <row r="3950" spans="1:18" ht="127.5" x14ac:dyDescent="0.2">
      <c r="A3950" s="1" t="s">
        <v>7092</v>
      </c>
      <c r="B3950" s="1" t="s">
        <v>149</v>
      </c>
      <c r="C3950" s="2" t="s">
        <v>7093</v>
      </c>
      <c r="D3950" s="3" t="s">
        <v>234</v>
      </c>
      <c r="E3950" s="4">
        <v>1</v>
      </c>
      <c r="F3950" s="4">
        <v>0</v>
      </c>
      <c r="H3950" s="6">
        <v>0</v>
      </c>
      <c r="I3950" s="7">
        <v>6239640</v>
      </c>
      <c r="J3950" s="7">
        <v>6239498</v>
      </c>
      <c r="K3950" s="7">
        <v>2</v>
      </c>
      <c r="L3950" s="7">
        <v>7</v>
      </c>
      <c r="M3950" s="7">
        <f t="shared" si="421"/>
        <v>0</v>
      </c>
      <c r="N3950" s="8">
        <f t="shared" si="422"/>
        <v>0</v>
      </c>
      <c r="R3950" s="12">
        <v>1</v>
      </c>
    </row>
    <row r="3951" spans="1:18" ht="76.5" x14ac:dyDescent="0.2">
      <c r="A3951" s="1" t="s">
        <v>7094</v>
      </c>
      <c r="B3951" s="1" t="s">
        <v>152</v>
      </c>
      <c r="C3951" s="2" t="s">
        <v>7095</v>
      </c>
      <c r="D3951" s="3" t="s">
        <v>234</v>
      </c>
      <c r="E3951" s="4">
        <v>1</v>
      </c>
      <c r="F3951" s="4">
        <v>0</v>
      </c>
      <c r="H3951" s="6">
        <v>0</v>
      </c>
      <c r="I3951" s="7">
        <v>6239641</v>
      </c>
      <c r="J3951" s="7">
        <v>6239498</v>
      </c>
      <c r="K3951" s="7">
        <v>2</v>
      </c>
      <c r="L3951" s="7">
        <v>7</v>
      </c>
      <c r="M3951" s="7">
        <f t="shared" si="421"/>
        <v>0</v>
      </c>
      <c r="N3951" s="8">
        <f t="shared" si="422"/>
        <v>0</v>
      </c>
      <c r="R3951" s="12">
        <v>1</v>
      </c>
    </row>
    <row r="3952" spans="1:18" ht="38.25" x14ac:dyDescent="0.2">
      <c r="A3952" s="1" t="s">
        <v>7096</v>
      </c>
      <c r="B3952" s="1" t="s">
        <v>155</v>
      </c>
      <c r="C3952" s="2" t="s">
        <v>7097</v>
      </c>
      <c r="D3952" s="3" t="s">
        <v>36</v>
      </c>
      <c r="E3952" s="4">
        <v>0</v>
      </c>
      <c r="F3952" s="4">
        <v>0</v>
      </c>
      <c r="H3952" s="6">
        <v>0</v>
      </c>
      <c r="I3952" s="7">
        <v>6239642</v>
      </c>
      <c r="J3952" s="7">
        <v>6239498</v>
      </c>
      <c r="K3952" s="7">
        <v>2</v>
      </c>
      <c r="L3952" s="7">
        <v>7</v>
      </c>
      <c r="M3952" s="7">
        <f t="shared" si="421"/>
        <v>0</v>
      </c>
      <c r="N3952" s="8">
        <f t="shared" si="422"/>
        <v>0</v>
      </c>
      <c r="R3952" s="12">
        <v>1</v>
      </c>
    </row>
    <row r="3953" spans="1:18" ht="38.25" x14ac:dyDescent="0.2">
      <c r="A3953" s="1" t="s">
        <v>7098</v>
      </c>
      <c r="C3953" s="2" t="s">
        <v>7099</v>
      </c>
      <c r="D3953" s="3" t="s">
        <v>234</v>
      </c>
      <c r="E3953" s="4">
        <v>1</v>
      </c>
      <c r="F3953" s="4">
        <v>0</v>
      </c>
      <c r="H3953" s="6">
        <v>0</v>
      </c>
      <c r="I3953" s="7">
        <v>6239643</v>
      </c>
      <c r="J3953" s="7">
        <v>6239498</v>
      </c>
      <c r="K3953" s="7">
        <v>2</v>
      </c>
      <c r="L3953" s="7">
        <v>7</v>
      </c>
      <c r="M3953" s="7">
        <f t="shared" si="421"/>
        <v>0</v>
      </c>
      <c r="N3953" s="8">
        <f t="shared" si="422"/>
        <v>0</v>
      </c>
      <c r="R3953" s="12">
        <v>1</v>
      </c>
    </row>
    <row r="3954" spans="1:18" ht="63.75" x14ac:dyDescent="0.2">
      <c r="A3954" s="1" t="s">
        <v>7100</v>
      </c>
      <c r="B3954" s="1" t="s">
        <v>158</v>
      </c>
      <c r="C3954" s="2" t="s">
        <v>7101</v>
      </c>
      <c r="D3954" s="3" t="s">
        <v>36</v>
      </c>
      <c r="E3954" s="4">
        <v>0</v>
      </c>
      <c r="F3954" s="4">
        <v>0</v>
      </c>
      <c r="H3954" s="6">
        <v>0</v>
      </c>
      <c r="I3954" s="7">
        <v>6239644</v>
      </c>
      <c r="J3954" s="7">
        <v>6239498</v>
      </c>
      <c r="K3954" s="7">
        <v>2</v>
      </c>
      <c r="L3954" s="7">
        <v>7</v>
      </c>
      <c r="M3954" s="7">
        <f t="shared" si="421"/>
        <v>0</v>
      </c>
      <c r="N3954" s="8">
        <f t="shared" si="422"/>
        <v>0</v>
      </c>
      <c r="R3954" s="12">
        <v>1</v>
      </c>
    </row>
    <row r="3955" spans="1:18" ht="38.25" x14ac:dyDescent="0.2">
      <c r="A3955" s="1" t="s">
        <v>7102</v>
      </c>
      <c r="C3955" s="2" t="s">
        <v>7103</v>
      </c>
      <c r="D3955" s="3" t="s">
        <v>234</v>
      </c>
      <c r="E3955" s="4">
        <v>1</v>
      </c>
      <c r="F3955" s="4">
        <v>0</v>
      </c>
      <c r="H3955" s="6">
        <v>0</v>
      </c>
      <c r="I3955" s="7">
        <v>6239645</v>
      </c>
      <c r="J3955" s="7">
        <v>6239498</v>
      </c>
      <c r="K3955" s="7">
        <v>2</v>
      </c>
      <c r="L3955" s="7">
        <v>7</v>
      </c>
      <c r="M3955" s="7">
        <f t="shared" si="421"/>
        <v>0</v>
      </c>
      <c r="N3955" s="8">
        <f t="shared" si="422"/>
        <v>0</v>
      </c>
      <c r="R3955" s="12">
        <v>1</v>
      </c>
    </row>
    <row r="3956" spans="1:18" ht="38.25" x14ac:dyDescent="0.2">
      <c r="A3956" s="1" t="s">
        <v>7104</v>
      </c>
      <c r="C3956" s="2" t="s">
        <v>7105</v>
      </c>
      <c r="D3956" s="3" t="s">
        <v>234</v>
      </c>
      <c r="E3956" s="4">
        <v>1</v>
      </c>
      <c r="F3956" s="4">
        <v>0</v>
      </c>
      <c r="H3956" s="6">
        <v>0</v>
      </c>
      <c r="I3956" s="7">
        <v>6239646</v>
      </c>
      <c r="J3956" s="7">
        <v>6239498</v>
      </c>
      <c r="K3956" s="7">
        <v>2</v>
      </c>
      <c r="L3956" s="7">
        <v>7</v>
      </c>
      <c r="M3956" s="7">
        <f t="shared" si="421"/>
        <v>0</v>
      </c>
      <c r="N3956" s="8">
        <f t="shared" si="422"/>
        <v>0</v>
      </c>
      <c r="R3956" s="12">
        <v>1</v>
      </c>
    </row>
    <row r="3957" spans="1:18" ht="38.25" x14ac:dyDescent="0.2">
      <c r="A3957" s="1" t="s">
        <v>7106</v>
      </c>
      <c r="B3957" s="1" t="s">
        <v>161</v>
      </c>
      <c r="C3957" s="2" t="s">
        <v>7107</v>
      </c>
      <c r="D3957" s="3" t="s">
        <v>36</v>
      </c>
      <c r="E3957" s="4">
        <v>0</v>
      </c>
      <c r="F3957" s="4">
        <v>0</v>
      </c>
      <c r="H3957" s="6">
        <v>0</v>
      </c>
      <c r="I3957" s="7">
        <v>6239647</v>
      </c>
      <c r="J3957" s="7">
        <v>6239498</v>
      </c>
      <c r="K3957" s="7">
        <v>2</v>
      </c>
      <c r="L3957" s="7">
        <v>7</v>
      </c>
      <c r="M3957" s="7">
        <f t="shared" si="421"/>
        <v>0</v>
      </c>
      <c r="N3957" s="8">
        <f t="shared" si="422"/>
        <v>0</v>
      </c>
      <c r="R3957" s="12">
        <v>1</v>
      </c>
    </row>
    <row r="3958" spans="1:18" ht="38.25" x14ac:dyDescent="0.2">
      <c r="A3958" s="1" t="s">
        <v>7108</v>
      </c>
      <c r="C3958" s="2" t="s">
        <v>7109</v>
      </c>
      <c r="D3958" s="3" t="s">
        <v>234</v>
      </c>
      <c r="E3958" s="4">
        <v>1</v>
      </c>
      <c r="F3958" s="4">
        <v>0</v>
      </c>
      <c r="H3958" s="6">
        <v>0</v>
      </c>
      <c r="I3958" s="7">
        <v>6239648</v>
      </c>
      <c r="J3958" s="7">
        <v>6239498</v>
      </c>
      <c r="K3958" s="7">
        <v>2</v>
      </c>
      <c r="L3958" s="7">
        <v>7</v>
      </c>
      <c r="M3958" s="7">
        <f t="shared" si="421"/>
        <v>0</v>
      </c>
      <c r="N3958" s="8">
        <f t="shared" si="422"/>
        <v>0</v>
      </c>
      <c r="R3958" s="12">
        <v>1</v>
      </c>
    </row>
    <row r="3959" spans="1:18" ht="38.25" x14ac:dyDescent="0.2">
      <c r="A3959" s="1" t="s">
        <v>7110</v>
      </c>
      <c r="C3959" s="2" t="s">
        <v>7111</v>
      </c>
      <c r="D3959" s="3" t="s">
        <v>234</v>
      </c>
      <c r="E3959" s="4">
        <v>1</v>
      </c>
      <c r="F3959" s="4">
        <v>0</v>
      </c>
      <c r="H3959" s="6">
        <v>0</v>
      </c>
      <c r="I3959" s="7">
        <v>6239649</v>
      </c>
      <c r="J3959" s="7">
        <v>6239498</v>
      </c>
      <c r="K3959" s="7">
        <v>2</v>
      </c>
      <c r="L3959" s="7">
        <v>7</v>
      </c>
      <c r="M3959" s="7">
        <f t="shared" si="421"/>
        <v>0</v>
      </c>
      <c r="N3959" s="8">
        <f t="shared" si="422"/>
        <v>0</v>
      </c>
      <c r="R3959" s="12">
        <v>1</v>
      </c>
    </row>
    <row r="3960" spans="1:18" ht="38.25" x14ac:dyDescent="0.2">
      <c r="A3960" s="1" t="s">
        <v>7112</v>
      </c>
      <c r="C3960" s="2" t="s">
        <v>7113</v>
      </c>
      <c r="D3960" s="3" t="s">
        <v>234</v>
      </c>
      <c r="E3960" s="4">
        <v>1</v>
      </c>
      <c r="F3960" s="4">
        <v>0</v>
      </c>
      <c r="H3960" s="6">
        <v>0</v>
      </c>
      <c r="I3960" s="7">
        <v>6239650</v>
      </c>
      <c r="J3960" s="7">
        <v>6239498</v>
      </c>
      <c r="K3960" s="7">
        <v>2</v>
      </c>
      <c r="L3960" s="7">
        <v>7</v>
      </c>
      <c r="M3960" s="7">
        <f t="shared" si="421"/>
        <v>0</v>
      </c>
      <c r="N3960" s="8">
        <f t="shared" si="422"/>
        <v>0</v>
      </c>
      <c r="R3960" s="12">
        <v>1</v>
      </c>
    </row>
    <row r="3961" spans="1:18" ht="38.25" x14ac:dyDescent="0.2">
      <c r="A3961" s="1" t="s">
        <v>7114</v>
      </c>
      <c r="C3961" s="2" t="s">
        <v>7115</v>
      </c>
      <c r="D3961" s="3" t="s">
        <v>234</v>
      </c>
      <c r="E3961" s="4">
        <v>1</v>
      </c>
      <c r="F3961" s="4">
        <v>0</v>
      </c>
      <c r="H3961" s="6">
        <v>0</v>
      </c>
      <c r="I3961" s="7">
        <v>6239651</v>
      </c>
      <c r="J3961" s="7">
        <v>6239498</v>
      </c>
      <c r="K3961" s="7">
        <v>2</v>
      </c>
      <c r="L3961" s="7">
        <v>7</v>
      </c>
      <c r="M3961" s="7">
        <f t="shared" si="421"/>
        <v>0</v>
      </c>
      <c r="N3961" s="8">
        <f t="shared" si="422"/>
        <v>0</v>
      </c>
      <c r="R3961" s="12">
        <v>1</v>
      </c>
    </row>
    <row r="3962" spans="1:18" ht="38.25" x14ac:dyDescent="0.2">
      <c r="A3962" s="1" t="s">
        <v>7116</v>
      </c>
      <c r="C3962" s="2" t="s">
        <v>7117</v>
      </c>
      <c r="D3962" s="3" t="s">
        <v>234</v>
      </c>
      <c r="E3962" s="4">
        <v>1</v>
      </c>
      <c r="F3962" s="4">
        <v>0</v>
      </c>
      <c r="H3962" s="6">
        <v>0</v>
      </c>
      <c r="I3962" s="7">
        <v>6239652</v>
      </c>
      <c r="J3962" s="7">
        <v>6239498</v>
      </c>
      <c r="K3962" s="7">
        <v>2</v>
      </c>
      <c r="L3962" s="7">
        <v>7</v>
      </c>
      <c r="M3962" s="7">
        <f t="shared" si="421"/>
        <v>0</v>
      </c>
      <c r="N3962" s="8">
        <f t="shared" si="422"/>
        <v>0</v>
      </c>
      <c r="R3962" s="12">
        <v>1</v>
      </c>
    </row>
    <row r="3963" spans="1:18" ht="63.75" x14ac:dyDescent="0.2">
      <c r="A3963" s="1" t="s">
        <v>7118</v>
      </c>
      <c r="B3963" s="1" t="s">
        <v>163</v>
      </c>
      <c r="C3963" s="2" t="s">
        <v>7119</v>
      </c>
      <c r="D3963" s="3" t="s">
        <v>36</v>
      </c>
      <c r="E3963" s="4">
        <v>0</v>
      </c>
      <c r="F3963" s="4">
        <v>0</v>
      </c>
      <c r="H3963" s="6">
        <v>0</v>
      </c>
      <c r="I3963" s="7">
        <v>6239653</v>
      </c>
      <c r="J3963" s="7">
        <v>6239498</v>
      </c>
      <c r="K3963" s="7">
        <v>2</v>
      </c>
      <c r="L3963" s="7">
        <v>7</v>
      </c>
      <c r="M3963" s="7">
        <f t="shared" si="421"/>
        <v>0</v>
      </c>
      <c r="N3963" s="8">
        <f t="shared" si="422"/>
        <v>0</v>
      </c>
      <c r="R3963" s="12">
        <v>1</v>
      </c>
    </row>
    <row r="3964" spans="1:18" ht="38.25" x14ac:dyDescent="0.2">
      <c r="A3964" s="1" t="s">
        <v>7120</v>
      </c>
      <c r="C3964" s="2" t="s">
        <v>7121</v>
      </c>
      <c r="D3964" s="3" t="s">
        <v>234</v>
      </c>
      <c r="E3964" s="4">
        <v>1</v>
      </c>
      <c r="F3964" s="4">
        <v>0</v>
      </c>
      <c r="H3964" s="6">
        <v>0</v>
      </c>
      <c r="I3964" s="7">
        <v>6239654</v>
      </c>
      <c r="J3964" s="7">
        <v>6239498</v>
      </c>
      <c r="K3964" s="7">
        <v>2</v>
      </c>
      <c r="L3964" s="7">
        <v>7</v>
      </c>
      <c r="M3964" s="7">
        <f t="shared" si="421"/>
        <v>0</v>
      </c>
      <c r="N3964" s="8">
        <f t="shared" si="422"/>
        <v>0</v>
      </c>
      <c r="R3964" s="12">
        <v>1</v>
      </c>
    </row>
    <row r="3965" spans="1:18" ht="38.25" x14ac:dyDescent="0.2">
      <c r="A3965" s="1" t="s">
        <v>7122</v>
      </c>
      <c r="C3965" s="2" t="s">
        <v>7123</v>
      </c>
      <c r="D3965" s="3" t="s">
        <v>234</v>
      </c>
      <c r="E3965" s="4">
        <v>1</v>
      </c>
      <c r="F3965" s="4">
        <v>0</v>
      </c>
      <c r="H3965" s="6">
        <v>0</v>
      </c>
      <c r="I3965" s="7">
        <v>6239655</v>
      </c>
      <c r="J3965" s="7">
        <v>6239498</v>
      </c>
      <c r="K3965" s="7">
        <v>2</v>
      </c>
      <c r="L3965" s="7">
        <v>7</v>
      </c>
      <c r="M3965" s="7">
        <f t="shared" si="421"/>
        <v>0</v>
      </c>
      <c r="N3965" s="8">
        <f t="shared" si="422"/>
        <v>0</v>
      </c>
      <c r="R3965" s="12">
        <v>1</v>
      </c>
    </row>
    <row r="3966" spans="1:18" ht="38.25" x14ac:dyDescent="0.2">
      <c r="A3966" s="1" t="s">
        <v>7124</v>
      </c>
      <c r="C3966" s="2" t="s">
        <v>7125</v>
      </c>
      <c r="D3966" s="3" t="s">
        <v>234</v>
      </c>
      <c r="E3966" s="4">
        <v>1</v>
      </c>
      <c r="F3966" s="4">
        <v>0</v>
      </c>
      <c r="H3966" s="6">
        <v>0</v>
      </c>
      <c r="I3966" s="7">
        <v>6239656</v>
      </c>
      <c r="J3966" s="7">
        <v>6239498</v>
      </c>
      <c r="K3966" s="7">
        <v>2</v>
      </c>
      <c r="L3966" s="7">
        <v>7</v>
      </c>
      <c r="M3966" s="7">
        <f t="shared" si="421"/>
        <v>0</v>
      </c>
      <c r="N3966" s="8">
        <f t="shared" si="422"/>
        <v>0</v>
      </c>
      <c r="R3966" s="12">
        <v>1</v>
      </c>
    </row>
    <row r="3967" spans="1:18" ht="38.25" x14ac:dyDescent="0.2">
      <c r="A3967" s="1" t="s">
        <v>7126</v>
      </c>
      <c r="C3967" s="2" t="s">
        <v>7127</v>
      </c>
      <c r="D3967" s="3" t="s">
        <v>234</v>
      </c>
      <c r="E3967" s="4">
        <v>1</v>
      </c>
      <c r="F3967" s="4">
        <v>0</v>
      </c>
      <c r="H3967" s="6">
        <v>0</v>
      </c>
      <c r="I3967" s="7">
        <v>6239657</v>
      </c>
      <c r="J3967" s="7">
        <v>6239498</v>
      </c>
      <c r="K3967" s="7">
        <v>2</v>
      </c>
      <c r="L3967" s="7">
        <v>7</v>
      </c>
      <c r="M3967" s="7">
        <f t="shared" si="421"/>
        <v>0</v>
      </c>
      <c r="N3967" s="8">
        <f t="shared" si="422"/>
        <v>0</v>
      </c>
      <c r="R3967" s="12">
        <v>1</v>
      </c>
    </row>
    <row r="3968" spans="1:18" ht="38.25" x14ac:dyDescent="0.2">
      <c r="A3968" s="1" t="s">
        <v>7128</v>
      </c>
      <c r="C3968" s="2" t="s">
        <v>7129</v>
      </c>
      <c r="D3968" s="3" t="s">
        <v>234</v>
      </c>
      <c r="E3968" s="4">
        <v>1</v>
      </c>
      <c r="F3968" s="4">
        <v>0</v>
      </c>
      <c r="H3968" s="6">
        <v>0</v>
      </c>
      <c r="I3968" s="7">
        <v>6239658</v>
      </c>
      <c r="J3968" s="7">
        <v>6239498</v>
      </c>
      <c r="K3968" s="7">
        <v>2</v>
      </c>
      <c r="L3968" s="7">
        <v>7</v>
      </c>
      <c r="M3968" s="7">
        <f t="shared" si="421"/>
        <v>0</v>
      </c>
      <c r="N3968" s="8">
        <f t="shared" si="422"/>
        <v>0</v>
      </c>
      <c r="R3968" s="12">
        <v>1</v>
      </c>
    </row>
    <row r="3969" spans="1:18" ht="38.25" x14ac:dyDescent="0.2">
      <c r="A3969" s="1" t="s">
        <v>7130</v>
      </c>
      <c r="C3969" s="2" t="s">
        <v>7131</v>
      </c>
      <c r="D3969" s="3" t="s">
        <v>234</v>
      </c>
      <c r="E3969" s="4">
        <v>1</v>
      </c>
      <c r="F3969" s="4">
        <v>0</v>
      </c>
      <c r="H3969" s="6">
        <v>0</v>
      </c>
      <c r="I3969" s="7">
        <v>6239659</v>
      </c>
      <c r="J3969" s="7">
        <v>6239498</v>
      </c>
      <c r="K3969" s="7">
        <v>2</v>
      </c>
      <c r="L3969" s="7">
        <v>7</v>
      </c>
      <c r="M3969" s="7">
        <f t="shared" si="421"/>
        <v>0</v>
      </c>
      <c r="N3969" s="8">
        <f t="shared" ref="N3969:N3977" si="423">H3969*E3969*(1+F3969/100)</f>
        <v>0</v>
      </c>
      <c r="R3969" s="12">
        <v>1</v>
      </c>
    </row>
    <row r="3970" spans="1:18" ht="38.25" x14ac:dyDescent="0.2">
      <c r="A3970" s="1" t="s">
        <v>7132</v>
      </c>
      <c r="C3970" s="2" t="s">
        <v>7133</v>
      </c>
      <c r="D3970" s="3" t="s">
        <v>234</v>
      </c>
      <c r="E3970" s="4">
        <v>1</v>
      </c>
      <c r="F3970" s="4">
        <v>0</v>
      </c>
      <c r="H3970" s="6">
        <v>0</v>
      </c>
      <c r="I3970" s="7">
        <v>6239660</v>
      </c>
      <c r="J3970" s="7">
        <v>6239498</v>
      </c>
      <c r="K3970" s="7">
        <v>2</v>
      </c>
      <c r="L3970" s="7">
        <v>7</v>
      </c>
      <c r="M3970" s="7">
        <f t="shared" si="421"/>
        <v>0</v>
      </c>
      <c r="N3970" s="8">
        <f t="shared" si="423"/>
        <v>0</v>
      </c>
      <c r="R3970" s="12">
        <v>1</v>
      </c>
    </row>
    <row r="3971" spans="1:18" ht="114.75" x14ac:dyDescent="0.2">
      <c r="A3971" s="1" t="s">
        <v>7134</v>
      </c>
      <c r="B3971" s="1" t="s">
        <v>166</v>
      </c>
      <c r="C3971" s="2" t="s">
        <v>7135</v>
      </c>
      <c r="D3971" s="3" t="s">
        <v>237</v>
      </c>
      <c r="E3971" s="4">
        <v>1</v>
      </c>
      <c r="F3971" s="4">
        <v>0</v>
      </c>
      <c r="H3971" s="6">
        <v>0</v>
      </c>
      <c r="I3971" s="7">
        <v>6239661</v>
      </c>
      <c r="J3971" s="7">
        <v>6239498</v>
      </c>
      <c r="K3971" s="7">
        <v>2</v>
      </c>
      <c r="L3971" s="7">
        <v>7</v>
      </c>
      <c r="M3971" s="7">
        <f t="shared" si="421"/>
        <v>0</v>
      </c>
      <c r="N3971" s="8">
        <f t="shared" si="423"/>
        <v>0</v>
      </c>
      <c r="R3971" s="12">
        <v>1</v>
      </c>
    </row>
    <row r="3972" spans="1:18" ht="25.5" x14ac:dyDescent="0.2">
      <c r="A3972" s="1" t="s">
        <v>7136</v>
      </c>
      <c r="B3972" s="1" t="s">
        <v>169</v>
      </c>
      <c r="C3972" s="2" t="s">
        <v>2000</v>
      </c>
      <c r="D3972" s="3" t="s">
        <v>244</v>
      </c>
      <c r="E3972" s="4">
        <v>8</v>
      </c>
      <c r="F3972" s="4">
        <v>0</v>
      </c>
      <c r="H3972" s="6">
        <v>0</v>
      </c>
      <c r="I3972" s="7">
        <v>6239662</v>
      </c>
      <c r="J3972" s="7">
        <v>6239498</v>
      </c>
      <c r="K3972" s="7">
        <v>2</v>
      </c>
      <c r="L3972" s="7">
        <v>7</v>
      </c>
      <c r="M3972" s="7">
        <f t="shared" si="421"/>
        <v>0</v>
      </c>
      <c r="N3972" s="8">
        <f t="shared" si="423"/>
        <v>0</v>
      </c>
      <c r="R3972" s="12">
        <v>1</v>
      </c>
    </row>
    <row r="3973" spans="1:18" ht="25.5" x14ac:dyDescent="0.2">
      <c r="A3973" s="1" t="s">
        <v>7137</v>
      </c>
      <c r="B3973" s="1" t="s">
        <v>172</v>
      </c>
      <c r="C3973" s="2" t="s">
        <v>2002</v>
      </c>
      <c r="D3973" s="3" t="s">
        <v>244</v>
      </c>
      <c r="E3973" s="4">
        <v>8</v>
      </c>
      <c r="F3973" s="4">
        <v>0</v>
      </c>
      <c r="H3973" s="6">
        <v>0</v>
      </c>
      <c r="I3973" s="7">
        <v>6239663</v>
      </c>
      <c r="J3973" s="7">
        <v>6239498</v>
      </c>
      <c r="K3973" s="7">
        <v>2</v>
      </c>
      <c r="L3973" s="7">
        <v>7</v>
      </c>
      <c r="M3973" s="7">
        <f t="shared" si="421"/>
        <v>0</v>
      </c>
      <c r="N3973" s="8">
        <f t="shared" si="423"/>
        <v>0</v>
      </c>
      <c r="R3973" s="12">
        <v>1</v>
      </c>
    </row>
    <row r="3974" spans="1:18" ht="63.75" x14ac:dyDescent="0.2">
      <c r="A3974" s="1" t="s">
        <v>7138</v>
      </c>
      <c r="B3974" s="1" t="s">
        <v>175</v>
      </c>
      <c r="C3974" s="2" t="s">
        <v>2004</v>
      </c>
      <c r="D3974" s="3" t="s">
        <v>244</v>
      </c>
      <c r="E3974" s="4">
        <v>745</v>
      </c>
      <c r="F3974" s="4">
        <v>0</v>
      </c>
      <c r="H3974" s="6">
        <v>0</v>
      </c>
      <c r="I3974" s="7">
        <v>6239664</v>
      </c>
      <c r="J3974" s="7">
        <v>6239498</v>
      </c>
      <c r="K3974" s="7">
        <v>2</v>
      </c>
      <c r="L3974" s="7">
        <v>7</v>
      </c>
      <c r="M3974" s="7">
        <f t="shared" si="421"/>
        <v>0</v>
      </c>
      <c r="N3974" s="8">
        <f t="shared" si="423"/>
        <v>0</v>
      </c>
      <c r="R3974" s="12">
        <v>1</v>
      </c>
    </row>
    <row r="3975" spans="1:18" ht="51" x14ac:dyDescent="0.2">
      <c r="A3975" s="1" t="s">
        <v>7139</v>
      </c>
      <c r="B3975" s="1" t="s">
        <v>178</v>
      </c>
      <c r="C3975" s="2" t="s">
        <v>7140</v>
      </c>
      <c r="D3975" s="3" t="s">
        <v>244</v>
      </c>
      <c r="E3975" s="4">
        <v>9</v>
      </c>
      <c r="F3975" s="4">
        <v>0</v>
      </c>
      <c r="H3975" s="6">
        <v>0</v>
      </c>
      <c r="I3975" s="7">
        <v>6239665</v>
      </c>
      <c r="J3975" s="7">
        <v>6239498</v>
      </c>
      <c r="K3975" s="7">
        <v>2</v>
      </c>
      <c r="L3975" s="7">
        <v>7</v>
      </c>
      <c r="M3975" s="7">
        <f t="shared" si="421"/>
        <v>0</v>
      </c>
      <c r="N3975" s="8">
        <f t="shared" si="423"/>
        <v>0</v>
      </c>
      <c r="R3975" s="12">
        <v>1</v>
      </c>
    </row>
    <row r="3976" spans="1:18" ht="51" x14ac:dyDescent="0.2">
      <c r="A3976" s="1" t="s">
        <v>7141</v>
      </c>
      <c r="B3976" s="1" t="s">
        <v>181</v>
      </c>
      <c r="C3976" s="2" t="s">
        <v>2006</v>
      </c>
      <c r="D3976" s="3" t="s">
        <v>237</v>
      </c>
      <c r="E3976" s="4">
        <v>38</v>
      </c>
      <c r="F3976" s="4">
        <v>0</v>
      </c>
      <c r="H3976" s="6">
        <v>0</v>
      </c>
      <c r="I3976" s="7">
        <v>6239666</v>
      </c>
      <c r="J3976" s="7">
        <v>6239498</v>
      </c>
      <c r="K3976" s="7">
        <v>2</v>
      </c>
      <c r="L3976" s="7">
        <v>7</v>
      </c>
      <c r="M3976" s="7">
        <f t="shared" si="421"/>
        <v>0</v>
      </c>
      <c r="N3976" s="8">
        <f t="shared" si="423"/>
        <v>0</v>
      </c>
      <c r="R3976" s="12">
        <v>1</v>
      </c>
    </row>
    <row r="3977" spans="1:18" ht="38.25" x14ac:dyDescent="0.2">
      <c r="A3977" s="1" t="s">
        <v>7142</v>
      </c>
      <c r="B3977" s="1" t="s">
        <v>184</v>
      </c>
      <c r="C3977" s="2" t="s">
        <v>2008</v>
      </c>
      <c r="D3977" s="3" t="s">
        <v>234</v>
      </c>
      <c r="E3977" s="4">
        <v>1</v>
      </c>
      <c r="F3977" s="4">
        <v>0</v>
      </c>
      <c r="H3977" s="6">
        <v>0</v>
      </c>
      <c r="I3977" s="7">
        <v>6239667</v>
      </c>
      <c r="J3977" s="7">
        <v>6239498</v>
      </c>
      <c r="K3977" s="7">
        <v>2</v>
      </c>
      <c r="L3977" s="7">
        <v>7</v>
      </c>
      <c r="M3977" s="7">
        <f t="shared" si="421"/>
        <v>0</v>
      </c>
      <c r="N3977" s="8">
        <f t="shared" si="423"/>
        <v>0</v>
      </c>
      <c r="R3977" s="12">
        <v>1</v>
      </c>
    </row>
    <row r="3978" spans="1:18" x14ac:dyDescent="0.2">
      <c r="A3978" s="1" t="s">
        <v>7143</v>
      </c>
      <c r="B3978" s="1" t="s">
        <v>413</v>
      </c>
      <c r="C3978" s="2" t="s">
        <v>7144</v>
      </c>
      <c r="E3978" s="4">
        <v>0</v>
      </c>
      <c r="F3978" s="4">
        <v>0</v>
      </c>
      <c r="H3978" s="6">
        <v>0</v>
      </c>
      <c r="I3978" s="7">
        <v>6238286</v>
      </c>
      <c r="J3978" s="7">
        <v>6237931</v>
      </c>
      <c r="K3978" s="7">
        <v>1</v>
      </c>
      <c r="L3978" s="7">
        <v>6</v>
      </c>
      <c r="M3978" s="7">
        <f>M3979+M3980+M3981+M3982+M3983+M3984+M3985+M3986+M3987+M3988+M3989+M3990+M3991+M3992+M3993+M3994+M3995+M3996+M3997+M3998+M3999+M4000+M4001+M4002+M4003</f>
        <v>0</v>
      </c>
      <c r="N3978" s="8">
        <f>N3979+N3980+N3981+N3982+N3983+N3984+N3985+N3986+N3987+N3988+N3989+N3990+N3991+N3992+N3993+N3994+N3995+N3996+N3997+N3998+N3999+N4000+N4001+N4002+N4003</f>
        <v>0</v>
      </c>
      <c r="R3978" s="12">
        <v>1</v>
      </c>
    </row>
    <row r="3979" spans="1:18" ht="76.5" x14ac:dyDescent="0.2">
      <c r="A3979" s="1" t="s">
        <v>7145</v>
      </c>
      <c r="B3979" s="1" t="s">
        <v>31</v>
      </c>
      <c r="C3979" s="2" t="s">
        <v>7146</v>
      </c>
      <c r="D3979" s="3" t="s">
        <v>234</v>
      </c>
      <c r="E3979" s="4">
        <v>1</v>
      </c>
      <c r="F3979" s="4">
        <v>0</v>
      </c>
      <c r="H3979" s="6">
        <v>0</v>
      </c>
      <c r="I3979" s="7">
        <v>6238287</v>
      </c>
      <c r="J3979" s="7">
        <v>6238286</v>
      </c>
      <c r="K3979" s="7">
        <v>2</v>
      </c>
      <c r="L3979" s="7">
        <v>7</v>
      </c>
      <c r="M3979" s="7">
        <f t="shared" ref="M3979:M4003" si="424">ROUND(ROUND(H3979,2)*ROUND(E3979,2), 2)</f>
        <v>0</v>
      </c>
      <c r="N3979" s="8">
        <f t="shared" ref="N3979:N4003" si="425">H3979*E3979*(1+F3979/100)</f>
        <v>0</v>
      </c>
      <c r="R3979" s="12">
        <v>1</v>
      </c>
    </row>
    <row r="3980" spans="1:18" ht="102" x14ac:dyDescent="0.2">
      <c r="A3980" s="1" t="s">
        <v>7147</v>
      </c>
      <c r="B3980" s="1" t="s">
        <v>42</v>
      </c>
      <c r="C3980" s="2" t="s">
        <v>7148</v>
      </c>
      <c r="D3980" s="3" t="s">
        <v>234</v>
      </c>
      <c r="E3980" s="4">
        <v>1</v>
      </c>
      <c r="F3980" s="4">
        <v>0</v>
      </c>
      <c r="H3980" s="6">
        <v>0</v>
      </c>
      <c r="I3980" s="7">
        <v>6238288</v>
      </c>
      <c r="J3980" s="7">
        <v>6238286</v>
      </c>
      <c r="K3980" s="7">
        <v>2</v>
      </c>
      <c r="L3980" s="7">
        <v>7</v>
      </c>
      <c r="M3980" s="7">
        <f t="shared" si="424"/>
        <v>0</v>
      </c>
      <c r="N3980" s="8">
        <f t="shared" si="425"/>
        <v>0</v>
      </c>
      <c r="R3980" s="12">
        <v>1</v>
      </c>
    </row>
    <row r="3981" spans="1:18" ht="102" x14ac:dyDescent="0.2">
      <c r="A3981" s="1" t="s">
        <v>7149</v>
      </c>
      <c r="B3981" s="1" t="s">
        <v>45</v>
      </c>
      <c r="C3981" s="2" t="s">
        <v>7150</v>
      </c>
      <c r="D3981" s="3" t="s">
        <v>234</v>
      </c>
      <c r="E3981" s="4">
        <v>1</v>
      </c>
      <c r="F3981" s="4">
        <v>0</v>
      </c>
      <c r="H3981" s="6">
        <v>0</v>
      </c>
      <c r="I3981" s="7">
        <v>6238289</v>
      </c>
      <c r="J3981" s="7">
        <v>6238286</v>
      </c>
      <c r="K3981" s="7">
        <v>2</v>
      </c>
      <c r="L3981" s="7">
        <v>7</v>
      </c>
      <c r="M3981" s="7">
        <f t="shared" si="424"/>
        <v>0</v>
      </c>
      <c r="N3981" s="8">
        <f t="shared" si="425"/>
        <v>0</v>
      </c>
      <c r="R3981" s="12">
        <v>1</v>
      </c>
    </row>
    <row r="3982" spans="1:18" ht="89.25" x14ac:dyDescent="0.2">
      <c r="A3982" s="1" t="s">
        <v>7151</v>
      </c>
      <c r="B3982" s="1" t="s">
        <v>48</v>
      </c>
      <c r="C3982" s="2" t="s">
        <v>7152</v>
      </c>
      <c r="D3982" s="3" t="s">
        <v>234</v>
      </c>
      <c r="E3982" s="4">
        <v>1</v>
      </c>
      <c r="F3982" s="4">
        <v>0</v>
      </c>
      <c r="H3982" s="6">
        <v>0</v>
      </c>
      <c r="I3982" s="7">
        <v>6238290</v>
      </c>
      <c r="J3982" s="7">
        <v>6238286</v>
      </c>
      <c r="K3982" s="7">
        <v>2</v>
      </c>
      <c r="L3982" s="7">
        <v>7</v>
      </c>
      <c r="M3982" s="7">
        <f t="shared" si="424"/>
        <v>0</v>
      </c>
      <c r="N3982" s="8">
        <f t="shared" si="425"/>
        <v>0</v>
      </c>
      <c r="R3982" s="12">
        <v>1</v>
      </c>
    </row>
    <row r="3983" spans="1:18" ht="89.25" x14ac:dyDescent="0.2">
      <c r="A3983" s="1" t="s">
        <v>7153</v>
      </c>
      <c r="B3983" s="1" t="s">
        <v>51</v>
      </c>
      <c r="C3983" s="2" t="s">
        <v>7154</v>
      </c>
      <c r="D3983" s="3" t="s">
        <v>234</v>
      </c>
      <c r="E3983" s="4">
        <v>1</v>
      </c>
      <c r="F3983" s="4">
        <v>0</v>
      </c>
      <c r="H3983" s="6">
        <v>0</v>
      </c>
      <c r="I3983" s="7">
        <v>6238291</v>
      </c>
      <c r="J3983" s="7">
        <v>6238286</v>
      </c>
      <c r="K3983" s="7">
        <v>2</v>
      </c>
      <c r="L3983" s="7">
        <v>7</v>
      </c>
      <c r="M3983" s="7">
        <f t="shared" si="424"/>
        <v>0</v>
      </c>
      <c r="N3983" s="8">
        <f t="shared" si="425"/>
        <v>0</v>
      </c>
      <c r="R3983" s="12">
        <v>1</v>
      </c>
    </row>
    <row r="3984" spans="1:18" ht="63.75" x14ac:dyDescent="0.2">
      <c r="A3984" s="1" t="s">
        <v>7155</v>
      </c>
      <c r="B3984" s="1" t="s">
        <v>54</v>
      </c>
      <c r="C3984" s="2" t="s">
        <v>7156</v>
      </c>
      <c r="D3984" s="3" t="s">
        <v>234</v>
      </c>
      <c r="E3984" s="4">
        <v>1</v>
      </c>
      <c r="F3984" s="4">
        <v>0</v>
      </c>
      <c r="H3984" s="6">
        <v>0</v>
      </c>
      <c r="I3984" s="7">
        <v>6238292</v>
      </c>
      <c r="J3984" s="7">
        <v>6238286</v>
      </c>
      <c r="K3984" s="7">
        <v>2</v>
      </c>
      <c r="L3984" s="7">
        <v>7</v>
      </c>
      <c r="M3984" s="7">
        <f t="shared" si="424"/>
        <v>0</v>
      </c>
      <c r="N3984" s="8">
        <f t="shared" si="425"/>
        <v>0</v>
      </c>
      <c r="R3984" s="12">
        <v>1</v>
      </c>
    </row>
    <row r="3985" spans="1:18" ht="38.25" x14ac:dyDescent="0.2">
      <c r="A3985" s="1" t="s">
        <v>7157</v>
      </c>
      <c r="B3985" s="1" t="s">
        <v>57</v>
      </c>
      <c r="C3985" s="2" t="s">
        <v>7158</v>
      </c>
      <c r="D3985" s="3" t="s">
        <v>36</v>
      </c>
      <c r="E3985" s="4">
        <v>0</v>
      </c>
      <c r="F3985" s="4">
        <v>0</v>
      </c>
      <c r="H3985" s="6">
        <v>0</v>
      </c>
      <c r="I3985" s="7">
        <v>6238293</v>
      </c>
      <c r="J3985" s="7">
        <v>6238286</v>
      </c>
      <c r="K3985" s="7">
        <v>2</v>
      </c>
      <c r="L3985" s="7">
        <v>7</v>
      </c>
      <c r="M3985" s="7">
        <f t="shared" si="424"/>
        <v>0</v>
      </c>
      <c r="N3985" s="8">
        <f t="shared" si="425"/>
        <v>0</v>
      </c>
      <c r="R3985" s="12">
        <v>1</v>
      </c>
    </row>
    <row r="3986" spans="1:18" ht="51" x14ac:dyDescent="0.2">
      <c r="A3986" s="1" t="s">
        <v>7159</v>
      </c>
      <c r="C3986" s="2" t="s">
        <v>7160</v>
      </c>
      <c r="D3986" s="3" t="s">
        <v>237</v>
      </c>
      <c r="E3986" s="4">
        <v>1</v>
      </c>
      <c r="F3986" s="4">
        <v>0</v>
      </c>
      <c r="H3986" s="6">
        <v>0</v>
      </c>
      <c r="I3986" s="7">
        <v>6238294</v>
      </c>
      <c r="J3986" s="7">
        <v>6238286</v>
      </c>
      <c r="K3986" s="7">
        <v>2</v>
      </c>
      <c r="L3986" s="7">
        <v>7</v>
      </c>
      <c r="M3986" s="7">
        <f t="shared" si="424"/>
        <v>0</v>
      </c>
      <c r="N3986" s="8">
        <f t="shared" si="425"/>
        <v>0</v>
      </c>
      <c r="R3986" s="12">
        <v>1</v>
      </c>
    </row>
    <row r="3987" spans="1:18" ht="63.75" x14ac:dyDescent="0.2">
      <c r="A3987" s="1" t="s">
        <v>7161</v>
      </c>
      <c r="B3987" s="1" t="s">
        <v>60</v>
      </c>
      <c r="C3987" s="2" t="s">
        <v>7162</v>
      </c>
      <c r="D3987" s="3" t="s">
        <v>36</v>
      </c>
      <c r="E3987" s="4">
        <v>0</v>
      </c>
      <c r="F3987" s="4">
        <v>0</v>
      </c>
      <c r="H3987" s="6">
        <v>0</v>
      </c>
      <c r="I3987" s="7">
        <v>6238295</v>
      </c>
      <c r="J3987" s="7">
        <v>6238286</v>
      </c>
      <c r="K3987" s="7">
        <v>2</v>
      </c>
      <c r="L3987" s="7">
        <v>7</v>
      </c>
      <c r="M3987" s="7">
        <f t="shared" si="424"/>
        <v>0</v>
      </c>
      <c r="N3987" s="8">
        <f t="shared" si="425"/>
        <v>0</v>
      </c>
      <c r="R3987" s="12">
        <v>1</v>
      </c>
    </row>
    <row r="3988" spans="1:18" ht="63.75" x14ac:dyDescent="0.2">
      <c r="A3988" s="1" t="s">
        <v>7163</v>
      </c>
      <c r="C3988" s="2" t="s">
        <v>7164</v>
      </c>
      <c r="D3988" s="3" t="s">
        <v>237</v>
      </c>
      <c r="E3988" s="4">
        <v>3</v>
      </c>
      <c r="F3988" s="4">
        <v>0</v>
      </c>
      <c r="H3988" s="6">
        <v>0</v>
      </c>
      <c r="I3988" s="7">
        <v>6238296</v>
      </c>
      <c r="J3988" s="7">
        <v>6238286</v>
      </c>
      <c r="K3988" s="7">
        <v>2</v>
      </c>
      <c r="L3988" s="7">
        <v>7</v>
      </c>
      <c r="M3988" s="7">
        <f t="shared" si="424"/>
        <v>0</v>
      </c>
      <c r="N3988" s="8">
        <f t="shared" si="425"/>
        <v>0</v>
      </c>
      <c r="R3988" s="12">
        <v>1</v>
      </c>
    </row>
    <row r="3989" spans="1:18" ht="63.75" x14ac:dyDescent="0.2">
      <c r="A3989" s="1" t="s">
        <v>7165</v>
      </c>
      <c r="C3989" s="2" t="s">
        <v>7166</v>
      </c>
      <c r="D3989" s="3" t="s">
        <v>237</v>
      </c>
      <c r="E3989" s="4">
        <v>2</v>
      </c>
      <c r="F3989" s="4">
        <v>0</v>
      </c>
      <c r="H3989" s="6">
        <v>0</v>
      </c>
      <c r="I3989" s="7">
        <v>6238297</v>
      </c>
      <c r="J3989" s="7">
        <v>6238286</v>
      </c>
      <c r="K3989" s="7">
        <v>2</v>
      </c>
      <c r="L3989" s="7">
        <v>7</v>
      </c>
      <c r="M3989" s="7">
        <f t="shared" si="424"/>
        <v>0</v>
      </c>
      <c r="N3989" s="8">
        <f t="shared" si="425"/>
        <v>0</v>
      </c>
      <c r="R3989" s="12">
        <v>1</v>
      </c>
    </row>
    <row r="3990" spans="1:18" ht="114.75" x14ac:dyDescent="0.2">
      <c r="A3990" s="1" t="s">
        <v>7167</v>
      </c>
      <c r="B3990" s="1" t="s">
        <v>63</v>
      </c>
      <c r="C3990" s="2" t="s">
        <v>7168</v>
      </c>
      <c r="D3990" s="3" t="s">
        <v>234</v>
      </c>
      <c r="E3990" s="4">
        <v>1</v>
      </c>
      <c r="F3990" s="4">
        <v>0</v>
      </c>
      <c r="H3990" s="6">
        <v>0</v>
      </c>
      <c r="I3990" s="7">
        <v>6238298</v>
      </c>
      <c r="J3990" s="7">
        <v>6238286</v>
      </c>
      <c r="K3990" s="7">
        <v>2</v>
      </c>
      <c r="L3990" s="7">
        <v>7</v>
      </c>
      <c r="M3990" s="7">
        <f t="shared" si="424"/>
        <v>0</v>
      </c>
      <c r="N3990" s="8">
        <f t="shared" si="425"/>
        <v>0</v>
      </c>
      <c r="R3990" s="12">
        <v>1</v>
      </c>
    </row>
    <row r="3991" spans="1:18" ht="76.5" x14ac:dyDescent="0.2">
      <c r="A3991" s="1" t="s">
        <v>7169</v>
      </c>
      <c r="B3991" s="1" t="s">
        <v>66</v>
      </c>
      <c r="C3991" s="2" t="s">
        <v>7170</v>
      </c>
      <c r="D3991" s="3" t="s">
        <v>36</v>
      </c>
      <c r="E3991" s="4">
        <v>0</v>
      </c>
      <c r="F3991" s="4">
        <v>0</v>
      </c>
      <c r="H3991" s="6">
        <v>0</v>
      </c>
      <c r="I3991" s="7">
        <v>6238299</v>
      </c>
      <c r="J3991" s="7">
        <v>6238286</v>
      </c>
      <c r="K3991" s="7">
        <v>2</v>
      </c>
      <c r="L3991" s="7">
        <v>7</v>
      </c>
      <c r="M3991" s="7">
        <f t="shared" si="424"/>
        <v>0</v>
      </c>
      <c r="N3991" s="8">
        <f t="shared" si="425"/>
        <v>0</v>
      </c>
      <c r="R3991" s="12">
        <v>1</v>
      </c>
    </row>
    <row r="3992" spans="1:18" ht="76.5" x14ac:dyDescent="0.2">
      <c r="A3992" s="1" t="s">
        <v>7171</v>
      </c>
      <c r="C3992" s="2" t="s">
        <v>7172</v>
      </c>
      <c r="D3992" s="3" t="s">
        <v>247</v>
      </c>
      <c r="E3992" s="4">
        <v>2</v>
      </c>
      <c r="F3992" s="4">
        <v>0</v>
      </c>
      <c r="H3992" s="6">
        <v>0</v>
      </c>
      <c r="I3992" s="7">
        <v>6238300</v>
      </c>
      <c r="J3992" s="7">
        <v>6238286</v>
      </c>
      <c r="K3992" s="7">
        <v>2</v>
      </c>
      <c r="L3992" s="7">
        <v>7</v>
      </c>
      <c r="M3992" s="7">
        <f t="shared" si="424"/>
        <v>0</v>
      </c>
      <c r="N3992" s="8">
        <f t="shared" si="425"/>
        <v>0</v>
      </c>
      <c r="R3992" s="12">
        <v>1</v>
      </c>
    </row>
    <row r="3993" spans="1:18" ht="76.5" x14ac:dyDescent="0.2">
      <c r="A3993" s="1" t="s">
        <v>7173</v>
      </c>
      <c r="C3993" s="2" t="s">
        <v>7174</v>
      </c>
      <c r="D3993" s="3" t="s">
        <v>247</v>
      </c>
      <c r="E3993" s="4">
        <v>19</v>
      </c>
      <c r="F3993" s="4">
        <v>0</v>
      </c>
      <c r="H3993" s="6">
        <v>0</v>
      </c>
      <c r="I3993" s="7">
        <v>6238301</v>
      </c>
      <c r="J3993" s="7">
        <v>6238286</v>
      </c>
      <c r="K3993" s="7">
        <v>2</v>
      </c>
      <c r="L3993" s="7">
        <v>7</v>
      </c>
      <c r="M3993" s="7">
        <f t="shared" si="424"/>
        <v>0</v>
      </c>
      <c r="N3993" s="8">
        <f t="shared" si="425"/>
        <v>0</v>
      </c>
      <c r="R3993" s="12">
        <v>1</v>
      </c>
    </row>
    <row r="3994" spans="1:18" ht="76.5" x14ac:dyDescent="0.2">
      <c r="A3994" s="1" t="s">
        <v>7175</v>
      </c>
      <c r="C3994" s="2" t="s">
        <v>7176</v>
      </c>
      <c r="D3994" s="3" t="s">
        <v>247</v>
      </c>
      <c r="E3994" s="4">
        <v>1</v>
      </c>
      <c r="F3994" s="4">
        <v>0</v>
      </c>
      <c r="H3994" s="6">
        <v>0</v>
      </c>
      <c r="I3994" s="7">
        <v>6238302</v>
      </c>
      <c r="J3994" s="7">
        <v>6238286</v>
      </c>
      <c r="K3994" s="7">
        <v>2</v>
      </c>
      <c r="L3994" s="7">
        <v>7</v>
      </c>
      <c r="M3994" s="7">
        <f t="shared" si="424"/>
        <v>0</v>
      </c>
      <c r="N3994" s="8">
        <f t="shared" si="425"/>
        <v>0</v>
      </c>
      <c r="R3994" s="12">
        <v>1</v>
      </c>
    </row>
    <row r="3995" spans="1:18" ht="76.5" x14ac:dyDescent="0.2">
      <c r="A3995" s="1" t="s">
        <v>7177</v>
      </c>
      <c r="C3995" s="2" t="s">
        <v>7178</v>
      </c>
      <c r="D3995" s="3" t="s">
        <v>247</v>
      </c>
      <c r="E3995" s="4">
        <v>1</v>
      </c>
      <c r="F3995" s="4">
        <v>0</v>
      </c>
      <c r="H3995" s="6">
        <v>0</v>
      </c>
      <c r="I3995" s="7">
        <v>6238303</v>
      </c>
      <c r="J3995" s="7">
        <v>6238286</v>
      </c>
      <c r="K3995" s="7">
        <v>2</v>
      </c>
      <c r="L3995" s="7">
        <v>7</v>
      </c>
      <c r="M3995" s="7">
        <f t="shared" si="424"/>
        <v>0</v>
      </c>
      <c r="N3995" s="8">
        <f t="shared" si="425"/>
        <v>0</v>
      </c>
      <c r="R3995" s="12">
        <v>1</v>
      </c>
    </row>
    <row r="3996" spans="1:18" ht="76.5" x14ac:dyDescent="0.2">
      <c r="A3996" s="1" t="s">
        <v>7179</v>
      </c>
      <c r="C3996" s="2" t="s">
        <v>7180</v>
      </c>
      <c r="D3996" s="3" t="s">
        <v>247</v>
      </c>
      <c r="E3996" s="4">
        <v>1</v>
      </c>
      <c r="F3996" s="4">
        <v>0</v>
      </c>
      <c r="H3996" s="6">
        <v>0</v>
      </c>
      <c r="I3996" s="7">
        <v>6238304</v>
      </c>
      <c r="J3996" s="7">
        <v>6238286</v>
      </c>
      <c r="K3996" s="7">
        <v>2</v>
      </c>
      <c r="L3996" s="7">
        <v>7</v>
      </c>
      <c r="M3996" s="7">
        <f t="shared" si="424"/>
        <v>0</v>
      </c>
      <c r="N3996" s="8">
        <f t="shared" si="425"/>
        <v>0</v>
      </c>
      <c r="R3996" s="12">
        <v>1</v>
      </c>
    </row>
    <row r="3997" spans="1:18" ht="38.25" x14ac:dyDescent="0.2">
      <c r="A3997" s="1" t="s">
        <v>7181</v>
      </c>
      <c r="B3997" s="1" t="s">
        <v>69</v>
      </c>
      <c r="C3997" s="2" t="s">
        <v>7182</v>
      </c>
      <c r="D3997" s="3" t="s">
        <v>36</v>
      </c>
      <c r="E3997" s="4">
        <v>0</v>
      </c>
      <c r="F3997" s="4">
        <v>0</v>
      </c>
      <c r="H3997" s="6">
        <v>0</v>
      </c>
      <c r="I3997" s="7">
        <v>6238305</v>
      </c>
      <c r="J3997" s="7">
        <v>6238286</v>
      </c>
      <c r="K3997" s="7">
        <v>2</v>
      </c>
      <c r="L3997" s="7">
        <v>7</v>
      </c>
      <c r="M3997" s="7">
        <f t="shared" si="424"/>
        <v>0</v>
      </c>
      <c r="N3997" s="8">
        <f t="shared" si="425"/>
        <v>0</v>
      </c>
      <c r="R3997" s="12">
        <v>1</v>
      </c>
    </row>
    <row r="3998" spans="1:18" ht="51" x14ac:dyDescent="0.2">
      <c r="A3998" s="1" t="s">
        <v>7183</v>
      </c>
      <c r="C3998" s="2" t="s">
        <v>7184</v>
      </c>
      <c r="D3998" s="3" t="s">
        <v>237</v>
      </c>
      <c r="E3998" s="4">
        <v>1</v>
      </c>
      <c r="F3998" s="4">
        <v>0</v>
      </c>
      <c r="H3998" s="6">
        <v>0</v>
      </c>
      <c r="I3998" s="7">
        <v>6238306</v>
      </c>
      <c r="J3998" s="7">
        <v>6238286</v>
      </c>
      <c r="K3998" s="7">
        <v>2</v>
      </c>
      <c r="L3998" s="7">
        <v>7</v>
      </c>
      <c r="M3998" s="7">
        <f t="shared" si="424"/>
        <v>0</v>
      </c>
      <c r="N3998" s="8">
        <f t="shared" si="425"/>
        <v>0</v>
      </c>
      <c r="R3998" s="12">
        <v>1</v>
      </c>
    </row>
    <row r="3999" spans="1:18" ht="51" x14ac:dyDescent="0.2">
      <c r="A3999" s="1" t="s">
        <v>7185</v>
      </c>
      <c r="C3999" s="2" t="s">
        <v>7186</v>
      </c>
      <c r="D3999" s="3" t="s">
        <v>237</v>
      </c>
      <c r="E3999" s="4">
        <v>1</v>
      </c>
      <c r="F3999" s="4">
        <v>0</v>
      </c>
      <c r="H3999" s="6">
        <v>0</v>
      </c>
      <c r="I3999" s="7">
        <v>6238307</v>
      </c>
      <c r="J3999" s="7">
        <v>6238286</v>
      </c>
      <c r="K3999" s="7">
        <v>2</v>
      </c>
      <c r="L3999" s="7">
        <v>7</v>
      </c>
      <c r="M3999" s="7">
        <f t="shared" si="424"/>
        <v>0</v>
      </c>
      <c r="N3999" s="8">
        <f t="shared" si="425"/>
        <v>0</v>
      </c>
      <c r="R3999" s="12">
        <v>1</v>
      </c>
    </row>
    <row r="4000" spans="1:18" ht="51" x14ac:dyDescent="0.2">
      <c r="A4000" s="1" t="s">
        <v>7187</v>
      </c>
      <c r="C4000" s="2" t="s">
        <v>7188</v>
      </c>
      <c r="D4000" s="3" t="s">
        <v>237</v>
      </c>
      <c r="E4000" s="4">
        <v>1</v>
      </c>
      <c r="F4000" s="4">
        <v>0</v>
      </c>
      <c r="H4000" s="6">
        <v>0</v>
      </c>
      <c r="I4000" s="7">
        <v>6238308</v>
      </c>
      <c r="J4000" s="7">
        <v>6238286</v>
      </c>
      <c r="K4000" s="7">
        <v>2</v>
      </c>
      <c r="L4000" s="7">
        <v>7</v>
      </c>
      <c r="M4000" s="7">
        <f t="shared" si="424"/>
        <v>0</v>
      </c>
      <c r="N4000" s="8">
        <f t="shared" si="425"/>
        <v>0</v>
      </c>
      <c r="R4000" s="12">
        <v>1</v>
      </c>
    </row>
    <row r="4001" spans="1:18" ht="51" x14ac:dyDescent="0.2">
      <c r="A4001" s="1" t="s">
        <v>7189</v>
      </c>
      <c r="C4001" s="2" t="s">
        <v>7190</v>
      </c>
      <c r="D4001" s="3" t="s">
        <v>237</v>
      </c>
      <c r="E4001" s="4">
        <v>1</v>
      </c>
      <c r="F4001" s="4">
        <v>0</v>
      </c>
      <c r="H4001" s="6">
        <v>0</v>
      </c>
      <c r="I4001" s="7">
        <v>6238309</v>
      </c>
      <c r="J4001" s="7">
        <v>6238286</v>
      </c>
      <c r="K4001" s="7">
        <v>2</v>
      </c>
      <c r="L4001" s="7">
        <v>7</v>
      </c>
      <c r="M4001" s="7">
        <f t="shared" si="424"/>
        <v>0</v>
      </c>
      <c r="N4001" s="8">
        <f t="shared" si="425"/>
        <v>0</v>
      </c>
      <c r="R4001" s="12">
        <v>1</v>
      </c>
    </row>
    <row r="4002" spans="1:18" ht="25.5" x14ac:dyDescent="0.2">
      <c r="A4002" s="1" t="s">
        <v>7191</v>
      </c>
      <c r="B4002" s="1" t="s">
        <v>72</v>
      </c>
      <c r="C4002" s="2" t="s">
        <v>7192</v>
      </c>
      <c r="D4002" s="3" t="s">
        <v>237</v>
      </c>
      <c r="E4002" s="4">
        <v>5</v>
      </c>
      <c r="F4002" s="4">
        <v>0</v>
      </c>
      <c r="H4002" s="6">
        <v>0</v>
      </c>
      <c r="I4002" s="7">
        <v>6238310</v>
      </c>
      <c r="J4002" s="7">
        <v>6238286</v>
      </c>
      <c r="K4002" s="7">
        <v>2</v>
      </c>
      <c r="L4002" s="7">
        <v>7</v>
      </c>
      <c r="M4002" s="7">
        <f t="shared" si="424"/>
        <v>0</v>
      </c>
      <c r="N4002" s="8">
        <f t="shared" si="425"/>
        <v>0</v>
      </c>
      <c r="R4002" s="12">
        <v>1</v>
      </c>
    </row>
    <row r="4003" spans="1:18" ht="38.25" x14ac:dyDescent="0.2">
      <c r="A4003" s="1" t="s">
        <v>7193</v>
      </c>
      <c r="B4003" s="1" t="s">
        <v>84</v>
      </c>
      <c r="C4003" s="2" t="s">
        <v>7194</v>
      </c>
      <c r="D4003" s="3" t="s">
        <v>234</v>
      </c>
      <c r="E4003" s="4">
        <v>1</v>
      </c>
      <c r="F4003" s="4">
        <v>0</v>
      </c>
      <c r="H4003" s="6">
        <v>0</v>
      </c>
      <c r="I4003" s="7">
        <v>6238311</v>
      </c>
      <c r="J4003" s="7">
        <v>6238286</v>
      </c>
      <c r="K4003" s="7">
        <v>2</v>
      </c>
      <c r="L4003" s="7">
        <v>7</v>
      </c>
      <c r="M4003" s="7">
        <f t="shared" si="424"/>
        <v>0</v>
      </c>
      <c r="N4003" s="8">
        <f t="shared" si="425"/>
        <v>0</v>
      </c>
      <c r="R4003" s="12">
        <v>1</v>
      </c>
    </row>
    <row r="4004" spans="1:18" x14ac:dyDescent="0.2">
      <c r="A4004" s="1" t="s">
        <v>7195</v>
      </c>
      <c r="C4004" s="2" t="s">
        <v>4690</v>
      </c>
      <c r="E4004" s="4">
        <v>0</v>
      </c>
      <c r="F4004" s="4">
        <v>0</v>
      </c>
      <c r="H4004" s="6">
        <v>0</v>
      </c>
      <c r="I4004" s="7">
        <v>6238312</v>
      </c>
      <c r="J4004" s="7">
        <v>6237930</v>
      </c>
      <c r="K4004" s="7">
        <v>1</v>
      </c>
      <c r="L4004" s="7">
        <v>5</v>
      </c>
      <c r="M4004" s="7">
        <f>M4005</f>
        <v>0</v>
      </c>
      <c r="N4004" s="8">
        <f>N4005</f>
        <v>0</v>
      </c>
      <c r="R4004" s="12">
        <v>1</v>
      </c>
    </row>
    <row r="4005" spans="1:18" x14ac:dyDescent="0.2">
      <c r="A4005" s="1" t="s">
        <v>7196</v>
      </c>
      <c r="B4005" s="1" t="s">
        <v>208</v>
      </c>
      <c r="C4005" s="2" t="s">
        <v>7197</v>
      </c>
      <c r="E4005" s="4">
        <v>0</v>
      </c>
      <c r="F4005" s="4">
        <v>0</v>
      </c>
      <c r="H4005" s="6">
        <v>0</v>
      </c>
      <c r="I4005" s="7">
        <v>6238313</v>
      </c>
      <c r="J4005" s="7">
        <v>6238312</v>
      </c>
      <c r="K4005" s="7">
        <v>1</v>
      </c>
      <c r="L4005" s="7">
        <v>6</v>
      </c>
      <c r="M4005" s="7">
        <f>M4006+M4007+M4008+M4009+M4010+M4011+M4012+M4013+M4014+M4015+M4016+M4017+M4018+M4019+M4020+M4021+M4022+M4023+M4024+M4025+M4026+M4027+M4028+M4029+M4030+M4031</f>
        <v>0</v>
      </c>
      <c r="N4005" s="8">
        <f>N4006+N4007+N4008+N4009+N4010+N4011+N4012+N4013+N4014+N4015+N4016+N4017+N4018+N4019+N4020+N4021+N4022+N4023+N4024+N4025+N4026+N4027+N4028+N4029+N4030+N4031</f>
        <v>0</v>
      </c>
      <c r="R4005" s="12">
        <v>1</v>
      </c>
    </row>
    <row r="4006" spans="1:18" ht="102" x14ac:dyDescent="0.2">
      <c r="A4006" s="1" t="s">
        <v>7198</v>
      </c>
      <c r="B4006" s="1" t="s">
        <v>31</v>
      </c>
      <c r="C4006" s="2" t="s">
        <v>6694</v>
      </c>
      <c r="D4006" s="3" t="s">
        <v>36</v>
      </c>
      <c r="E4006" s="4">
        <v>0</v>
      </c>
      <c r="F4006" s="4">
        <v>0</v>
      </c>
      <c r="H4006" s="6">
        <v>0</v>
      </c>
      <c r="I4006" s="7">
        <v>6238314</v>
      </c>
      <c r="J4006" s="7">
        <v>6238313</v>
      </c>
      <c r="K4006" s="7">
        <v>2</v>
      </c>
      <c r="L4006" s="7">
        <v>7</v>
      </c>
      <c r="M4006" s="7">
        <f t="shared" ref="M4006:M4031" si="426">ROUND(ROUND(H4006,2)*ROUND(E4006,2), 2)</f>
        <v>0</v>
      </c>
      <c r="N4006" s="8">
        <f t="shared" ref="N4006:N4031" si="427">H4006*E4006*(1+F4006/100)</f>
        <v>0</v>
      </c>
      <c r="R4006" s="12">
        <v>1</v>
      </c>
    </row>
    <row r="4007" spans="1:18" ht="102" x14ac:dyDescent="0.2">
      <c r="A4007" s="1" t="s">
        <v>7199</v>
      </c>
      <c r="C4007" s="2" t="s">
        <v>7200</v>
      </c>
      <c r="D4007" s="3" t="s">
        <v>234</v>
      </c>
      <c r="E4007" s="4">
        <v>1</v>
      </c>
      <c r="F4007" s="4">
        <v>0</v>
      </c>
      <c r="H4007" s="6">
        <v>0</v>
      </c>
      <c r="I4007" s="7">
        <v>6238315</v>
      </c>
      <c r="J4007" s="7">
        <v>6238313</v>
      </c>
      <c r="K4007" s="7">
        <v>2</v>
      </c>
      <c r="L4007" s="7">
        <v>7</v>
      </c>
      <c r="M4007" s="7">
        <f t="shared" si="426"/>
        <v>0</v>
      </c>
      <c r="N4007" s="8">
        <f t="shared" si="427"/>
        <v>0</v>
      </c>
      <c r="R4007" s="12">
        <v>1</v>
      </c>
    </row>
    <row r="4008" spans="1:18" ht="102" x14ac:dyDescent="0.2">
      <c r="A4008" s="1" t="s">
        <v>7201</v>
      </c>
      <c r="C4008" s="2" t="s">
        <v>6696</v>
      </c>
      <c r="D4008" s="3" t="s">
        <v>234</v>
      </c>
      <c r="E4008" s="4">
        <v>1</v>
      </c>
      <c r="F4008" s="4">
        <v>0</v>
      </c>
      <c r="H4008" s="6">
        <v>0</v>
      </c>
      <c r="I4008" s="7">
        <v>6238316</v>
      </c>
      <c r="J4008" s="7">
        <v>6238313</v>
      </c>
      <c r="K4008" s="7">
        <v>2</v>
      </c>
      <c r="L4008" s="7">
        <v>7</v>
      </c>
      <c r="M4008" s="7">
        <f t="shared" si="426"/>
        <v>0</v>
      </c>
      <c r="N4008" s="8">
        <f t="shared" si="427"/>
        <v>0</v>
      </c>
      <c r="R4008" s="12">
        <v>1</v>
      </c>
    </row>
    <row r="4009" spans="1:18" ht="51" x14ac:dyDescent="0.2">
      <c r="A4009" s="1" t="s">
        <v>7202</v>
      </c>
      <c r="B4009" s="1" t="s">
        <v>42</v>
      </c>
      <c r="C4009" s="2" t="s">
        <v>6710</v>
      </c>
      <c r="D4009" s="3" t="s">
        <v>36</v>
      </c>
      <c r="E4009" s="4">
        <v>0</v>
      </c>
      <c r="F4009" s="4">
        <v>0</v>
      </c>
      <c r="H4009" s="6">
        <v>0</v>
      </c>
      <c r="I4009" s="7">
        <v>6238317</v>
      </c>
      <c r="J4009" s="7">
        <v>6238313</v>
      </c>
      <c r="K4009" s="7">
        <v>2</v>
      </c>
      <c r="L4009" s="7">
        <v>7</v>
      </c>
      <c r="M4009" s="7">
        <f t="shared" si="426"/>
        <v>0</v>
      </c>
      <c r="N4009" s="8">
        <f t="shared" si="427"/>
        <v>0</v>
      </c>
      <c r="R4009" s="12">
        <v>1</v>
      </c>
    </row>
    <row r="4010" spans="1:18" ht="51" x14ac:dyDescent="0.2">
      <c r="A4010" s="1" t="s">
        <v>7203</v>
      </c>
      <c r="C4010" s="2" t="s">
        <v>7204</v>
      </c>
      <c r="D4010" s="3" t="s">
        <v>234</v>
      </c>
      <c r="E4010" s="4">
        <v>1</v>
      </c>
      <c r="F4010" s="4">
        <v>0</v>
      </c>
      <c r="H4010" s="6">
        <v>0</v>
      </c>
      <c r="I4010" s="7">
        <v>6238318</v>
      </c>
      <c r="J4010" s="7">
        <v>6238313</v>
      </c>
      <c r="K4010" s="7">
        <v>2</v>
      </c>
      <c r="L4010" s="7">
        <v>7</v>
      </c>
      <c r="M4010" s="7">
        <f t="shared" si="426"/>
        <v>0</v>
      </c>
      <c r="N4010" s="8">
        <f t="shared" si="427"/>
        <v>0</v>
      </c>
      <c r="R4010" s="12">
        <v>1</v>
      </c>
    </row>
    <row r="4011" spans="1:18" ht="51" x14ac:dyDescent="0.2">
      <c r="A4011" s="1" t="s">
        <v>7205</v>
      </c>
      <c r="C4011" s="2" t="s">
        <v>6712</v>
      </c>
      <c r="D4011" s="3" t="s">
        <v>234</v>
      </c>
      <c r="E4011" s="4">
        <v>1</v>
      </c>
      <c r="F4011" s="4">
        <v>0</v>
      </c>
      <c r="H4011" s="6">
        <v>0</v>
      </c>
      <c r="I4011" s="7">
        <v>6238319</v>
      </c>
      <c r="J4011" s="7">
        <v>6238313</v>
      </c>
      <c r="K4011" s="7">
        <v>2</v>
      </c>
      <c r="L4011" s="7">
        <v>7</v>
      </c>
      <c r="M4011" s="7">
        <f t="shared" si="426"/>
        <v>0</v>
      </c>
      <c r="N4011" s="8">
        <f t="shared" si="427"/>
        <v>0</v>
      </c>
      <c r="R4011" s="12">
        <v>1</v>
      </c>
    </row>
    <row r="4012" spans="1:18" ht="51" x14ac:dyDescent="0.2">
      <c r="A4012" s="1" t="s">
        <v>7206</v>
      </c>
      <c r="B4012" s="1" t="s">
        <v>45</v>
      </c>
      <c r="C4012" s="2" t="s">
        <v>6718</v>
      </c>
      <c r="D4012" s="3" t="s">
        <v>36</v>
      </c>
      <c r="E4012" s="4">
        <v>0</v>
      </c>
      <c r="F4012" s="4">
        <v>0</v>
      </c>
      <c r="H4012" s="6">
        <v>0</v>
      </c>
      <c r="I4012" s="7">
        <v>6238320</v>
      </c>
      <c r="J4012" s="7">
        <v>6238313</v>
      </c>
      <c r="K4012" s="7">
        <v>2</v>
      </c>
      <c r="L4012" s="7">
        <v>7</v>
      </c>
      <c r="M4012" s="7">
        <f t="shared" si="426"/>
        <v>0</v>
      </c>
      <c r="N4012" s="8">
        <f t="shared" si="427"/>
        <v>0</v>
      </c>
      <c r="R4012" s="12">
        <v>1</v>
      </c>
    </row>
    <row r="4013" spans="1:18" ht="51" x14ac:dyDescent="0.2">
      <c r="A4013" s="1" t="s">
        <v>7207</v>
      </c>
      <c r="C4013" s="2" t="s">
        <v>6720</v>
      </c>
      <c r="D4013" s="3" t="s">
        <v>247</v>
      </c>
      <c r="E4013" s="4">
        <v>889</v>
      </c>
      <c r="F4013" s="4">
        <v>0</v>
      </c>
      <c r="H4013" s="6">
        <v>0</v>
      </c>
      <c r="I4013" s="7">
        <v>6238321</v>
      </c>
      <c r="J4013" s="7">
        <v>6238313</v>
      </c>
      <c r="K4013" s="7">
        <v>2</v>
      </c>
      <c r="L4013" s="7">
        <v>7</v>
      </c>
      <c r="M4013" s="7">
        <f t="shared" si="426"/>
        <v>0</v>
      </c>
      <c r="N4013" s="8">
        <f t="shared" si="427"/>
        <v>0</v>
      </c>
      <c r="R4013" s="12">
        <v>1</v>
      </c>
    </row>
    <row r="4014" spans="1:18" ht="63.75" x14ac:dyDescent="0.2">
      <c r="A4014" s="1" t="s">
        <v>7208</v>
      </c>
      <c r="B4014" s="1" t="s">
        <v>48</v>
      </c>
      <c r="C4014" s="2" t="s">
        <v>6722</v>
      </c>
      <c r="D4014" s="3" t="s">
        <v>36</v>
      </c>
      <c r="E4014" s="4">
        <v>0</v>
      </c>
      <c r="F4014" s="4">
        <v>0</v>
      </c>
      <c r="H4014" s="6">
        <v>0</v>
      </c>
      <c r="I4014" s="7">
        <v>6238322</v>
      </c>
      <c r="J4014" s="7">
        <v>6238313</v>
      </c>
      <c r="K4014" s="7">
        <v>2</v>
      </c>
      <c r="L4014" s="7">
        <v>7</v>
      </c>
      <c r="M4014" s="7">
        <f t="shared" si="426"/>
        <v>0</v>
      </c>
      <c r="N4014" s="8">
        <f t="shared" si="427"/>
        <v>0</v>
      </c>
      <c r="R4014" s="12">
        <v>1</v>
      </c>
    </row>
    <row r="4015" spans="1:18" ht="63.75" x14ac:dyDescent="0.2">
      <c r="A4015" s="1" t="s">
        <v>7209</v>
      </c>
      <c r="C4015" s="2" t="s">
        <v>6724</v>
      </c>
      <c r="D4015" s="3" t="s">
        <v>247</v>
      </c>
      <c r="E4015" s="4">
        <v>15</v>
      </c>
      <c r="F4015" s="4">
        <v>0</v>
      </c>
      <c r="H4015" s="6">
        <v>0</v>
      </c>
      <c r="I4015" s="7">
        <v>6238323</v>
      </c>
      <c r="J4015" s="7">
        <v>6238313</v>
      </c>
      <c r="K4015" s="7">
        <v>2</v>
      </c>
      <c r="L4015" s="7">
        <v>7</v>
      </c>
      <c r="M4015" s="7">
        <f t="shared" si="426"/>
        <v>0</v>
      </c>
      <c r="N4015" s="8">
        <f t="shared" si="427"/>
        <v>0</v>
      </c>
      <c r="R4015" s="12">
        <v>1</v>
      </c>
    </row>
    <row r="4016" spans="1:18" ht="63.75" x14ac:dyDescent="0.2">
      <c r="A4016" s="1" t="s">
        <v>7210</v>
      </c>
      <c r="B4016" s="1" t="s">
        <v>51</v>
      </c>
      <c r="C4016" s="2" t="s">
        <v>6726</v>
      </c>
      <c r="D4016" s="3" t="s">
        <v>234</v>
      </c>
      <c r="E4016" s="4">
        <v>136</v>
      </c>
      <c r="F4016" s="4">
        <v>0</v>
      </c>
      <c r="H4016" s="6">
        <v>0</v>
      </c>
      <c r="I4016" s="7">
        <v>6238324</v>
      </c>
      <c r="J4016" s="7">
        <v>6238313</v>
      </c>
      <c r="K4016" s="7">
        <v>2</v>
      </c>
      <c r="L4016" s="7">
        <v>7</v>
      </c>
      <c r="M4016" s="7">
        <f t="shared" si="426"/>
        <v>0</v>
      </c>
      <c r="N4016" s="8">
        <f t="shared" si="427"/>
        <v>0</v>
      </c>
      <c r="R4016" s="12">
        <v>1</v>
      </c>
    </row>
    <row r="4017" spans="1:18" ht="51" x14ac:dyDescent="0.2">
      <c r="A4017" s="1" t="s">
        <v>7211</v>
      </c>
      <c r="B4017" s="1" t="s">
        <v>54</v>
      </c>
      <c r="C4017" s="2" t="s">
        <v>6728</v>
      </c>
      <c r="D4017" s="3" t="s">
        <v>247</v>
      </c>
      <c r="E4017" s="4">
        <v>86</v>
      </c>
      <c r="F4017" s="4">
        <v>0</v>
      </c>
      <c r="H4017" s="6">
        <v>0</v>
      </c>
      <c r="I4017" s="7">
        <v>6238325</v>
      </c>
      <c r="J4017" s="7">
        <v>6238313</v>
      </c>
      <c r="K4017" s="7">
        <v>2</v>
      </c>
      <c r="L4017" s="7">
        <v>7</v>
      </c>
      <c r="M4017" s="7">
        <f t="shared" si="426"/>
        <v>0</v>
      </c>
      <c r="N4017" s="8">
        <f t="shared" si="427"/>
        <v>0</v>
      </c>
      <c r="R4017" s="12">
        <v>1</v>
      </c>
    </row>
    <row r="4018" spans="1:18" ht="25.5" x14ac:dyDescent="0.2">
      <c r="A4018" s="1" t="s">
        <v>7212</v>
      </c>
      <c r="B4018" s="1" t="s">
        <v>57</v>
      </c>
      <c r="C4018" s="2" t="s">
        <v>6730</v>
      </c>
      <c r="D4018" s="3" t="s">
        <v>6731</v>
      </c>
      <c r="E4018" s="4">
        <v>14</v>
      </c>
      <c r="F4018" s="4">
        <v>0</v>
      </c>
      <c r="H4018" s="6">
        <v>0</v>
      </c>
      <c r="I4018" s="7">
        <v>6238326</v>
      </c>
      <c r="J4018" s="7">
        <v>6238313</v>
      </c>
      <c r="K4018" s="7">
        <v>2</v>
      </c>
      <c r="L4018" s="7">
        <v>7</v>
      </c>
      <c r="M4018" s="7">
        <f t="shared" si="426"/>
        <v>0</v>
      </c>
      <c r="N4018" s="8">
        <f t="shared" si="427"/>
        <v>0</v>
      </c>
      <c r="R4018" s="12">
        <v>1</v>
      </c>
    </row>
    <row r="4019" spans="1:18" ht="63.75" x14ac:dyDescent="0.2">
      <c r="A4019" s="1" t="s">
        <v>7213</v>
      </c>
      <c r="B4019" s="1" t="s">
        <v>60</v>
      </c>
      <c r="C4019" s="2" t="s">
        <v>6733</v>
      </c>
      <c r="D4019" s="3" t="s">
        <v>234</v>
      </c>
      <c r="E4019" s="4">
        <v>2</v>
      </c>
      <c r="F4019" s="4">
        <v>0</v>
      </c>
      <c r="H4019" s="6">
        <v>0</v>
      </c>
      <c r="I4019" s="7">
        <v>6238327</v>
      </c>
      <c r="J4019" s="7">
        <v>6238313</v>
      </c>
      <c r="K4019" s="7">
        <v>2</v>
      </c>
      <c r="L4019" s="7">
        <v>7</v>
      </c>
      <c r="M4019" s="7">
        <f t="shared" si="426"/>
        <v>0</v>
      </c>
      <c r="N4019" s="8">
        <f t="shared" si="427"/>
        <v>0</v>
      </c>
      <c r="R4019" s="12">
        <v>1</v>
      </c>
    </row>
    <row r="4020" spans="1:18" ht="25.5" x14ac:dyDescent="0.2">
      <c r="A4020" s="1" t="s">
        <v>7214</v>
      </c>
      <c r="B4020" s="1" t="s">
        <v>63</v>
      </c>
      <c r="C4020" s="2" t="s">
        <v>6735</v>
      </c>
      <c r="D4020" s="3" t="s">
        <v>234</v>
      </c>
      <c r="E4020" s="4">
        <v>1</v>
      </c>
      <c r="F4020" s="4">
        <v>0</v>
      </c>
      <c r="H4020" s="6">
        <v>0</v>
      </c>
      <c r="I4020" s="7">
        <v>6238328</v>
      </c>
      <c r="J4020" s="7">
        <v>6238313</v>
      </c>
      <c r="K4020" s="7">
        <v>2</v>
      </c>
      <c r="L4020" s="7">
        <v>7</v>
      </c>
      <c r="M4020" s="7">
        <f t="shared" si="426"/>
        <v>0</v>
      </c>
      <c r="N4020" s="8">
        <f t="shared" si="427"/>
        <v>0</v>
      </c>
      <c r="R4020" s="12">
        <v>1</v>
      </c>
    </row>
    <row r="4021" spans="1:18" ht="51" x14ac:dyDescent="0.2">
      <c r="A4021" s="1" t="s">
        <v>7215</v>
      </c>
      <c r="B4021" s="1" t="s">
        <v>66</v>
      </c>
      <c r="C4021" s="2" t="s">
        <v>1824</v>
      </c>
      <c r="D4021" s="3" t="s">
        <v>36</v>
      </c>
      <c r="E4021" s="4">
        <v>0</v>
      </c>
      <c r="F4021" s="4">
        <v>0</v>
      </c>
      <c r="H4021" s="6">
        <v>0</v>
      </c>
      <c r="I4021" s="7">
        <v>6238329</v>
      </c>
      <c r="J4021" s="7">
        <v>6238313</v>
      </c>
      <c r="K4021" s="7">
        <v>2</v>
      </c>
      <c r="L4021" s="7">
        <v>7</v>
      </c>
      <c r="M4021" s="7">
        <f t="shared" si="426"/>
        <v>0</v>
      </c>
      <c r="N4021" s="8">
        <f t="shared" si="427"/>
        <v>0</v>
      </c>
      <c r="R4021" s="12">
        <v>1</v>
      </c>
    </row>
    <row r="4022" spans="1:18" ht="63.75" x14ac:dyDescent="0.2">
      <c r="A4022" s="1" t="s">
        <v>7216</v>
      </c>
      <c r="C4022" s="2" t="s">
        <v>2094</v>
      </c>
      <c r="D4022" s="3" t="s">
        <v>247</v>
      </c>
      <c r="E4022" s="4">
        <v>46</v>
      </c>
      <c r="F4022" s="4">
        <v>0</v>
      </c>
      <c r="H4022" s="6">
        <v>0</v>
      </c>
      <c r="I4022" s="7">
        <v>6238330</v>
      </c>
      <c r="J4022" s="7">
        <v>6238313</v>
      </c>
      <c r="K4022" s="7">
        <v>2</v>
      </c>
      <c r="L4022" s="7">
        <v>7</v>
      </c>
      <c r="M4022" s="7">
        <f t="shared" si="426"/>
        <v>0</v>
      </c>
      <c r="N4022" s="8">
        <f t="shared" si="427"/>
        <v>0</v>
      </c>
      <c r="R4022" s="12">
        <v>1</v>
      </c>
    </row>
    <row r="4023" spans="1:18" ht="63.75" x14ac:dyDescent="0.2">
      <c r="A4023" s="1" t="s">
        <v>7217</v>
      </c>
      <c r="C4023" s="2" t="s">
        <v>2096</v>
      </c>
      <c r="D4023" s="3" t="s">
        <v>247</v>
      </c>
      <c r="E4023" s="4">
        <v>7</v>
      </c>
      <c r="F4023" s="4">
        <v>0</v>
      </c>
      <c r="H4023" s="6">
        <v>0</v>
      </c>
      <c r="I4023" s="7">
        <v>6238331</v>
      </c>
      <c r="J4023" s="7">
        <v>6238313</v>
      </c>
      <c r="K4023" s="7">
        <v>2</v>
      </c>
      <c r="L4023" s="7">
        <v>7</v>
      </c>
      <c r="M4023" s="7">
        <f t="shared" si="426"/>
        <v>0</v>
      </c>
      <c r="N4023" s="8">
        <f t="shared" si="427"/>
        <v>0</v>
      </c>
      <c r="R4023" s="12">
        <v>1</v>
      </c>
    </row>
    <row r="4024" spans="1:18" ht="63.75" x14ac:dyDescent="0.2">
      <c r="A4024" s="1" t="s">
        <v>7218</v>
      </c>
      <c r="C4024" s="2" t="s">
        <v>6581</v>
      </c>
      <c r="D4024" s="3" t="s">
        <v>247</v>
      </c>
      <c r="E4024" s="4">
        <v>43</v>
      </c>
      <c r="F4024" s="4">
        <v>0</v>
      </c>
      <c r="H4024" s="6">
        <v>0</v>
      </c>
      <c r="I4024" s="7">
        <v>6238332</v>
      </c>
      <c r="J4024" s="7">
        <v>6238313</v>
      </c>
      <c r="K4024" s="7">
        <v>2</v>
      </c>
      <c r="L4024" s="7">
        <v>7</v>
      </c>
      <c r="M4024" s="7">
        <f t="shared" si="426"/>
        <v>0</v>
      </c>
      <c r="N4024" s="8">
        <f t="shared" si="427"/>
        <v>0</v>
      </c>
      <c r="R4024" s="12">
        <v>1</v>
      </c>
    </row>
    <row r="4025" spans="1:18" ht="63.75" x14ac:dyDescent="0.2">
      <c r="A4025" s="1" t="s">
        <v>7219</v>
      </c>
      <c r="B4025" s="1" t="s">
        <v>69</v>
      </c>
      <c r="C4025" s="2" t="s">
        <v>1828</v>
      </c>
      <c r="D4025" s="3" t="s">
        <v>36</v>
      </c>
      <c r="E4025" s="4">
        <v>0</v>
      </c>
      <c r="F4025" s="4">
        <v>0</v>
      </c>
      <c r="H4025" s="6">
        <v>0</v>
      </c>
      <c r="I4025" s="7">
        <v>6238333</v>
      </c>
      <c r="J4025" s="7">
        <v>6238313</v>
      </c>
      <c r="K4025" s="7">
        <v>2</v>
      </c>
      <c r="L4025" s="7">
        <v>7</v>
      </c>
      <c r="M4025" s="7">
        <f t="shared" si="426"/>
        <v>0</v>
      </c>
      <c r="N4025" s="8">
        <f t="shared" si="427"/>
        <v>0</v>
      </c>
      <c r="R4025" s="12">
        <v>1</v>
      </c>
    </row>
    <row r="4026" spans="1:18" ht="63.75" x14ac:dyDescent="0.2">
      <c r="A4026" s="1" t="s">
        <v>7220</v>
      </c>
      <c r="C4026" s="2" t="s">
        <v>6752</v>
      </c>
      <c r="D4026" s="3" t="s">
        <v>247</v>
      </c>
      <c r="E4026" s="4">
        <v>46</v>
      </c>
      <c r="F4026" s="4">
        <v>0</v>
      </c>
      <c r="H4026" s="6">
        <v>0</v>
      </c>
      <c r="I4026" s="7">
        <v>6238334</v>
      </c>
      <c r="J4026" s="7">
        <v>6238313</v>
      </c>
      <c r="K4026" s="7">
        <v>2</v>
      </c>
      <c r="L4026" s="7">
        <v>7</v>
      </c>
      <c r="M4026" s="7">
        <f t="shared" si="426"/>
        <v>0</v>
      </c>
      <c r="N4026" s="8">
        <f t="shared" si="427"/>
        <v>0</v>
      </c>
      <c r="R4026" s="12">
        <v>1</v>
      </c>
    </row>
    <row r="4027" spans="1:18" ht="63.75" x14ac:dyDescent="0.2">
      <c r="A4027" s="1" t="s">
        <v>7221</v>
      </c>
      <c r="C4027" s="2" t="s">
        <v>6754</v>
      </c>
      <c r="D4027" s="3" t="s">
        <v>247</v>
      </c>
      <c r="E4027" s="4">
        <v>7</v>
      </c>
      <c r="F4027" s="4">
        <v>0</v>
      </c>
      <c r="H4027" s="6">
        <v>0</v>
      </c>
      <c r="I4027" s="7">
        <v>6238335</v>
      </c>
      <c r="J4027" s="7">
        <v>6238313</v>
      </c>
      <c r="K4027" s="7">
        <v>2</v>
      </c>
      <c r="L4027" s="7">
        <v>7</v>
      </c>
      <c r="M4027" s="7">
        <f t="shared" si="426"/>
        <v>0</v>
      </c>
      <c r="N4027" s="8">
        <f t="shared" si="427"/>
        <v>0</v>
      </c>
      <c r="R4027" s="12">
        <v>1</v>
      </c>
    </row>
    <row r="4028" spans="1:18" ht="63.75" x14ac:dyDescent="0.2">
      <c r="A4028" s="1" t="s">
        <v>7222</v>
      </c>
      <c r="C4028" s="2" t="s">
        <v>6756</v>
      </c>
      <c r="D4028" s="3" t="s">
        <v>247</v>
      </c>
      <c r="E4028" s="4">
        <v>43</v>
      </c>
      <c r="F4028" s="4">
        <v>0</v>
      </c>
      <c r="H4028" s="6">
        <v>0</v>
      </c>
      <c r="I4028" s="7">
        <v>6238336</v>
      </c>
      <c r="J4028" s="7">
        <v>6238313</v>
      </c>
      <c r="K4028" s="7">
        <v>2</v>
      </c>
      <c r="L4028" s="7">
        <v>7</v>
      </c>
      <c r="M4028" s="7">
        <f t="shared" si="426"/>
        <v>0</v>
      </c>
      <c r="N4028" s="8">
        <f t="shared" si="427"/>
        <v>0</v>
      </c>
      <c r="R4028" s="12">
        <v>1</v>
      </c>
    </row>
    <row r="4029" spans="1:18" ht="25.5" x14ac:dyDescent="0.2">
      <c r="A4029" s="1" t="s">
        <v>7223</v>
      </c>
      <c r="B4029" s="1" t="s">
        <v>72</v>
      </c>
      <c r="C4029" s="2" t="s">
        <v>1870</v>
      </c>
      <c r="D4029" s="3" t="s">
        <v>244</v>
      </c>
      <c r="E4029" s="4">
        <v>9</v>
      </c>
      <c r="F4029" s="4">
        <v>0</v>
      </c>
      <c r="H4029" s="6">
        <v>0</v>
      </c>
      <c r="I4029" s="7">
        <v>6238337</v>
      </c>
      <c r="J4029" s="7">
        <v>6238313</v>
      </c>
      <c r="K4029" s="7">
        <v>2</v>
      </c>
      <c r="L4029" s="7">
        <v>7</v>
      </c>
      <c r="M4029" s="7">
        <f t="shared" si="426"/>
        <v>0</v>
      </c>
      <c r="N4029" s="8">
        <f t="shared" si="427"/>
        <v>0</v>
      </c>
      <c r="R4029" s="12">
        <v>1</v>
      </c>
    </row>
    <row r="4030" spans="1:18" ht="38.25" x14ac:dyDescent="0.2">
      <c r="A4030" s="1" t="s">
        <v>7224</v>
      </c>
      <c r="B4030" s="1" t="s">
        <v>75</v>
      </c>
      <c r="C4030" s="2" t="s">
        <v>6786</v>
      </c>
      <c r="D4030" s="3" t="s">
        <v>234</v>
      </c>
      <c r="E4030" s="4">
        <v>1</v>
      </c>
      <c r="F4030" s="4">
        <v>0</v>
      </c>
      <c r="H4030" s="6">
        <v>0</v>
      </c>
      <c r="I4030" s="7">
        <v>6238338</v>
      </c>
      <c r="J4030" s="7">
        <v>6238313</v>
      </c>
      <c r="K4030" s="7">
        <v>2</v>
      </c>
      <c r="L4030" s="7">
        <v>7</v>
      </c>
      <c r="M4030" s="7">
        <f t="shared" si="426"/>
        <v>0</v>
      </c>
      <c r="N4030" s="8">
        <f t="shared" si="427"/>
        <v>0</v>
      </c>
      <c r="R4030" s="12">
        <v>1</v>
      </c>
    </row>
    <row r="4031" spans="1:18" ht="25.5" x14ac:dyDescent="0.2">
      <c r="A4031" s="1" t="s">
        <v>7225</v>
      </c>
      <c r="B4031" s="1" t="s">
        <v>81</v>
      </c>
      <c r="C4031" s="2" t="s">
        <v>6790</v>
      </c>
      <c r="D4031" s="3" t="s">
        <v>234</v>
      </c>
      <c r="E4031" s="4">
        <v>1</v>
      </c>
      <c r="F4031" s="4">
        <v>0</v>
      </c>
      <c r="H4031" s="6">
        <v>0</v>
      </c>
      <c r="I4031" s="7">
        <v>6238339</v>
      </c>
      <c r="J4031" s="7">
        <v>6238313</v>
      </c>
      <c r="K4031" s="7">
        <v>2</v>
      </c>
      <c r="L4031" s="7">
        <v>7</v>
      </c>
      <c r="M4031" s="7">
        <f t="shared" si="426"/>
        <v>0</v>
      </c>
      <c r="N4031" s="8">
        <f t="shared" si="427"/>
        <v>0</v>
      </c>
      <c r="R4031" s="12">
        <v>1</v>
      </c>
    </row>
    <row r="4032" spans="1:18" x14ac:dyDescent="0.2">
      <c r="A4032" s="1" t="s">
        <v>7226</v>
      </c>
      <c r="B4032" s="1" t="s">
        <v>482</v>
      </c>
      <c r="C4032" s="2" t="s">
        <v>7227</v>
      </c>
      <c r="E4032" s="4">
        <v>0</v>
      </c>
      <c r="F4032" s="4">
        <v>0</v>
      </c>
      <c r="H4032" s="6">
        <v>0</v>
      </c>
      <c r="I4032" s="7">
        <v>6239669</v>
      </c>
      <c r="J4032" s="7">
        <v>6238441</v>
      </c>
      <c r="K4032" s="7">
        <v>1</v>
      </c>
      <c r="L4032" s="7">
        <v>2</v>
      </c>
      <c r="M4032" s="7">
        <f>M4033</f>
        <v>0</v>
      </c>
      <c r="N4032" s="8">
        <f>N4033</f>
        <v>0</v>
      </c>
      <c r="R4032" s="12">
        <v>1</v>
      </c>
    </row>
    <row r="4033" spans="1:18" x14ac:dyDescent="0.2">
      <c r="A4033" s="1" t="s">
        <v>7228</v>
      </c>
      <c r="B4033" s="1" t="s">
        <v>31</v>
      </c>
      <c r="C4033" s="2" t="s">
        <v>7229</v>
      </c>
      <c r="D4033" s="150" t="s">
        <v>10</v>
      </c>
      <c r="E4033" s="4">
        <f>ROUND((M70+M1100)*0.05,2)</f>
        <v>0</v>
      </c>
      <c r="F4033" s="4">
        <v>0</v>
      </c>
      <c r="H4033" s="151">
        <v>1</v>
      </c>
      <c r="I4033" s="7">
        <v>6239670</v>
      </c>
      <c r="J4033" s="7">
        <v>6239669</v>
      </c>
      <c r="K4033" s="7">
        <v>2</v>
      </c>
      <c r="L4033" s="7">
        <v>3</v>
      </c>
      <c r="M4033" s="7">
        <f>ROUND(ROUND(H4033,2)*ROUND(E4033,2), 2)</f>
        <v>0</v>
      </c>
      <c r="N4033" s="8">
        <f>H4033*E4033*(1+F4033/100)</f>
        <v>0</v>
      </c>
      <c r="Q4033" s="11">
        <v>4</v>
      </c>
      <c r="R4033" s="12">
        <v>1</v>
      </c>
    </row>
    <row r="4034" spans="1:18" x14ac:dyDescent="0.2">
      <c r="A4034" s="1" t="s">
        <v>45</v>
      </c>
      <c r="B4034" s="1" t="s">
        <v>202</v>
      </c>
      <c r="C4034" s="2" t="s">
        <v>7230</v>
      </c>
      <c r="E4034" s="4">
        <v>0</v>
      </c>
      <c r="F4034" s="4">
        <v>0</v>
      </c>
      <c r="H4034" s="6">
        <v>0</v>
      </c>
      <c r="I4034" s="7">
        <v>6238442</v>
      </c>
      <c r="J4034" s="7">
        <v>-1</v>
      </c>
      <c r="K4034" s="7">
        <v>1</v>
      </c>
      <c r="L4034" s="7">
        <v>1</v>
      </c>
      <c r="M4034" s="7">
        <f>M4035+M4047</f>
        <v>0</v>
      </c>
      <c r="N4034" s="8">
        <f>N4035+N4047</f>
        <v>0</v>
      </c>
      <c r="R4034" s="12">
        <v>1</v>
      </c>
    </row>
    <row r="4035" spans="1:18" x14ac:dyDescent="0.2">
      <c r="A4035" s="1" t="s">
        <v>7231</v>
      </c>
      <c r="B4035" s="1" t="s">
        <v>195</v>
      </c>
      <c r="C4035" s="2" t="s">
        <v>7232</v>
      </c>
      <c r="E4035" s="4">
        <v>0</v>
      </c>
      <c r="F4035" s="4">
        <v>0</v>
      </c>
      <c r="H4035" s="6">
        <v>0</v>
      </c>
      <c r="I4035" s="7">
        <v>6237227</v>
      </c>
      <c r="J4035" s="7">
        <v>6238442</v>
      </c>
      <c r="K4035" s="7">
        <v>1</v>
      </c>
      <c r="L4035" s="7">
        <v>2</v>
      </c>
      <c r="M4035" s="7">
        <f>M4036+M4038+M4044</f>
        <v>0</v>
      </c>
      <c r="N4035" s="8">
        <f>N4036+N4038+N4044</f>
        <v>0</v>
      </c>
      <c r="R4035" s="12">
        <v>1</v>
      </c>
    </row>
    <row r="4036" spans="1:18" x14ac:dyDescent="0.2">
      <c r="A4036" s="1" t="s">
        <v>7233</v>
      </c>
      <c r="C4036" s="2" t="s">
        <v>285</v>
      </c>
      <c r="E4036" s="4">
        <v>0</v>
      </c>
      <c r="F4036" s="4">
        <v>0</v>
      </c>
      <c r="H4036" s="6">
        <v>0</v>
      </c>
      <c r="I4036" s="7">
        <v>6237228</v>
      </c>
      <c r="J4036" s="7">
        <v>6237227</v>
      </c>
      <c r="K4036" s="7">
        <v>1</v>
      </c>
      <c r="L4036" s="7">
        <v>3</v>
      </c>
      <c r="M4036" s="7">
        <f>M4037</f>
        <v>0</v>
      </c>
      <c r="N4036" s="8">
        <f>N4037</f>
        <v>0</v>
      </c>
      <c r="R4036" s="12">
        <v>1</v>
      </c>
    </row>
    <row r="4037" spans="1:18" ht="25.5" x14ac:dyDescent="0.2">
      <c r="A4037" s="1" t="s">
        <v>7234</v>
      </c>
      <c r="C4037" s="2" t="s">
        <v>880</v>
      </c>
      <c r="D4037" s="3" t="s">
        <v>36</v>
      </c>
      <c r="E4037" s="4">
        <v>0</v>
      </c>
      <c r="F4037" s="4">
        <v>0</v>
      </c>
      <c r="H4037" s="6">
        <v>0</v>
      </c>
      <c r="I4037" s="7">
        <v>6237229</v>
      </c>
      <c r="J4037" s="7">
        <v>6237228</v>
      </c>
      <c r="K4037" s="7">
        <v>2</v>
      </c>
      <c r="L4037" s="7">
        <v>4</v>
      </c>
      <c r="M4037" s="7">
        <f>ROUND(ROUND(H4037,2)*ROUND(E4037,2), 2)</f>
        <v>0</v>
      </c>
      <c r="N4037" s="8">
        <f>H4037*E4037*(1+F4037/100)</f>
        <v>0</v>
      </c>
      <c r="R4037" s="12">
        <v>1</v>
      </c>
    </row>
    <row r="4038" spans="1:18" x14ac:dyDescent="0.2">
      <c r="A4038" s="1" t="s">
        <v>7235</v>
      </c>
      <c r="B4038" s="1" t="s">
        <v>972</v>
      </c>
      <c r="C4038" s="2" t="s">
        <v>4385</v>
      </c>
      <c r="E4038" s="4">
        <v>0</v>
      </c>
      <c r="F4038" s="4">
        <v>0</v>
      </c>
      <c r="H4038" s="6">
        <v>0</v>
      </c>
      <c r="I4038" s="7">
        <v>6237230</v>
      </c>
      <c r="J4038" s="7">
        <v>6237227</v>
      </c>
      <c r="K4038" s="7">
        <v>1</v>
      </c>
      <c r="L4038" s="7">
        <v>3</v>
      </c>
      <c r="M4038" s="7">
        <f>M4039+M4040+M4041+M4042+M4043</f>
        <v>0</v>
      </c>
      <c r="N4038" s="8">
        <f>N4039+N4040+N4041+N4042+N4043</f>
        <v>0</v>
      </c>
      <c r="R4038" s="12">
        <v>1</v>
      </c>
    </row>
    <row r="4039" spans="1:18" x14ac:dyDescent="0.2">
      <c r="A4039" s="1" t="s">
        <v>7236</v>
      </c>
      <c r="C4039" s="2" t="s">
        <v>7237</v>
      </c>
      <c r="D4039" s="3" t="s">
        <v>247</v>
      </c>
      <c r="E4039" s="4">
        <v>20</v>
      </c>
      <c r="F4039" s="4">
        <v>0</v>
      </c>
      <c r="H4039" s="6">
        <v>0</v>
      </c>
      <c r="I4039" s="7">
        <v>6306403</v>
      </c>
      <c r="J4039" s="7">
        <v>6237230</v>
      </c>
      <c r="K4039" s="7">
        <v>2</v>
      </c>
      <c r="L4039" s="7">
        <v>4</v>
      </c>
      <c r="M4039" s="7">
        <f t="shared" ref="M4039:M4043" si="428">ROUND(ROUND(H4039,2)*ROUND(E4039,2), 2)</f>
        <v>0</v>
      </c>
      <c r="N4039" s="8">
        <f>H4039*E4039*(1+F4039/100)</f>
        <v>0</v>
      </c>
      <c r="R4039" s="12">
        <v>1</v>
      </c>
    </row>
    <row r="4040" spans="1:18" ht="25.5" x14ac:dyDescent="0.2">
      <c r="A4040" s="1" t="s">
        <v>7238</v>
      </c>
      <c r="B4040" s="1" t="s">
        <v>31</v>
      </c>
      <c r="C4040" s="2" t="s">
        <v>7239</v>
      </c>
      <c r="D4040" s="3" t="s">
        <v>36</v>
      </c>
      <c r="E4040" s="4">
        <v>0</v>
      </c>
      <c r="F4040" s="4">
        <v>0</v>
      </c>
      <c r="H4040" s="6">
        <v>0</v>
      </c>
      <c r="I4040" s="7">
        <v>6237231</v>
      </c>
      <c r="J4040" s="7">
        <v>6237230</v>
      </c>
      <c r="K4040" s="7">
        <v>2</v>
      </c>
      <c r="L4040" s="7">
        <v>4</v>
      </c>
      <c r="M4040" s="7">
        <f t="shared" si="428"/>
        <v>0</v>
      </c>
      <c r="N4040" s="8">
        <f>H4040*E4040*(1+F4040/100)</f>
        <v>0</v>
      </c>
      <c r="R4040" s="12">
        <v>1</v>
      </c>
    </row>
    <row r="4041" spans="1:18" ht="38.25" x14ac:dyDescent="0.2">
      <c r="A4041" s="1" t="s">
        <v>7240</v>
      </c>
      <c r="C4041" s="2" t="s">
        <v>7241</v>
      </c>
      <c r="D4041" s="3" t="s">
        <v>247</v>
      </c>
      <c r="E4041" s="4">
        <v>30</v>
      </c>
      <c r="F4041" s="4">
        <v>0</v>
      </c>
      <c r="H4041" s="6">
        <v>0</v>
      </c>
      <c r="I4041" s="7">
        <v>6237232</v>
      </c>
      <c r="J4041" s="7">
        <v>6237230</v>
      </c>
      <c r="K4041" s="7">
        <v>2</v>
      </c>
      <c r="L4041" s="7">
        <v>4</v>
      </c>
      <c r="M4041" s="7">
        <f t="shared" si="428"/>
        <v>0</v>
      </c>
      <c r="N4041" s="8">
        <f>H4041*E4041*(1+F4041/100)</f>
        <v>0</v>
      </c>
      <c r="R4041" s="12">
        <v>1</v>
      </c>
    </row>
    <row r="4042" spans="1:18" ht="38.25" x14ac:dyDescent="0.2">
      <c r="A4042" s="1" t="s">
        <v>7242</v>
      </c>
      <c r="C4042" s="2" t="s">
        <v>7243</v>
      </c>
      <c r="D4042" s="3" t="s">
        <v>234</v>
      </c>
      <c r="E4042" s="4">
        <v>1</v>
      </c>
      <c r="F4042" s="4">
        <v>0</v>
      </c>
      <c r="H4042" s="6">
        <v>0</v>
      </c>
      <c r="I4042" s="7">
        <v>6237233</v>
      </c>
      <c r="J4042" s="7">
        <v>6237230</v>
      </c>
      <c r="K4042" s="7">
        <v>2</v>
      </c>
      <c r="L4042" s="7">
        <v>4</v>
      </c>
      <c r="M4042" s="7">
        <f t="shared" si="428"/>
        <v>0</v>
      </c>
      <c r="N4042" s="8">
        <f>H4042*E4042*(1+F4042/100)</f>
        <v>0</v>
      </c>
      <c r="R4042" s="12">
        <v>1</v>
      </c>
    </row>
    <row r="4043" spans="1:18" ht="51" x14ac:dyDescent="0.2">
      <c r="A4043" s="1" t="s">
        <v>7244</v>
      </c>
      <c r="C4043" s="2" t="s">
        <v>7245</v>
      </c>
      <c r="D4043" s="3" t="s">
        <v>234</v>
      </c>
      <c r="E4043" s="4">
        <v>1</v>
      </c>
      <c r="F4043" s="4">
        <v>0</v>
      </c>
      <c r="H4043" s="6">
        <v>0</v>
      </c>
      <c r="I4043" s="7">
        <v>6237234</v>
      </c>
      <c r="J4043" s="7">
        <v>6237230</v>
      </c>
      <c r="K4043" s="7">
        <v>2</v>
      </c>
      <c r="L4043" s="7">
        <v>4</v>
      </c>
      <c r="M4043" s="7">
        <f t="shared" si="428"/>
        <v>0</v>
      </c>
      <c r="N4043" s="8">
        <f>H4043*E4043*(1+F4043/100)</f>
        <v>0</v>
      </c>
      <c r="R4043" s="12">
        <v>1</v>
      </c>
    </row>
    <row r="4044" spans="1:18" x14ac:dyDescent="0.2">
      <c r="A4044" s="1" t="s">
        <v>7246</v>
      </c>
      <c r="B4044" s="1" t="s">
        <v>987</v>
      </c>
      <c r="C4044" s="2" t="s">
        <v>4405</v>
      </c>
      <c r="E4044" s="4">
        <v>0</v>
      </c>
      <c r="F4044" s="4">
        <v>0</v>
      </c>
      <c r="H4044" s="6">
        <v>0</v>
      </c>
      <c r="I4044" s="7">
        <v>6237235</v>
      </c>
      <c r="J4044" s="7">
        <v>6237227</v>
      </c>
      <c r="K4044" s="7">
        <v>1</v>
      </c>
      <c r="L4044" s="7">
        <v>3</v>
      </c>
      <c r="M4044" s="7">
        <f>M4045+M4046</f>
        <v>0</v>
      </c>
      <c r="N4044" s="8">
        <f>N4045+N4046</f>
        <v>0</v>
      </c>
      <c r="R4044" s="12">
        <v>1</v>
      </c>
    </row>
    <row r="4045" spans="1:18" ht="25.5" x14ac:dyDescent="0.2">
      <c r="A4045" s="1" t="s">
        <v>7247</v>
      </c>
      <c r="B4045" s="1" t="s">
        <v>45</v>
      </c>
      <c r="C4045" s="2" t="s">
        <v>3902</v>
      </c>
      <c r="D4045" s="3" t="s">
        <v>237</v>
      </c>
      <c r="E4045" s="4">
        <v>3</v>
      </c>
      <c r="F4045" s="4">
        <v>0</v>
      </c>
      <c r="H4045" s="6">
        <v>0</v>
      </c>
      <c r="I4045" s="7">
        <v>6237236</v>
      </c>
      <c r="J4045" s="7">
        <v>6237235</v>
      </c>
      <c r="K4045" s="7">
        <v>2</v>
      </c>
      <c r="L4045" s="7">
        <v>4</v>
      </c>
      <c r="M4045" s="7">
        <f t="shared" ref="M4045:M4046" si="429">ROUND(ROUND(H4045,2)*ROUND(E4045,2), 2)</f>
        <v>0</v>
      </c>
      <c r="N4045" s="8">
        <f>H4045*E4045*(1+F4045/100)</f>
        <v>0</v>
      </c>
      <c r="R4045" s="12">
        <v>1</v>
      </c>
    </row>
    <row r="4046" spans="1:18" ht="25.5" x14ac:dyDescent="0.2">
      <c r="A4046" s="1" t="s">
        <v>7248</v>
      </c>
      <c r="B4046" s="1" t="s">
        <v>48</v>
      </c>
      <c r="C4046" s="2" t="s">
        <v>7249</v>
      </c>
      <c r="D4046" s="3" t="s">
        <v>237</v>
      </c>
      <c r="E4046" s="4">
        <v>5</v>
      </c>
      <c r="F4046" s="4">
        <v>0</v>
      </c>
      <c r="H4046" s="6">
        <v>0</v>
      </c>
      <c r="I4046" s="7">
        <v>6237237</v>
      </c>
      <c r="J4046" s="7">
        <v>6237235</v>
      </c>
      <c r="K4046" s="7">
        <v>2</v>
      </c>
      <c r="L4046" s="7">
        <v>4</v>
      </c>
      <c r="M4046" s="7">
        <f t="shared" si="429"/>
        <v>0</v>
      </c>
      <c r="N4046" s="8">
        <f>H4046*E4046*(1+F4046/100)</f>
        <v>0</v>
      </c>
      <c r="R4046" s="12">
        <v>1</v>
      </c>
    </row>
    <row r="4047" spans="1:18" x14ac:dyDescent="0.2">
      <c r="A4047" s="1" t="s">
        <v>7250</v>
      </c>
      <c r="B4047" s="1" t="s">
        <v>202</v>
      </c>
      <c r="C4047" s="2" t="s">
        <v>7227</v>
      </c>
      <c r="E4047" s="4">
        <v>0</v>
      </c>
      <c r="F4047" s="4">
        <v>0</v>
      </c>
      <c r="H4047" s="6">
        <v>0</v>
      </c>
      <c r="I4047" s="7">
        <v>6239671</v>
      </c>
      <c r="J4047" s="7">
        <v>6238442</v>
      </c>
      <c r="K4047" s="7">
        <v>1</v>
      </c>
      <c r="L4047" s="7">
        <v>2</v>
      </c>
      <c r="M4047" s="7">
        <f>M4048</f>
        <v>0</v>
      </c>
      <c r="N4047" s="8">
        <f>N4048</f>
        <v>0</v>
      </c>
      <c r="R4047" s="12">
        <v>1</v>
      </c>
    </row>
    <row r="4048" spans="1:18" x14ac:dyDescent="0.2">
      <c r="A4048" s="1" t="s">
        <v>7251</v>
      </c>
      <c r="B4048" s="1" t="s">
        <v>31</v>
      </c>
      <c r="C4048" s="2" t="s">
        <v>7229</v>
      </c>
      <c r="D4048" s="150" t="s">
        <v>10</v>
      </c>
      <c r="E4048" s="4">
        <f>ROUND((M4035)*0.05,2)</f>
        <v>0</v>
      </c>
      <c r="F4048" s="4">
        <v>0</v>
      </c>
      <c r="H4048" s="151">
        <v>1</v>
      </c>
      <c r="I4048" s="7">
        <v>6239672</v>
      </c>
      <c r="J4048" s="7">
        <v>6239671</v>
      </c>
      <c r="K4048" s="7">
        <v>2</v>
      </c>
      <c r="L4048" s="7">
        <v>3</v>
      </c>
      <c r="M4048" s="7">
        <f>ROUND(ROUND(H4048,2)*ROUND(E4048,2), 2)</f>
        <v>0</v>
      </c>
      <c r="N4048" s="8">
        <f>H4048*E4048*(1+F4048/100)</f>
        <v>0</v>
      </c>
      <c r="Q4048" s="11">
        <v>4</v>
      </c>
      <c r="R4048" s="12">
        <v>1</v>
      </c>
    </row>
  </sheetData>
  <sheetProtection algorithmName="SHA-512" hashValue="GJpS3mrQMVmqMZHFCvQ35y4H4cv9n/Qwi7FKwpdRZ9C6BcypkLfN27IWmEhrRzWMtH0Su7OWBaqRnrcMb/uXXA==" saltValue="pAUG7KYFkX8WZh0+98RG4g==" spinCount="100000" sheet="1" formatCells="0" formatColumns="0" formatRows="0"/>
  <conditionalFormatting sqref="M5">
    <cfRule type="expression" dxfId="43" priority="1" stopIfTrue="1">
      <formula>$Q5&gt;0</formula>
    </cfRule>
    <cfRule type="expression" dxfId="42" priority="2" stopIfTrue="1">
      <formula>$K5=1</formula>
    </cfRule>
    <cfRule type="expression" dxfId="41" priority="3" stopIfTrue="1">
      <formula>$D5="op"</formula>
    </cfRule>
  </conditionalFormatting>
  <conditionalFormatting sqref="F1:G10 I1:L10 N1:N10 P1:P10 O4 N12:P65536 F12:G65536 I12:L65536 O6:O10">
    <cfRule type="expression" dxfId="40" priority="4" stopIfTrue="1">
      <formula>$Q1&gt;0</formula>
    </cfRule>
  </conditionalFormatting>
  <conditionalFormatting sqref="O1">
    <cfRule type="expression" dxfId="39" priority="5" stopIfTrue="1">
      <formula>$Q1&gt;0</formula>
    </cfRule>
    <cfRule type="expression" dxfId="38" priority="6" stopIfTrue="1">
      <formula>$K1=1</formula>
    </cfRule>
    <cfRule type="expression" dxfId="37" priority="21" stopIfTrue="1">
      <formula>$Q3&gt;0</formula>
    </cfRule>
  </conditionalFormatting>
  <conditionalFormatting sqref="Q1:Q1048576 S1:IV1048576 R1:R10 R12:R65536">
    <cfRule type="expression" dxfId="36" priority="7" stopIfTrue="1">
      <formula>$K:$K=1</formula>
    </cfRule>
  </conditionalFormatting>
  <conditionalFormatting sqref="D13:E65536 H1:H10 D1:E10 H13:H65536">
    <cfRule type="expression" dxfId="35" priority="8" stopIfTrue="1">
      <formula>$Q1&gt;0</formula>
    </cfRule>
    <cfRule type="expression" dxfId="34" priority="13" stopIfTrue="1">
      <formula>$K1=1</formula>
    </cfRule>
  </conditionalFormatting>
  <conditionalFormatting sqref="A1:C10 A13:C65536">
    <cfRule type="expression" dxfId="33" priority="9" stopIfTrue="1">
      <formula>$Q1&gt;0</formula>
    </cfRule>
    <cfRule type="expression" dxfId="32" priority="10" stopIfTrue="1">
      <formula>$K1=1</formula>
    </cfRule>
  </conditionalFormatting>
  <conditionalFormatting sqref="A12:C12">
    <cfRule type="expression" dxfId="31" priority="11" stopIfTrue="1">
      <formula>$Q12&gt;0</formula>
    </cfRule>
    <cfRule type="expression" dxfId="30" priority="12" stopIfTrue="1">
      <formula>$K12=-1</formula>
    </cfRule>
  </conditionalFormatting>
  <conditionalFormatting sqref="H12 D12:E12">
    <cfRule type="expression" dxfId="29" priority="14" stopIfTrue="1">
      <formula>$Q12&gt;0</formula>
    </cfRule>
    <cfRule type="expression" dxfId="28" priority="15" stopIfTrue="1">
      <formula>$K12=-1</formula>
    </cfRule>
  </conditionalFormatting>
  <conditionalFormatting sqref="M13:M65536">
    <cfRule type="expression" dxfId="27" priority="16" stopIfTrue="1">
      <formula>Q13&gt;0</formula>
    </cfRule>
    <cfRule type="expression" dxfId="26" priority="17" stopIfTrue="1">
      <formula>K13=1</formula>
    </cfRule>
  </conditionalFormatting>
  <conditionalFormatting sqref="M12">
    <cfRule type="expression" dxfId="25" priority="18" stopIfTrue="1">
      <formula>Q12&gt;0</formula>
    </cfRule>
    <cfRule type="expression" dxfId="24" priority="19" stopIfTrue="1">
      <formula>K12=-1</formula>
    </cfRule>
  </conditionalFormatting>
  <conditionalFormatting sqref="D13:E65536 H1:H10 D1:E10 H13:M65536">
    <cfRule type="expression" dxfId="23" priority="20" stopIfTrue="1">
      <formula>$D1="op"</formula>
    </cfRule>
  </conditionalFormatting>
  <pageMargins left="0.7" right="0.7" top="0.75" bottom="0.75" header="0.3" footer="0.3"/>
  <pageSetup paperSize="9" scale="62" fitToHeight="0" orientation="landscape" cellComments="atEnd" verticalDpi="200" r:id="rId1"/>
  <headerFooter>
    <oddHeader>&amp;L&amp;G&amp;R&amp;G</oddHeader>
    <oddFooter xml:space="preserve">&amp;R&amp;P od &amp; &amp;N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12"/>
  <sheetViews>
    <sheetView zoomScaleNormal="100" workbookViewId="0">
      <selection activeCell="R15" sqref="R15"/>
    </sheetView>
  </sheetViews>
  <sheetFormatPr defaultRowHeight="12.75" x14ac:dyDescent="0.2"/>
  <cols>
    <col min="2" max="2" width="9.7109375" customWidth="1"/>
    <col min="3" max="3" width="37.42578125" customWidth="1"/>
    <col min="4" max="4" width="17.140625" customWidth="1"/>
    <col min="5" max="7" width="17.5703125" customWidth="1"/>
    <col min="8" max="8" width="22.42578125" customWidth="1"/>
    <col min="9" max="10" width="14.140625" customWidth="1"/>
    <col min="11" max="11" width="15.7109375" customWidth="1"/>
    <col min="12" max="12" width="16.42578125" customWidth="1"/>
    <col min="13" max="14" width="11.7109375" style="48" customWidth="1"/>
    <col min="15" max="15" width="13.140625" style="49" customWidth="1"/>
  </cols>
  <sheetData>
    <row r="1" spans="1:18" x14ac:dyDescent="0.2">
      <c r="B1" s="48" t="s">
        <v>7252</v>
      </c>
      <c r="E1" s="48" t="s">
        <v>1</v>
      </c>
      <c r="M1" s="49"/>
      <c r="N1" s="49"/>
    </row>
    <row r="2" spans="1:18" x14ac:dyDescent="0.2">
      <c r="B2" s="49"/>
      <c r="C2" t="s">
        <v>7253</v>
      </c>
      <c r="E2" s="49"/>
      <c r="M2" s="49"/>
      <c r="N2" s="49"/>
    </row>
    <row r="3" spans="1:18" x14ac:dyDescent="0.2">
      <c r="C3" t="s">
        <v>7254</v>
      </c>
      <c r="E3" t="s">
        <v>7255</v>
      </c>
      <c r="M3" s="49"/>
      <c r="N3" s="49"/>
    </row>
    <row r="4" spans="1:18" x14ac:dyDescent="0.2">
      <c r="C4" t="s">
        <v>15</v>
      </c>
      <c r="M4" s="49"/>
      <c r="N4" s="49"/>
    </row>
    <row r="5" spans="1:18" x14ac:dyDescent="0.2">
      <c r="B5" s="48" t="s">
        <v>7256</v>
      </c>
      <c r="E5" s="48" t="s">
        <v>8</v>
      </c>
      <c r="M5" s="49"/>
      <c r="N5" s="49"/>
    </row>
    <row r="6" spans="1:18" x14ac:dyDescent="0.2">
      <c r="C6" t="s">
        <v>7257</v>
      </c>
      <c r="E6" t="s">
        <v>7258</v>
      </c>
      <c r="M6" s="49"/>
      <c r="N6" s="49"/>
    </row>
    <row r="7" spans="1:18" x14ac:dyDescent="0.2">
      <c r="C7" t="s">
        <v>7259</v>
      </c>
      <c r="M7" s="49"/>
      <c r="N7" s="49"/>
    </row>
    <row r="8" spans="1:18" x14ac:dyDescent="0.2">
      <c r="C8" t="s">
        <v>7254</v>
      </c>
      <c r="M8" s="49"/>
      <c r="N8" s="49"/>
    </row>
    <row r="9" spans="1:18" x14ac:dyDescent="0.2">
      <c r="C9" t="s">
        <v>15</v>
      </c>
      <c r="M9" s="49"/>
      <c r="N9" s="49"/>
    </row>
    <row r="10" spans="1:18" x14ac:dyDescent="0.2">
      <c r="M10" s="49"/>
      <c r="N10" s="49"/>
    </row>
    <row r="11" spans="1:18" ht="14.25" customHeight="1" x14ac:dyDescent="0.2">
      <c r="A11" t="s">
        <v>7260</v>
      </c>
      <c r="B11" t="s">
        <v>7254</v>
      </c>
      <c r="C11" s="50" t="s">
        <v>15</v>
      </c>
      <c r="D11" t="s">
        <v>7261</v>
      </c>
      <c r="E11" s="50" t="s">
        <v>7262</v>
      </c>
      <c r="F11" s="50" t="s">
        <v>18</v>
      </c>
      <c r="G11" s="50" t="s">
        <v>19</v>
      </c>
      <c r="H11" s="51" t="s">
        <v>7263</v>
      </c>
      <c r="I11" t="s">
        <v>21</v>
      </c>
      <c r="J11" t="s">
        <v>22</v>
      </c>
      <c r="K11" s="50" t="s">
        <v>23</v>
      </c>
      <c r="L11" t="s">
        <v>24</v>
      </c>
      <c r="M11" s="52" t="s">
        <v>7264</v>
      </c>
      <c r="N11" s="52" t="s">
        <v>26</v>
      </c>
      <c r="O11" s="53" t="s">
        <v>27</v>
      </c>
      <c r="P11" t="s">
        <v>28</v>
      </c>
      <c r="Q11" t="s">
        <v>29</v>
      </c>
      <c r="R11" t="s">
        <v>30</v>
      </c>
    </row>
    <row r="12" spans="1:18" x14ac:dyDescent="0.2">
      <c r="F12" t="s">
        <v>7265</v>
      </c>
      <c r="G12" t="s">
        <v>7265</v>
      </c>
      <c r="I12" t="s">
        <v>7265</v>
      </c>
      <c r="J12" t="s">
        <v>7265</v>
      </c>
      <c r="K12" t="s">
        <v>7265</v>
      </c>
      <c r="L12" t="s">
        <v>7265</v>
      </c>
      <c r="N12" t="s">
        <v>7265</v>
      </c>
      <c r="Q12" t="s">
        <v>7265</v>
      </c>
      <c r="R12" t="s">
        <v>7265</v>
      </c>
    </row>
  </sheetData>
  <pageMargins left="0.75" right="0.75" top="1" bottom="1" header="0.5" footer="0.5"/>
  <pageSetup paperSize="9" orientation="portrait"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4:M57"/>
  <sheetViews>
    <sheetView topLeftCell="C1" zoomScaleNormal="100" workbookViewId="0">
      <selection activeCell="M5" sqref="M5"/>
    </sheetView>
  </sheetViews>
  <sheetFormatPr defaultRowHeight="12.75" x14ac:dyDescent="0.2"/>
  <cols>
    <col min="1" max="1" width="15.85546875" style="54" customWidth="1"/>
    <col min="2" max="2" width="62.28515625" style="50" customWidth="1"/>
    <col min="3" max="3" width="17.42578125" style="50" customWidth="1"/>
    <col min="4" max="4" width="13.28515625" style="50" customWidth="1"/>
    <col min="6" max="6" width="14.7109375" style="55" customWidth="1"/>
    <col min="7" max="7" width="34.42578125" style="56" customWidth="1"/>
    <col min="12" max="12" width="6.140625" customWidth="1"/>
    <col min="13" max="13" width="13.7109375" customWidth="1"/>
  </cols>
  <sheetData>
    <row r="4" spans="1:13" x14ac:dyDescent="0.2">
      <c r="A4" s="57" t="s">
        <v>7260</v>
      </c>
      <c r="B4" s="58" t="s">
        <v>15</v>
      </c>
      <c r="C4" s="58" t="s">
        <v>7262</v>
      </c>
      <c r="D4" s="58" t="s">
        <v>7261</v>
      </c>
      <c r="E4" s="59" t="s">
        <v>21</v>
      </c>
      <c r="F4" s="60" t="s">
        <v>7266</v>
      </c>
      <c r="G4" s="61" t="s">
        <v>2</v>
      </c>
      <c r="L4" s="62" t="s">
        <v>7267</v>
      </c>
      <c r="M4" s="62" t="s">
        <v>7268</v>
      </c>
    </row>
    <row r="5" spans="1:13" x14ac:dyDescent="0.2">
      <c r="L5" s="63" t="s">
        <v>244</v>
      </c>
      <c r="M5" s="63" t="s">
        <v>7269</v>
      </c>
    </row>
    <row r="6" spans="1:13" x14ac:dyDescent="0.2">
      <c r="D6" s="50" t="s">
        <v>7270</v>
      </c>
      <c r="L6" s="62" t="s">
        <v>268</v>
      </c>
      <c r="M6" s="62" t="s">
        <v>7271</v>
      </c>
    </row>
    <row r="7" spans="1:13" x14ac:dyDescent="0.2">
      <c r="L7" s="63" t="s">
        <v>342</v>
      </c>
      <c r="M7" s="63" t="s">
        <v>7272</v>
      </c>
    </row>
    <row r="8" spans="1:13" x14ac:dyDescent="0.2">
      <c r="L8" s="62" t="s">
        <v>7273</v>
      </c>
      <c r="M8" s="62" t="s">
        <v>7274</v>
      </c>
    </row>
    <row r="9" spans="1:13" x14ac:dyDescent="0.2">
      <c r="L9" s="63" t="s">
        <v>6731</v>
      </c>
      <c r="M9" s="63" t="s">
        <v>7275</v>
      </c>
    </row>
    <row r="10" spans="1:13" x14ac:dyDescent="0.2">
      <c r="L10" s="62" t="s">
        <v>237</v>
      </c>
      <c r="M10" s="62" t="s">
        <v>7276</v>
      </c>
    </row>
    <row r="11" spans="1:13" x14ac:dyDescent="0.2">
      <c r="L11" s="63" t="s">
        <v>7277</v>
      </c>
      <c r="M11" s="63" t="s">
        <v>7278</v>
      </c>
    </row>
    <row r="12" spans="1:13" x14ac:dyDescent="0.2">
      <c r="L12" s="62" t="s">
        <v>7279</v>
      </c>
      <c r="M12" s="62" t="s">
        <v>7280</v>
      </c>
    </row>
    <row r="13" spans="1:13" x14ac:dyDescent="0.2">
      <c r="L13" s="63" t="s">
        <v>7281</v>
      </c>
      <c r="M13" s="63" t="s">
        <v>7282</v>
      </c>
    </row>
    <row r="14" spans="1:13" x14ac:dyDescent="0.2">
      <c r="L14" s="62" t="s">
        <v>7283</v>
      </c>
      <c r="M14" s="62" t="s">
        <v>7284</v>
      </c>
    </row>
    <row r="15" spans="1:13" x14ac:dyDescent="0.2">
      <c r="L15" s="63" t="s">
        <v>7285</v>
      </c>
      <c r="M15" s="63" t="s">
        <v>7286</v>
      </c>
    </row>
    <row r="16" spans="1:13" x14ac:dyDescent="0.2">
      <c r="L16" s="62" t="s">
        <v>7287</v>
      </c>
      <c r="M16" s="62" t="s">
        <v>7288</v>
      </c>
    </row>
    <row r="17" spans="12:13" x14ac:dyDescent="0.2">
      <c r="L17" s="63" t="s">
        <v>2107</v>
      </c>
      <c r="M17" s="63" t="s">
        <v>2107</v>
      </c>
    </row>
    <row r="18" spans="12:13" x14ac:dyDescent="0.2">
      <c r="L18" s="62" t="s">
        <v>7289</v>
      </c>
      <c r="M18" s="62" t="s">
        <v>7290</v>
      </c>
    </row>
    <row r="19" spans="12:13" x14ac:dyDescent="0.2">
      <c r="L19" s="63" t="s">
        <v>7291</v>
      </c>
      <c r="M19" s="63" t="s">
        <v>7292</v>
      </c>
    </row>
    <row r="20" spans="12:13" x14ac:dyDescent="0.2">
      <c r="L20" s="62" t="s">
        <v>7293</v>
      </c>
      <c r="M20" s="62" t="s">
        <v>7294</v>
      </c>
    </row>
    <row r="21" spans="12:13" x14ac:dyDescent="0.2">
      <c r="L21" s="63" t="s">
        <v>7295</v>
      </c>
      <c r="M21" s="63" t="s">
        <v>7296</v>
      </c>
    </row>
    <row r="22" spans="12:13" x14ac:dyDescent="0.2">
      <c r="L22" s="62" t="s">
        <v>7297</v>
      </c>
      <c r="M22" s="62" t="s">
        <v>7298</v>
      </c>
    </row>
    <row r="23" spans="12:13" x14ac:dyDescent="0.2">
      <c r="L23" s="63" t="s">
        <v>7299</v>
      </c>
      <c r="M23" s="63" t="s">
        <v>7300</v>
      </c>
    </row>
    <row r="24" spans="12:13" x14ac:dyDescent="0.2">
      <c r="L24" s="62" t="s">
        <v>7301</v>
      </c>
      <c r="M24" s="62" t="s">
        <v>7302</v>
      </c>
    </row>
    <row r="25" spans="12:13" x14ac:dyDescent="0.2">
      <c r="L25" s="63" t="s">
        <v>7303</v>
      </c>
      <c r="M25" s="63" t="s">
        <v>7304</v>
      </c>
    </row>
    <row r="26" spans="12:13" x14ac:dyDescent="0.2">
      <c r="L26" s="62" t="s">
        <v>7305</v>
      </c>
      <c r="M26" s="62" t="s">
        <v>7306</v>
      </c>
    </row>
    <row r="27" spans="12:13" x14ac:dyDescent="0.2">
      <c r="L27" s="63" t="s">
        <v>7307</v>
      </c>
      <c r="M27" s="63" t="s">
        <v>7308</v>
      </c>
    </row>
    <row r="28" spans="12:13" x14ac:dyDescent="0.2">
      <c r="L28" s="62" t="s">
        <v>7309</v>
      </c>
      <c r="M28" s="62" t="s">
        <v>7310</v>
      </c>
    </row>
    <row r="29" spans="12:13" x14ac:dyDescent="0.2">
      <c r="L29" s="63" t="s">
        <v>7311</v>
      </c>
      <c r="M29" s="63" t="s">
        <v>7312</v>
      </c>
    </row>
    <row r="30" spans="12:13" x14ac:dyDescent="0.2">
      <c r="L30" s="62" t="s">
        <v>7313</v>
      </c>
      <c r="M30" s="62" t="s">
        <v>7314</v>
      </c>
    </row>
    <row r="31" spans="12:13" x14ac:dyDescent="0.2">
      <c r="L31" s="63" t="s">
        <v>7315</v>
      </c>
      <c r="M31" s="63" t="s">
        <v>7316</v>
      </c>
    </row>
    <row r="32" spans="12:13" x14ac:dyDescent="0.2">
      <c r="L32" s="62" t="s">
        <v>7317</v>
      </c>
      <c r="M32" s="62" t="s">
        <v>7317</v>
      </c>
    </row>
    <row r="33" spans="12:13" x14ac:dyDescent="0.2">
      <c r="L33" s="63" t="s">
        <v>7318</v>
      </c>
      <c r="M33" s="63" t="s">
        <v>7318</v>
      </c>
    </row>
    <row r="34" spans="12:13" x14ac:dyDescent="0.2">
      <c r="L34" s="62" t="s">
        <v>7319</v>
      </c>
      <c r="M34" s="62" t="s">
        <v>7319</v>
      </c>
    </row>
    <row r="35" spans="12:13" x14ac:dyDescent="0.2">
      <c r="L35" s="63" t="s">
        <v>7320</v>
      </c>
      <c r="M35" s="63" t="s">
        <v>7320</v>
      </c>
    </row>
    <row r="36" spans="12:13" x14ac:dyDescent="0.2">
      <c r="L36" s="62" t="s">
        <v>4507</v>
      </c>
      <c r="M36" s="62" t="s">
        <v>4507</v>
      </c>
    </row>
    <row r="37" spans="12:13" x14ac:dyDescent="0.2">
      <c r="L37" s="63" t="s">
        <v>7321</v>
      </c>
      <c r="M37" s="63" t="s">
        <v>7321</v>
      </c>
    </row>
    <row r="38" spans="12:13" x14ac:dyDescent="0.2">
      <c r="L38" s="62" t="s">
        <v>7322</v>
      </c>
      <c r="M38" s="62" t="s">
        <v>7322</v>
      </c>
    </row>
    <row r="39" spans="12:13" x14ac:dyDescent="0.2">
      <c r="L39" s="63" t="s">
        <v>7323</v>
      </c>
      <c r="M39" s="63" t="s">
        <v>7323</v>
      </c>
    </row>
    <row r="40" spans="12:13" x14ac:dyDescent="0.2">
      <c r="L40" s="62" t="s">
        <v>7324</v>
      </c>
      <c r="M40" s="62" t="s">
        <v>7324</v>
      </c>
    </row>
    <row r="41" spans="12:13" x14ac:dyDescent="0.2">
      <c r="L41" s="63" t="s">
        <v>7325</v>
      </c>
      <c r="M41" s="63" t="s">
        <v>7325</v>
      </c>
    </row>
    <row r="42" spans="12:13" x14ac:dyDescent="0.2">
      <c r="L42" s="62" t="s">
        <v>7326</v>
      </c>
      <c r="M42" s="62" t="s">
        <v>7326</v>
      </c>
    </row>
    <row r="43" spans="12:13" x14ac:dyDescent="0.2">
      <c r="L43" s="63" t="s">
        <v>7327</v>
      </c>
      <c r="M43" s="63" t="s">
        <v>7327</v>
      </c>
    </row>
    <row r="44" spans="12:13" x14ac:dyDescent="0.2">
      <c r="L44" s="62" t="s">
        <v>7328</v>
      </c>
      <c r="M44" s="62" t="s">
        <v>7328</v>
      </c>
    </row>
    <row r="45" spans="12:13" x14ac:dyDescent="0.2">
      <c r="L45" s="63" t="s">
        <v>7329</v>
      </c>
      <c r="M45" s="63" t="s">
        <v>7329</v>
      </c>
    </row>
    <row r="46" spans="12:13" x14ac:dyDescent="0.2">
      <c r="L46" s="62" t="s">
        <v>7330</v>
      </c>
      <c r="M46" s="62" t="s">
        <v>7330</v>
      </c>
    </row>
    <row r="47" spans="12:13" x14ac:dyDescent="0.2">
      <c r="L47" s="63" t="s">
        <v>7331</v>
      </c>
      <c r="M47" s="63" t="s">
        <v>7331</v>
      </c>
    </row>
    <row r="48" spans="12:13" x14ac:dyDescent="0.2">
      <c r="L48" s="62" t="s">
        <v>7332</v>
      </c>
      <c r="M48" s="62" t="s">
        <v>7332</v>
      </c>
    </row>
    <row r="49" spans="12:13" x14ac:dyDescent="0.2">
      <c r="L49" s="63" t="s">
        <v>10</v>
      </c>
      <c r="M49" s="63" t="s">
        <v>10</v>
      </c>
    </row>
    <row r="50" spans="12:13" x14ac:dyDescent="0.2">
      <c r="L50" s="62" t="s">
        <v>7333</v>
      </c>
      <c r="M50" s="62" t="s">
        <v>7333</v>
      </c>
    </row>
    <row r="51" spans="12:13" x14ac:dyDescent="0.2">
      <c r="L51" s="63" t="s">
        <v>7334</v>
      </c>
      <c r="M51" s="63" t="s">
        <v>7334</v>
      </c>
    </row>
    <row r="52" spans="12:13" x14ac:dyDescent="0.2">
      <c r="L52" s="62" t="s">
        <v>7335</v>
      </c>
      <c r="M52" s="62" t="s">
        <v>7335</v>
      </c>
    </row>
    <row r="53" spans="12:13" x14ac:dyDescent="0.2">
      <c r="L53" s="63" t="s">
        <v>7336</v>
      </c>
      <c r="M53" s="63" t="s">
        <v>7336</v>
      </c>
    </row>
    <row r="54" spans="12:13" x14ac:dyDescent="0.2">
      <c r="L54" s="62" t="s">
        <v>7270</v>
      </c>
      <c r="M54" s="62" t="s">
        <v>7270</v>
      </c>
    </row>
    <row r="55" spans="12:13" x14ac:dyDescent="0.2">
      <c r="L55" s="63" t="s">
        <v>7337</v>
      </c>
      <c r="M55" s="63" t="s">
        <v>7337</v>
      </c>
    </row>
    <row r="56" spans="12:13" x14ac:dyDescent="0.2">
      <c r="L56" s="62" t="s">
        <v>7338</v>
      </c>
      <c r="M56" s="62" t="s">
        <v>7338</v>
      </c>
    </row>
    <row r="57" spans="12:13" x14ac:dyDescent="0.2">
      <c r="L57" s="63" t="s">
        <v>7339</v>
      </c>
      <c r="M57" s="63" t="s">
        <v>7339</v>
      </c>
    </row>
  </sheetData>
  <conditionalFormatting sqref="B65529:B65536">
    <cfRule type="expression" dxfId="22" priority="1" stopIfTrue="1">
      <formula>#REF!=1</formula>
    </cfRule>
  </conditionalFormatting>
  <conditionalFormatting sqref="B4:B65528">
    <cfRule type="expression" dxfId="21" priority="2" stopIfTrue="1">
      <formula>F5=1</formula>
    </cfRule>
  </conditionalFormatting>
  <dataValidations count="1">
    <dataValidation type="list" allowBlank="1" showInputMessage="1" showErrorMessage="1" sqref="D1:D1048576">
      <formula1>$L$4:$L$57</formula1>
    </dataValidation>
  </dataValidations>
  <pageMargins left="0.75" right="0.75" top="1" bottom="1" header="0.5" footer="0.5"/>
  <pageSetup paperSize="9" orientation="portrait"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R154"/>
  <sheetViews>
    <sheetView view="pageBreakPreview" zoomScale="80" zoomScaleNormal="115" zoomScaleSheetLayoutView="80" workbookViewId="0">
      <selection activeCell="C29" sqref="C29"/>
    </sheetView>
  </sheetViews>
  <sheetFormatPr defaultRowHeight="12.75" x14ac:dyDescent="0.2"/>
  <cols>
    <col min="1" max="1" width="14" style="64" customWidth="1"/>
    <col min="2" max="2" width="17.42578125" style="64" customWidth="1"/>
    <col min="3" max="3" width="73.28515625" style="65" customWidth="1"/>
    <col min="4" max="4" width="5.7109375" style="66" hidden="1" customWidth="1"/>
    <col min="5" max="5" width="20.42578125" style="67" hidden="1" customWidth="1"/>
    <col min="6" max="6" width="14.7109375" style="67" hidden="1" customWidth="1"/>
    <col min="7" max="7" width="14.7109375" style="68" hidden="1" customWidth="1"/>
    <col min="8" max="8" width="20.7109375" style="69" hidden="1" customWidth="1"/>
    <col min="9" max="9" width="10.28515625" style="70" hidden="1" customWidth="1"/>
    <col min="10" max="11" width="17.5703125" style="70" hidden="1" customWidth="1"/>
    <col min="12" max="12" width="10.140625" style="70" hidden="1" customWidth="1"/>
    <col min="13" max="13" width="28.85546875" style="71" customWidth="1"/>
    <col min="14" max="14" width="28.140625" style="72" hidden="1" customWidth="1"/>
    <col min="15" max="15" width="28.140625" style="73" hidden="1" customWidth="1"/>
    <col min="16" max="16" width="42.28515625" style="74" hidden="1" customWidth="1"/>
    <col min="17" max="17" width="9.140625" style="75" hidden="1" customWidth="1"/>
    <col min="18" max="18" width="12" style="76" hidden="1" customWidth="1"/>
    <col min="19" max="19" width="9.140625" style="76" customWidth="1"/>
    <col min="20" max="16384" width="9.140625" style="76"/>
  </cols>
  <sheetData>
    <row r="1" spans="1:18" x14ac:dyDescent="0.2">
      <c r="B1" s="77" t="s">
        <v>0</v>
      </c>
      <c r="E1" s="78" t="s">
        <v>1</v>
      </c>
      <c r="F1" s="79"/>
      <c r="H1" s="80"/>
      <c r="I1" s="70" t="s">
        <v>2</v>
      </c>
      <c r="O1" s="65" t="s">
        <v>3</v>
      </c>
    </row>
    <row r="2" spans="1:18" x14ac:dyDescent="0.2">
      <c r="E2" s="81"/>
      <c r="F2" s="79"/>
      <c r="H2" s="80"/>
      <c r="O2" s="65"/>
    </row>
    <row r="3" spans="1:18" x14ac:dyDescent="0.2">
      <c r="C3" s="65" t="s">
        <v>4</v>
      </c>
      <c r="E3" s="81" t="s">
        <v>5</v>
      </c>
      <c r="F3" s="79"/>
      <c r="H3" s="80"/>
      <c r="O3" s="65">
        <v>4</v>
      </c>
    </row>
    <row r="4" spans="1:18" x14ac:dyDescent="0.2">
      <c r="C4" s="65" t="s">
        <v>6</v>
      </c>
      <c r="E4" s="81"/>
      <c r="F4" s="79"/>
      <c r="H4" s="80"/>
      <c r="O4" s="65"/>
    </row>
    <row r="5" spans="1:18" x14ac:dyDescent="0.2">
      <c r="B5" s="77" t="s">
        <v>7</v>
      </c>
      <c r="E5" s="78" t="s">
        <v>8</v>
      </c>
      <c r="F5" s="79"/>
      <c r="H5" s="80"/>
      <c r="M5" s="71" t="s">
        <v>9</v>
      </c>
      <c r="O5" s="65" t="s">
        <v>10</v>
      </c>
    </row>
    <row r="6" spans="1:18" x14ac:dyDescent="0.2">
      <c r="E6" s="79" t="s">
        <v>11</v>
      </c>
      <c r="F6" s="79"/>
      <c r="H6" s="80"/>
      <c r="O6" s="65"/>
    </row>
    <row r="7" spans="1:18" x14ac:dyDescent="0.2">
      <c r="C7" s="65" t="s">
        <v>4</v>
      </c>
      <c r="E7" s="79"/>
      <c r="F7" s="79"/>
      <c r="H7" s="80"/>
      <c r="O7" s="65"/>
    </row>
    <row r="8" spans="1:18" x14ac:dyDescent="0.2">
      <c r="C8" s="65" t="s">
        <v>12</v>
      </c>
      <c r="E8" s="79"/>
      <c r="F8" s="79"/>
      <c r="H8" s="80"/>
      <c r="O8" s="65"/>
    </row>
    <row r="9" spans="1:18" x14ac:dyDescent="0.2">
      <c r="E9" s="79"/>
      <c r="F9" s="79"/>
      <c r="H9" s="80"/>
      <c r="O9" s="65"/>
    </row>
    <row r="10" spans="1:18" x14ac:dyDescent="0.2">
      <c r="E10" s="79"/>
      <c r="F10" s="79"/>
      <c r="H10" s="80"/>
      <c r="O10" s="65"/>
    </row>
    <row r="11" spans="1:18" s="156" customFormat="1" ht="15" x14ac:dyDescent="0.25">
      <c r="A11" s="82" t="s">
        <v>13</v>
      </c>
      <c r="B11" s="82" t="s">
        <v>14</v>
      </c>
      <c r="C11" s="83" t="s">
        <v>15</v>
      </c>
      <c r="D11" s="83" t="s">
        <v>16</v>
      </c>
      <c r="E11" s="83" t="s">
        <v>17</v>
      </c>
      <c r="F11" s="84" t="s">
        <v>18</v>
      </c>
      <c r="G11" s="84" t="s">
        <v>19</v>
      </c>
      <c r="H11" s="85" t="s">
        <v>20</v>
      </c>
      <c r="I11" s="86" t="s">
        <v>21</v>
      </c>
      <c r="J11" s="86" t="s">
        <v>22</v>
      </c>
      <c r="K11" s="87" t="s">
        <v>23</v>
      </c>
      <c r="L11" s="86" t="s">
        <v>24</v>
      </c>
      <c r="M11" s="88" t="s">
        <v>25</v>
      </c>
      <c r="N11" s="153" t="s">
        <v>26</v>
      </c>
      <c r="O11" s="152" t="s">
        <v>27</v>
      </c>
      <c r="P11" s="154" t="s">
        <v>28</v>
      </c>
      <c r="Q11" s="155" t="s">
        <v>29</v>
      </c>
      <c r="R11" s="154" t="s">
        <v>30</v>
      </c>
    </row>
    <row r="12" spans="1:18" s="168" customFormat="1" ht="36.75" x14ac:dyDescent="0.3">
      <c r="A12" s="157"/>
      <c r="B12" s="157" t="s">
        <v>4</v>
      </c>
      <c r="C12" s="158" t="s">
        <v>12</v>
      </c>
      <c r="D12" s="159"/>
      <c r="E12" s="160"/>
      <c r="F12" s="160">
        <v>0</v>
      </c>
      <c r="G12" s="160">
        <v>0</v>
      </c>
      <c r="H12" s="161"/>
      <c r="I12" s="162">
        <v>-1</v>
      </c>
      <c r="J12" s="162"/>
      <c r="K12" s="162">
        <v>-1</v>
      </c>
      <c r="L12" s="162">
        <v>-1</v>
      </c>
      <c r="M12" s="163">
        <f>'Popis del'!M12</f>
        <v>0</v>
      </c>
      <c r="N12" s="164">
        <v>3996682.1434999998</v>
      </c>
      <c r="O12" s="165"/>
      <c r="P12" s="166"/>
      <c r="Q12" s="167"/>
      <c r="R12" s="168">
        <v>1</v>
      </c>
    </row>
    <row r="13" spans="1:18" s="180" customFormat="1" ht="15.75" x14ac:dyDescent="0.25">
      <c r="A13" s="169" t="s">
        <v>31</v>
      </c>
      <c r="B13" s="169" t="s">
        <v>32</v>
      </c>
      <c r="C13" s="170" t="s">
        <v>33</v>
      </c>
      <c r="D13" s="171"/>
      <c r="E13" s="172">
        <v>0</v>
      </c>
      <c r="F13" s="172">
        <v>0</v>
      </c>
      <c r="G13" s="172"/>
      <c r="H13" s="173">
        <v>0</v>
      </c>
      <c r="I13" s="174">
        <v>6306602</v>
      </c>
      <c r="J13" s="174">
        <v>-1</v>
      </c>
      <c r="K13" s="174">
        <v>1</v>
      </c>
      <c r="L13" s="174">
        <v>1</v>
      </c>
      <c r="M13" s="175">
        <f>'Popis del'!M13</f>
        <v>0</v>
      </c>
      <c r="N13" s="176">
        <v>0</v>
      </c>
      <c r="O13" s="177"/>
      <c r="P13" s="178"/>
      <c r="Q13" s="179"/>
      <c r="R13" s="180">
        <v>1</v>
      </c>
    </row>
    <row r="14" spans="1:18" s="180" customFormat="1" ht="15.75" x14ac:dyDescent="0.25">
      <c r="A14" s="169" t="s">
        <v>42</v>
      </c>
      <c r="B14" s="169" t="s">
        <v>195</v>
      </c>
      <c r="C14" s="170" t="s">
        <v>196</v>
      </c>
      <c r="D14" s="171"/>
      <c r="E14" s="172">
        <v>0</v>
      </c>
      <c r="F14" s="172">
        <v>0</v>
      </c>
      <c r="G14" s="172"/>
      <c r="H14" s="173">
        <v>0</v>
      </c>
      <c r="I14" s="174">
        <v>6238441</v>
      </c>
      <c r="J14" s="174">
        <v>-1</v>
      </c>
      <c r="K14" s="174">
        <v>1</v>
      </c>
      <c r="L14" s="174">
        <v>1</v>
      </c>
      <c r="M14" s="175">
        <f>'Popis del'!M69</f>
        <v>0</v>
      </c>
      <c r="N14" s="176">
        <v>3995988.2404999998</v>
      </c>
      <c r="O14" s="177"/>
      <c r="P14" s="178"/>
      <c r="Q14" s="179"/>
      <c r="R14" s="180">
        <v>1</v>
      </c>
    </row>
    <row r="15" spans="1:18" s="192" customFormat="1" x14ac:dyDescent="0.2">
      <c r="A15" s="181" t="s">
        <v>197</v>
      </c>
      <c r="B15" s="181" t="s">
        <v>195</v>
      </c>
      <c r="C15" s="182" t="s">
        <v>198</v>
      </c>
      <c r="D15" s="183"/>
      <c r="E15" s="184">
        <v>0</v>
      </c>
      <c r="F15" s="184">
        <v>0</v>
      </c>
      <c r="G15" s="184"/>
      <c r="H15" s="185">
        <v>0</v>
      </c>
      <c r="I15" s="186">
        <v>6238443</v>
      </c>
      <c r="J15" s="186">
        <v>6238441</v>
      </c>
      <c r="K15" s="186">
        <v>1</v>
      </c>
      <c r="L15" s="186">
        <v>2</v>
      </c>
      <c r="M15" s="187">
        <f>'Popis del'!M70</f>
        <v>0</v>
      </c>
      <c r="N15" s="188">
        <v>654841.42444999993</v>
      </c>
      <c r="O15" s="189"/>
      <c r="P15" s="190"/>
      <c r="Q15" s="191"/>
      <c r="R15" s="192">
        <v>1</v>
      </c>
    </row>
    <row r="16" spans="1:18" s="204" customFormat="1" x14ac:dyDescent="0.2">
      <c r="A16" s="193" t="s">
        <v>199</v>
      </c>
      <c r="B16" s="193" t="s">
        <v>195</v>
      </c>
      <c r="C16" s="194" t="s">
        <v>200</v>
      </c>
      <c r="D16" s="195"/>
      <c r="E16" s="196">
        <v>0</v>
      </c>
      <c r="F16" s="196">
        <v>0</v>
      </c>
      <c r="G16" s="196"/>
      <c r="H16" s="197">
        <v>0</v>
      </c>
      <c r="I16" s="198">
        <v>6238445</v>
      </c>
      <c r="J16" s="198">
        <v>6238443</v>
      </c>
      <c r="K16" s="198">
        <v>1</v>
      </c>
      <c r="L16" s="198">
        <v>3</v>
      </c>
      <c r="M16" s="199">
        <f>'Popis del'!M71</f>
        <v>0</v>
      </c>
      <c r="N16" s="200">
        <v>78855.196999999986</v>
      </c>
      <c r="O16" s="201"/>
      <c r="P16" s="202"/>
      <c r="Q16" s="203"/>
      <c r="R16" s="204">
        <v>1</v>
      </c>
    </row>
    <row r="17" spans="1:18" s="204" customFormat="1" x14ac:dyDescent="0.2">
      <c r="A17" s="193" t="s">
        <v>201</v>
      </c>
      <c r="B17" s="193" t="s">
        <v>202</v>
      </c>
      <c r="C17" s="194" t="s">
        <v>203</v>
      </c>
      <c r="D17" s="195"/>
      <c r="E17" s="196">
        <v>0</v>
      </c>
      <c r="F17" s="196">
        <v>0</v>
      </c>
      <c r="G17" s="196"/>
      <c r="H17" s="197">
        <v>0</v>
      </c>
      <c r="I17" s="198">
        <v>6306420</v>
      </c>
      <c r="J17" s="198">
        <v>6238445</v>
      </c>
      <c r="K17" s="198">
        <v>1</v>
      </c>
      <c r="L17" s="198">
        <v>4</v>
      </c>
      <c r="M17" s="199">
        <f>'Popis del'!M72</f>
        <v>0</v>
      </c>
      <c r="N17" s="200">
        <v>19622.93</v>
      </c>
      <c r="O17" s="201"/>
      <c r="P17" s="202"/>
      <c r="Q17" s="203"/>
      <c r="R17" s="204">
        <v>1</v>
      </c>
    </row>
    <row r="18" spans="1:18" s="204" customFormat="1" x14ac:dyDescent="0.2">
      <c r="A18" s="193" t="s">
        <v>481</v>
      </c>
      <c r="B18" s="193" t="s">
        <v>482</v>
      </c>
      <c r="C18" s="194" t="s">
        <v>483</v>
      </c>
      <c r="D18" s="195"/>
      <c r="E18" s="196">
        <v>0</v>
      </c>
      <c r="F18" s="196">
        <v>0</v>
      </c>
      <c r="G18" s="196"/>
      <c r="H18" s="197">
        <v>0</v>
      </c>
      <c r="I18" s="198">
        <v>6306421</v>
      </c>
      <c r="J18" s="198">
        <v>6238445</v>
      </c>
      <c r="K18" s="198">
        <v>1</v>
      </c>
      <c r="L18" s="198">
        <v>4</v>
      </c>
      <c r="M18" s="199">
        <f>'Popis del'!M224</f>
        <v>0</v>
      </c>
      <c r="N18" s="200">
        <v>59232.266999999993</v>
      </c>
      <c r="O18" s="201"/>
      <c r="P18" s="202"/>
      <c r="Q18" s="203"/>
      <c r="R18" s="204">
        <v>1</v>
      </c>
    </row>
    <row r="19" spans="1:18" s="204" customFormat="1" x14ac:dyDescent="0.2">
      <c r="A19" s="193" t="s">
        <v>819</v>
      </c>
      <c r="B19" s="193" t="s">
        <v>202</v>
      </c>
      <c r="C19" s="194" t="s">
        <v>820</v>
      </c>
      <c r="D19" s="195"/>
      <c r="E19" s="196">
        <v>0</v>
      </c>
      <c r="F19" s="196">
        <v>0</v>
      </c>
      <c r="G19" s="196"/>
      <c r="H19" s="197">
        <v>0</v>
      </c>
      <c r="I19" s="198">
        <v>6238446</v>
      </c>
      <c r="J19" s="198">
        <v>6238443</v>
      </c>
      <c r="K19" s="198">
        <v>1</v>
      </c>
      <c r="L19" s="198">
        <v>3</v>
      </c>
      <c r="M19" s="199">
        <f>'Popis del'!M414</f>
        <v>0</v>
      </c>
      <c r="N19" s="200">
        <v>430957.19</v>
      </c>
      <c r="O19" s="201"/>
      <c r="P19" s="202"/>
      <c r="Q19" s="203"/>
      <c r="R19" s="204">
        <v>1</v>
      </c>
    </row>
    <row r="20" spans="1:18" s="204" customFormat="1" x14ac:dyDescent="0.2">
      <c r="A20" s="193" t="s">
        <v>821</v>
      </c>
      <c r="B20" s="193" t="s">
        <v>195</v>
      </c>
      <c r="C20" s="194" t="s">
        <v>203</v>
      </c>
      <c r="D20" s="195"/>
      <c r="E20" s="196">
        <v>0</v>
      </c>
      <c r="F20" s="196">
        <v>0</v>
      </c>
      <c r="G20" s="196"/>
      <c r="H20" s="197">
        <v>0</v>
      </c>
      <c r="I20" s="198">
        <v>6306422</v>
      </c>
      <c r="J20" s="198">
        <v>6238446</v>
      </c>
      <c r="K20" s="198">
        <v>1</v>
      </c>
      <c r="L20" s="198">
        <v>4</v>
      </c>
      <c r="M20" s="199">
        <f>'Popis del'!M415</f>
        <v>0</v>
      </c>
      <c r="N20" s="200">
        <v>80096.239999999991</v>
      </c>
      <c r="O20" s="201"/>
      <c r="P20" s="202"/>
      <c r="Q20" s="203"/>
      <c r="R20" s="204">
        <v>1</v>
      </c>
    </row>
    <row r="21" spans="1:18" s="204" customFormat="1" x14ac:dyDescent="0.2">
      <c r="A21" s="193" t="s">
        <v>954</v>
      </c>
      <c r="B21" s="193" t="s">
        <v>202</v>
      </c>
      <c r="C21" s="194" t="s">
        <v>483</v>
      </c>
      <c r="D21" s="195"/>
      <c r="E21" s="196">
        <v>0</v>
      </c>
      <c r="F21" s="196">
        <v>0</v>
      </c>
      <c r="G21" s="196"/>
      <c r="H21" s="197">
        <v>0</v>
      </c>
      <c r="I21" s="198">
        <v>6306423</v>
      </c>
      <c r="J21" s="198">
        <v>6238446</v>
      </c>
      <c r="K21" s="198">
        <v>1</v>
      </c>
      <c r="L21" s="198">
        <v>4</v>
      </c>
      <c r="M21" s="199">
        <f>'Popis del'!M501</f>
        <v>0</v>
      </c>
      <c r="N21" s="200">
        <v>306866.19</v>
      </c>
      <c r="O21" s="201"/>
      <c r="P21" s="202"/>
      <c r="Q21" s="203"/>
      <c r="R21" s="204">
        <v>1</v>
      </c>
    </row>
    <row r="22" spans="1:18" s="204" customFormat="1" x14ac:dyDescent="0.2">
      <c r="A22" s="193" t="s">
        <v>1309</v>
      </c>
      <c r="B22" s="193" t="s">
        <v>482</v>
      </c>
      <c r="C22" s="194" t="s">
        <v>1310</v>
      </c>
      <c r="D22" s="195"/>
      <c r="E22" s="196">
        <v>0</v>
      </c>
      <c r="F22" s="196">
        <v>0</v>
      </c>
      <c r="G22" s="196"/>
      <c r="H22" s="197">
        <v>0</v>
      </c>
      <c r="I22" s="198">
        <v>6236616</v>
      </c>
      <c r="J22" s="198">
        <v>6238446</v>
      </c>
      <c r="K22" s="198">
        <v>1</v>
      </c>
      <c r="L22" s="198">
        <v>4</v>
      </c>
      <c r="M22" s="199">
        <f>'Popis del'!M694</f>
        <v>0</v>
      </c>
      <c r="N22" s="200">
        <v>43994.759999999995</v>
      </c>
      <c r="O22" s="201"/>
      <c r="P22" s="202"/>
      <c r="Q22" s="203"/>
      <c r="R22" s="204">
        <v>1</v>
      </c>
    </row>
    <row r="23" spans="1:18" s="204" customFormat="1" x14ac:dyDescent="0.2">
      <c r="A23" s="193" t="s">
        <v>1347</v>
      </c>
      <c r="B23" s="193" t="s">
        <v>482</v>
      </c>
      <c r="C23" s="194" t="s">
        <v>1348</v>
      </c>
      <c r="D23" s="195"/>
      <c r="E23" s="196">
        <v>0</v>
      </c>
      <c r="F23" s="196">
        <v>0</v>
      </c>
      <c r="G23" s="196"/>
      <c r="H23" s="197">
        <v>0</v>
      </c>
      <c r="I23" s="198">
        <v>6236634</v>
      </c>
      <c r="J23" s="198">
        <v>6238443</v>
      </c>
      <c r="K23" s="198">
        <v>1</v>
      </c>
      <c r="L23" s="198">
        <v>3</v>
      </c>
      <c r="M23" s="199">
        <f>'Popis del'!M715</f>
        <v>0</v>
      </c>
      <c r="N23" s="200">
        <v>73493.667449999994</v>
      </c>
      <c r="O23" s="201"/>
      <c r="P23" s="202"/>
      <c r="Q23" s="203"/>
      <c r="R23" s="204">
        <v>1</v>
      </c>
    </row>
    <row r="24" spans="1:18" s="204" customFormat="1" x14ac:dyDescent="0.2">
      <c r="A24" s="193" t="s">
        <v>1349</v>
      </c>
      <c r="B24" s="193"/>
      <c r="C24" s="194" t="s">
        <v>203</v>
      </c>
      <c r="D24" s="195"/>
      <c r="E24" s="196">
        <v>0</v>
      </c>
      <c r="F24" s="196">
        <v>0</v>
      </c>
      <c r="G24" s="196"/>
      <c r="H24" s="197">
        <v>0</v>
      </c>
      <c r="I24" s="198">
        <v>6236657</v>
      </c>
      <c r="J24" s="198">
        <v>6236634</v>
      </c>
      <c r="K24" s="198">
        <v>1</v>
      </c>
      <c r="L24" s="198">
        <v>4</v>
      </c>
      <c r="M24" s="199">
        <f>'Popis del'!M716</f>
        <v>0</v>
      </c>
      <c r="N24" s="200">
        <v>73493.667449999994</v>
      </c>
      <c r="O24" s="201"/>
      <c r="P24" s="202"/>
      <c r="Q24" s="203"/>
      <c r="R24" s="204">
        <v>1</v>
      </c>
    </row>
    <row r="25" spans="1:18" s="204" customFormat="1" x14ac:dyDescent="0.2">
      <c r="A25" s="193" t="s">
        <v>1549</v>
      </c>
      <c r="B25" s="193" t="s">
        <v>1550</v>
      </c>
      <c r="C25" s="194" t="s">
        <v>1551</v>
      </c>
      <c r="D25" s="195"/>
      <c r="E25" s="196">
        <v>0</v>
      </c>
      <c r="F25" s="196">
        <v>0</v>
      </c>
      <c r="G25" s="196"/>
      <c r="H25" s="197">
        <v>0</v>
      </c>
      <c r="I25" s="198">
        <v>6238447</v>
      </c>
      <c r="J25" s="198">
        <v>6238443</v>
      </c>
      <c r="K25" s="198">
        <v>1</v>
      </c>
      <c r="L25" s="198">
        <v>3</v>
      </c>
      <c r="M25" s="199">
        <f>'Popis del'!M811</f>
        <v>0</v>
      </c>
      <c r="N25" s="200">
        <v>71535.37</v>
      </c>
      <c r="O25" s="201"/>
      <c r="P25" s="202"/>
      <c r="Q25" s="203"/>
      <c r="R25" s="204">
        <v>1</v>
      </c>
    </row>
    <row r="26" spans="1:18" s="204" customFormat="1" x14ac:dyDescent="0.2">
      <c r="A26" s="193" t="s">
        <v>1552</v>
      </c>
      <c r="B26" s="193" t="s">
        <v>1553</v>
      </c>
      <c r="C26" s="194" t="s">
        <v>1554</v>
      </c>
      <c r="D26" s="195"/>
      <c r="E26" s="196">
        <v>0</v>
      </c>
      <c r="F26" s="196">
        <v>0</v>
      </c>
      <c r="G26" s="196"/>
      <c r="H26" s="197">
        <v>0</v>
      </c>
      <c r="I26" s="198">
        <v>6237238</v>
      </c>
      <c r="J26" s="198">
        <v>6238447</v>
      </c>
      <c r="K26" s="198">
        <v>1</v>
      </c>
      <c r="L26" s="198">
        <v>4</v>
      </c>
      <c r="M26" s="199">
        <f>'Popis del'!M812</f>
        <v>0</v>
      </c>
      <c r="N26" s="200">
        <v>21061.77</v>
      </c>
      <c r="O26" s="201"/>
      <c r="P26" s="202"/>
      <c r="Q26" s="203"/>
      <c r="R26" s="204">
        <v>1</v>
      </c>
    </row>
    <row r="27" spans="1:18" s="204" customFormat="1" x14ac:dyDescent="0.2">
      <c r="A27" s="193" t="s">
        <v>1815</v>
      </c>
      <c r="B27" s="193"/>
      <c r="C27" s="194" t="s">
        <v>1816</v>
      </c>
      <c r="D27" s="195"/>
      <c r="E27" s="196">
        <v>0</v>
      </c>
      <c r="F27" s="196">
        <v>0</v>
      </c>
      <c r="G27" s="196"/>
      <c r="H27" s="197">
        <v>0</v>
      </c>
      <c r="I27" s="198">
        <v>6238340</v>
      </c>
      <c r="J27" s="198">
        <v>6238447</v>
      </c>
      <c r="K27" s="198">
        <v>1</v>
      </c>
      <c r="L27" s="198">
        <v>4</v>
      </c>
      <c r="M27" s="199">
        <f>'Popis del'!M948</f>
        <v>0</v>
      </c>
      <c r="N27" s="200">
        <v>50473.599999999991</v>
      </c>
      <c r="O27" s="201"/>
      <c r="P27" s="202"/>
      <c r="Q27" s="203"/>
      <c r="R27" s="204">
        <v>1</v>
      </c>
    </row>
    <row r="28" spans="1:18" s="192" customFormat="1" x14ac:dyDescent="0.2">
      <c r="A28" s="181" t="s">
        <v>2115</v>
      </c>
      <c r="B28" s="181" t="s">
        <v>202</v>
      </c>
      <c r="C28" s="182" t="s">
        <v>2116</v>
      </c>
      <c r="D28" s="183"/>
      <c r="E28" s="184">
        <v>0</v>
      </c>
      <c r="F28" s="184">
        <v>0</v>
      </c>
      <c r="G28" s="184"/>
      <c r="H28" s="185">
        <v>0</v>
      </c>
      <c r="I28" s="186">
        <v>6238444</v>
      </c>
      <c r="J28" s="186">
        <v>6238441</v>
      </c>
      <c r="K28" s="186">
        <v>1</v>
      </c>
      <c r="L28" s="186">
        <v>2</v>
      </c>
      <c r="M28" s="187">
        <f>'Popis del'!M1100</f>
        <v>0</v>
      </c>
      <c r="N28" s="188">
        <v>3150861.6580500002</v>
      </c>
      <c r="O28" s="189"/>
      <c r="P28" s="190"/>
      <c r="Q28" s="191"/>
      <c r="R28" s="192">
        <v>1</v>
      </c>
    </row>
    <row r="29" spans="1:18" s="204" customFormat="1" x14ac:dyDescent="0.2">
      <c r="A29" s="193" t="s">
        <v>2117</v>
      </c>
      <c r="B29" s="193" t="s">
        <v>195</v>
      </c>
      <c r="C29" s="194" t="s">
        <v>2118</v>
      </c>
      <c r="D29" s="195"/>
      <c r="E29" s="196">
        <v>0</v>
      </c>
      <c r="F29" s="196">
        <v>0</v>
      </c>
      <c r="G29" s="196"/>
      <c r="H29" s="197">
        <v>0</v>
      </c>
      <c r="I29" s="198">
        <v>6238448</v>
      </c>
      <c r="J29" s="198">
        <v>6238444</v>
      </c>
      <c r="K29" s="198">
        <v>1</v>
      </c>
      <c r="L29" s="198">
        <v>3</v>
      </c>
      <c r="M29" s="199">
        <f>'Popis del'!M1101</f>
        <v>0</v>
      </c>
      <c r="N29" s="200">
        <v>1953623.6570000001</v>
      </c>
      <c r="O29" s="201"/>
      <c r="P29" s="202"/>
      <c r="Q29" s="203"/>
      <c r="R29" s="204">
        <v>1</v>
      </c>
    </row>
    <row r="30" spans="1:18" s="204" customFormat="1" x14ac:dyDescent="0.2">
      <c r="A30" s="193" t="s">
        <v>2119</v>
      </c>
      <c r="B30" s="193" t="s">
        <v>205</v>
      </c>
      <c r="C30" s="194" t="s">
        <v>2120</v>
      </c>
      <c r="D30" s="195"/>
      <c r="E30" s="196">
        <v>0</v>
      </c>
      <c r="F30" s="196">
        <v>0</v>
      </c>
      <c r="G30" s="196"/>
      <c r="H30" s="197">
        <v>0</v>
      </c>
      <c r="I30" s="198">
        <v>6238473</v>
      </c>
      <c r="J30" s="198">
        <v>6238448</v>
      </c>
      <c r="K30" s="198">
        <v>1</v>
      </c>
      <c r="L30" s="198">
        <v>4</v>
      </c>
      <c r="M30" s="199">
        <f>'Popis del'!M1102</f>
        <v>0</v>
      </c>
      <c r="N30" s="200">
        <v>635209.24</v>
      </c>
      <c r="O30" s="201"/>
      <c r="P30" s="202"/>
      <c r="Q30" s="203"/>
      <c r="R30" s="204">
        <v>1</v>
      </c>
    </row>
    <row r="31" spans="1:18" s="204" customFormat="1" x14ac:dyDescent="0.2">
      <c r="A31" s="193" t="s">
        <v>2709</v>
      </c>
      <c r="B31" s="193" t="s">
        <v>485</v>
      </c>
      <c r="C31" s="194" t="s">
        <v>2710</v>
      </c>
      <c r="D31" s="195"/>
      <c r="E31" s="196">
        <v>0</v>
      </c>
      <c r="F31" s="196">
        <v>0</v>
      </c>
      <c r="G31" s="196"/>
      <c r="H31" s="197">
        <v>0</v>
      </c>
      <c r="I31" s="198">
        <v>6238797</v>
      </c>
      <c r="J31" s="198">
        <v>6238448</v>
      </c>
      <c r="K31" s="198">
        <v>1</v>
      </c>
      <c r="L31" s="198">
        <v>4</v>
      </c>
      <c r="M31" s="199">
        <f>'Popis del'!M1426</f>
        <v>0</v>
      </c>
      <c r="N31" s="200">
        <v>1318414.4170000001</v>
      </c>
      <c r="O31" s="201"/>
      <c r="P31" s="202"/>
      <c r="Q31" s="203"/>
      <c r="R31" s="204">
        <v>1</v>
      </c>
    </row>
    <row r="32" spans="1:18" s="204" customFormat="1" x14ac:dyDescent="0.2">
      <c r="A32" s="193" t="s">
        <v>3881</v>
      </c>
      <c r="B32" s="193" t="s">
        <v>202</v>
      </c>
      <c r="C32" s="194" t="s">
        <v>1348</v>
      </c>
      <c r="D32" s="195"/>
      <c r="E32" s="196">
        <v>0</v>
      </c>
      <c r="F32" s="196">
        <v>0</v>
      </c>
      <c r="G32" s="196"/>
      <c r="H32" s="197">
        <v>0</v>
      </c>
      <c r="I32" s="198">
        <v>6236752</v>
      </c>
      <c r="J32" s="198">
        <v>6238444</v>
      </c>
      <c r="K32" s="198">
        <v>1</v>
      </c>
      <c r="L32" s="198">
        <v>3</v>
      </c>
      <c r="M32" s="199">
        <f>'Popis del'!M2087</f>
        <v>0</v>
      </c>
      <c r="N32" s="200">
        <v>316246.69604999997</v>
      </c>
      <c r="O32" s="201"/>
      <c r="P32" s="202"/>
      <c r="Q32" s="203"/>
      <c r="R32" s="204">
        <v>1</v>
      </c>
    </row>
    <row r="33" spans="1:18" s="204" customFormat="1" x14ac:dyDescent="0.2">
      <c r="A33" s="193" t="s">
        <v>3882</v>
      </c>
      <c r="B33" s="193"/>
      <c r="C33" s="194" t="s">
        <v>3883</v>
      </c>
      <c r="D33" s="195"/>
      <c r="E33" s="196">
        <v>0</v>
      </c>
      <c r="F33" s="196">
        <v>0</v>
      </c>
      <c r="G33" s="196"/>
      <c r="H33" s="197">
        <v>0</v>
      </c>
      <c r="I33" s="198">
        <v>6306424</v>
      </c>
      <c r="J33" s="198">
        <v>6236752</v>
      </c>
      <c r="K33" s="198">
        <v>1</v>
      </c>
      <c r="L33" s="198">
        <v>4</v>
      </c>
      <c r="M33" s="199">
        <f>'Popis del'!M2088</f>
        <v>0</v>
      </c>
      <c r="N33" s="200">
        <v>316246.69604999997</v>
      </c>
      <c r="O33" s="201"/>
      <c r="P33" s="202"/>
      <c r="Q33" s="203"/>
      <c r="R33" s="204">
        <v>1</v>
      </c>
    </row>
    <row r="34" spans="1:18" s="204" customFormat="1" x14ac:dyDescent="0.2">
      <c r="A34" s="193" t="s">
        <v>4689</v>
      </c>
      <c r="B34" s="193" t="s">
        <v>482</v>
      </c>
      <c r="C34" s="194" t="s">
        <v>4690</v>
      </c>
      <c r="D34" s="195"/>
      <c r="E34" s="196">
        <v>0</v>
      </c>
      <c r="F34" s="196">
        <v>0</v>
      </c>
      <c r="G34" s="196"/>
      <c r="H34" s="197">
        <v>0</v>
      </c>
      <c r="I34" s="198">
        <v>6236001</v>
      </c>
      <c r="J34" s="198">
        <v>6238444</v>
      </c>
      <c r="K34" s="198">
        <v>1</v>
      </c>
      <c r="L34" s="198">
        <v>3</v>
      </c>
      <c r="M34" s="199">
        <f>'Popis del'!M2539</f>
        <v>0</v>
      </c>
      <c r="N34" s="200">
        <v>140912.77100000001</v>
      </c>
      <c r="O34" s="201"/>
      <c r="P34" s="202"/>
      <c r="Q34" s="203"/>
      <c r="R34" s="204">
        <v>1</v>
      </c>
    </row>
    <row r="35" spans="1:18" s="204" customFormat="1" x14ac:dyDescent="0.2">
      <c r="A35" s="193" t="s">
        <v>4691</v>
      </c>
      <c r="B35" s="193" t="s">
        <v>205</v>
      </c>
      <c r="C35" s="194" t="s">
        <v>203</v>
      </c>
      <c r="D35" s="195"/>
      <c r="E35" s="196">
        <v>0</v>
      </c>
      <c r="F35" s="196">
        <v>0</v>
      </c>
      <c r="G35" s="196"/>
      <c r="H35" s="197">
        <v>0</v>
      </c>
      <c r="I35" s="198">
        <v>6236024</v>
      </c>
      <c r="J35" s="198">
        <v>6236001</v>
      </c>
      <c r="K35" s="198">
        <v>1</v>
      </c>
      <c r="L35" s="198">
        <v>4</v>
      </c>
      <c r="M35" s="199">
        <f>'Popis del'!M2540</f>
        <v>0</v>
      </c>
      <c r="N35" s="200">
        <v>43489.635000000009</v>
      </c>
      <c r="O35" s="201"/>
      <c r="P35" s="202"/>
      <c r="Q35" s="203"/>
      <c r="R35" s="204">
        <v>1</v>
      </c>
    </row>
    <row r="36" spans="1:18" s="204" customFormat="1" x14ac:dyDescent="0.2">
      <c r="A36" s="193" t="s">
        <v>4867</v>
      </c>
      <c r="B36" s="193" t="s">
        <v>485</v>
      </c>
      <c r="C36" s="194" t="s">
        <v>483</v>
      </c>
      <c r="D36" s="195"/>
      <c r="E36" s="196">
        <v>0</v>
      </c>
      <c r="F36" s="196">
        <v>0</v>
      </c>
      <c r="G36" s="196"/>
      <c r="H36" s="197">
        <v>0</v>
      </c>
      <c r="I36" s="198">
        <v>6236143</v>
      </c>
      <c r="J36" s="198">
        <v>6236001</v>
      </c>
      <c r="K36" s="198">
        <v>1</v>
      </c>
      <c r="L36" s="198">
        <v>4</v>
      </c>
      <c r="M36" s="199">
        <f>'Popis del'!M2659</f>
        <v>0</v>
      </c>
      <c r="N36" s="200">
        <v>97423.135999999984</v>
      </c>
      <c r="O36" s="201"/>
      <c r="P36" s="202"/>
      <c r="Q36" s="203"/>
      <c r="R36" s="204">
        <v>1</v>
      </c>
    </row>
    <row r="37" spans="1:18" s="204" customFormat="1" x14ac:dyDescent="0.2">
      <c r="A37" s="193" t="s">
        <v>5134</v>
      </c>
      <c r="B37" s="193" t="s">
        <v>1550</v>
      </c>
      <c r="C37" s="194" t="s">
        <v>1551</v>
      </c>
      <c r="D37" s="195"/>
      <c r="E37" s="196">
        <v>0</v>
      </c>
      <c r="F37" s="196">
        <v>0</v>
      </c>
      <c r="G37" s="196"/>
      <c r="H37" s="197">
        <v>0</v>
      </c>
      <c r="I37" s="198">
        <v>6238449</v>
      </c>
      <c r="J37" s="198">
        <v>6238444</v>
      </c>
      <c r="K37" s="198">
        <v>1</v>
      </c>
      <c r="L37" s="198">
        <v>3</v>
      </c>
      <c r="M37" s="199">
        <f>'Popis del'!M2857</f>
        <v>0</v>
      </c>
      <c r="N37" s="200">
        <v>740078.5340000001</v>
      </c>
      <c r="O37" s="201"/>
      <c r="P37" s="202"/>
      <c r="Q37" s="203"/>
      <c r="R37" s="204">
        <v>1</v>
      </c>
    </row>
    <row r="38" spans="1:18" s="204" customFormat="1" x14ac:dyDescent="0.2">
      <c r="A38" s="193" t="s">
        <v>5135</v>
      </c>
      <c r="B38" s="193" t="s">
        <v>1553</v>
      </c>
      <c r="C38" s="194" t="s">
        <v>1554</v>
      </c>
      <c r="D38" s="195"/>
      <c r="E38" s="196">
        <v>0</v>
      </c>
      <c r="F38" s="196">
        <v>0</v>
      </c>
      <c r="G38" s="196"/>
      <c r="H38" s="197">
        <v>0</v>
      </c>
      <c r="I38" s="198">
        <v>6237374</v>
      </c>
      <c r="J38" s="198">
        <v>6238449</v>
      </c>
      <c r="K38" s="198">
        <v>1</v>
      </c>
      <c r="L38" s="198">
        <v>4</v>
      </c>
      <c r="M38" s="199">
        <f>'Popis del'!M2858</f>
        <v>0</v>
      </c>
      <c r="N38" s="200">
        <v>284451.68400000001</v>
      </c>
      <c r="O38" s="201"/>
      <c r="P38" s="202"/>
      <c r="Q38" s="203"/>
      <c r="R38" s="204">
        <v>1</v>
      </c>
    </row>
    <row r="39" spans="1:18" s="204" customFormat="1" x14ac:dyDescent="0.2">
      <c r="A39" s="193" t="s">
        <v>6108</v>
      </c>
      <c r="B39" s="193"/>
      <c r="C39" s="194" t="s">
        <v>1816</v>
      </c>
      <c r="D39" s="195"/>
      <c r="E39" s="196">
        <v>0</v>
      </c>
      <c r="F39" s="196">
        <v>0</v>
      </c>
      <c r="G39" s="196"/>
      <c r="H39" s="197">
        <v>0</v>
      </c>
      <c r="I39" s="198">
        <v>6237930</v>
      </c>
      <c r="J39" s="198">
        <v>6238449</v>
      </c>
      <c r="K39" s="198">
        <v>1</v>
      </c>
      <c r="L39" s="198">
        <v>4</v>
      </c>
      <c r="M39" s="199">
        <f>'Popis del'!M3425</f>
        <v>0</v>
      </c>
      <c r="N39" s="200">
        <v>455626.85000000009</v>
      </c>
      <c r="O39" s="201"/>
      <c r="P39" s="202"/>
      <c r="Q39" s="203"/>
      <c r="R39" s="204">
        <v>1</v>
      </c>
    </row>
    <row r="40" spans="1:18" s="192" customFormat="1" x14ac:dyDescent="0.2">
      <c r="A40" s="181" t="s">
        <v>7226</v>
      </c>
      <c r="B40" s="181" t="s">
        <v>482</v>
      </c>
      <c r="C40" s="182" t="s">
        <v>7227</v>
      </c>
      <c r="D40" s="183"/>
      <c r="E40" s="184">
        <v>0</v>
      </c>
      <c r="F40" s="184">
        <v>0</v>
      </c>
      <c r="G40" s="184"/>
      <c r="H40" s="185">
        <v>0</v>
      </c>
      <c r="I40" s="186">
        <v>6239669</v>
      </c>
      <c r="J40" s="186">
        <v>6238441</v>
      </c>
      <c r="K40" s="186">
        <v>1</v>
      </c>
      <c r="L40" s="186">
        <v>2</v>
      </c>
      <c r="M40" s="187">
        <f>'Popis del'!M4032</f>
        <v>0</v>
      </c>
      <c r="N40" s="188">
        <v>190285.158</v>
      </c>
      <c r="O40" s="189"/>
      <c r="P40" s="190"/>
      <c r="Q40" s="191"/>
      <c r="R40" s="192">
        <v>1</v>
      </c>
    </row>
    <row r="41" spans="1:18" s="180" customFormat="1" ht="15.75" x14ac:dyDescent="0.25">
      <c r="A41" s="169" t="s">
        <v>45</v>
      </c>
      <c r="B41" s="169" t="s">
        <v>202</v>
      </c>
      <c r="C41" s="170" t="s">
        <v>7230</v>
      </c>
      <c r="D41" s="171"/>
      <c r="E41" s="172">
        <v>0</v>
      </c>
      <c r="F41" s="172">
        <v>0</v>
      </c>
      <c r="G41" s="172"/>
      <c r="H41" s="173">
        <v>0</v>
      </c>
      <c r="I41" s="174">
        <v>6238442</v>
      </c>
      <c r="J41" s="174">
        <v>-1</v>
      </c>
      <c r="K41" s="174">
        <v>1</v>
      </c>
      <c r="L41" s="174">
        <v>1</v>
      </c>
      <c r="M41" s="175">
        <f>'Popis del'!M4034</f>
        <v>0</v>
      </c>
      <c r="N41" s="176">
        <v>693.90300000000002</v>
      </c>
      <c r="O41" s="177"/>
      <c r="P41" s="178"/>
      <c r="Q41" s="179"/>
      <c r="R41" s="180">
        <v>1</v>
      </c>
    </row>
    <row r="42" spans="1:18" s="136" customFormat="1" x14ac:dyDescent="0.2">
      <c r="A42" s="125" t="s">
        <v>7231</v>
      </c>
      <c r="B42" s="125" t="s">
        <v>195</v>
      </c>
      <c r="C42" s="126" t="s">
        <v>7232</v>
      </c>
      <c r="D42" s="127"/>
      <c r="E42" s="128">
        <v>0</v>
      </c>
      <c r="F42" s="128">
        <v>0</v>
      </c>
      <c r="G42" s="128"/>
      <c r="H42" s="129">
        <v>0</v>
      </c>
      <c r="I42" s="130">
        <v>6237227</v>
      </c>
      <c r="J42" s="130">
        <v>6238442</v>
      </c>
      <c r="K42" s="130">
        <v>1</v>
      </c>
      <c r="L42" s="130">
        <v>2</v>
      </c>
      <c r="M42" s="131">
        <f>'Popis del'!M4035</f>
        <v>0</v>
      </c>
      <c r="N42" s="132">
        <v>660.86</v>
      </c>
      <c r="O42" s="133"/>
      <c r="P42" s="134"/>
      <c r="Q42" s="135"/>
      <c r="R42" s="136">
        <v>1</v>
      </c>
    </row>
    <row r="43" spans="1:18" s="113" customFormat="1" x14ac:dyDescent="0.2">
      <c r="A43" s="114" t="s">
        <v>7233</v>
      </c>
      <c r="B43" s="114"/>
      <c r="C43" s="115" t="s">
        <v>285</v>
      </c>
      <c r="D43" s="116"/>
      <c r="E43" s="117">
        <v>0</v>
      </c>
      <c r="F43" s="117">
        <v>0</v>
      </c>
      <c r="G43" s="117"/>
      <c r="H43" s="118">
        <v>0</v>
      </c>
      <c r="I43" s="119">
        <v>6237228</v>
      </c>
      <c r="J43" s="119">
        <v>6237227</v>
      </c>
      <c r="K43" s="119">
        <v>1</v>
      </c>
      <c r="L43" s="119">
        <v>3</v>
      </c>
      <c r="M43" s="120">
        <f>'Popis del'!M4036</f>
        <v>0</v>
      </c>
      <c r="N43" s="121">
        <v>0</v>
      </c>
      <c r="O43" s="122"/>
      <c r="P43" s="123"/>
      <c r="Q43" s="124"/>
      <c r="R43" s="113">
        <v>1</v>
      </c>
    </row>
    <row r="44" spans="1:18" s="113" customFormat="1" x14ac:dyDescent="0.2">
      <c r="A44" s="114" t="s">
        <v>7235</v>
      </c>
      <c r="B44" s="114" t="s">
        <v>972</v>
      </c>
      <c r="C44" s="115" t="s">
        <v>4385</v>
      </c>
      <c r="D44" s="116"/>
      <c r="E44" s="117">
        <v>0</v>
      </c>
      <c r="F44" s="117">
        <v>0</v>
      </c>
      <c r="G44" s="117"/>
      <c r="H44" s="118">
        <v>0</v>
      </c>
      <c r="I44" s="119">
        <v>6237230</v>
      </c>
      <c r="J44" s="119">
        <v>6237227</v>
      </c>
      <c r="K44" s="119">
        <v>1</v>
      </c>
      <c r="L44" s="119">
        <v>3</v>
      </c>
      <c r="M44" s="120">
        <f>'Popis del'!M4038</f>
        <v>0</v>
      </c>
      <c r="N44" s="121">
        <v>203.98</v>
      </c>
      <c r="O44" s="122"/>
      <c r="P44" s="123"/>
      <c r="Q44" s="124"/>
      <c r="R44" s="113">
        <v>1</v>
      </c>
    </row>
    <row r="45" spans="1:18" s="113" customFormat="1" x14ac:dyDescent="0.2">
      <c r="A45" s="114" t="s">
        <v>7246</v>
      </c>
      <c r="B45" s="114" t="s">
        <v>987</v>
      </c>
      <c r="C45" s="115" t="s">
        <v>4405</v>
      </c>
      <c r="D45" s="116"/>
      <c r="E45" s="117">
        <v>0</v>
      </c>
      <c r="F45" s="117">
        <v>0</v>
      </c>
      <c r="G45" s="117"/>
      <c r="H45" s="118">
        <v>0</v>
      </c>
      <c r="I45" s="119">
        <v>6237235</v>
      </c>
      <c r="J45" s="119">
        <v>6237227</v>
      </c>
      <c r="K45" s="119">
        <v>1</v>
      </c>
      <c r="L45" s="119">
        <v>3</v>
      </c>
      <c r="M45" s="120">
        <f>'Popis del'!M4044</f>
        <v>0</v>
      </c>
      <c r="N45" s="121">
        <v>456.88</v>
      </c>
      <c r="O45" s="122"/>
      <c r="P45" s="123"/>
      <c r="Q45" s="124"/>
      <c r="R45" s="113">
        <v>1</v>
      </c>
    </row>
    <row r="46" spans="1:18" s="136" customFormat="1" x14ac:dyDescent="0.2">
      <c r="A46" s="125" t="s">
        <v>7250</v>
      </c>
      <c r="B46" s="125" t="s">
        <v>202</v>
      </c>
      <c r="C46" s="126" t="s">
        <v>7227</v>
      </c>
      <c r="D46" s="127"/>
      <c r="E46" s="128">
        <v>0</v>
      </c>
      <c r="F46" s="128">
        <v>0</v>
      </c>
      <c r="G46" s="128"/>
      <c r="H46" s="129">
        <v>0</v>
      </c>
      <c r="I46" s="130">
        <v>6239671</v>
      </c>
      <c r="J46" s="130">
        <v>6238442</v>
      </c>
      <c r="K46" s="130">
        <v>1</v>
      </c>
      <c r="L46" s="130">
        <v>2</v>
      </c>
      <c r="M46" s="131">
        <f>'Popis del'!M4047</f>
        <v>0</v>
      </c>
      <c r="N46" s="132">
        <v>33.042999999999999</v>
      </c>
      <c r="O46" s="133"/>
      <c r="P46" s="134"/>
      <c r="Q46" s="135"/>
      <c r="R46" s="136">
        <v>1</v>
      </c>
    </row>
    <row r="47" spans="1:18" s="101" customFormat="1" x14ac:dyDescent="0.2">
      <c r="A47" s="102"/>
      <c r="B47" s="102"/>
      <c r="C47" s="103"/>
      <c r="D47" s="104"/>
      <c r="E47" s="105"/>
      <c r="F47" s="105"/>
      <c r="G47" s="105"/>
      <c r="H47" s="106"/>
      <c r="I47" s="107"/>
      <c r="J47" s="107"/>
      <c r="K47" s="107"/>
      <c r="L47" s="107"/>
      <c r="M47" s="108"/>
      <c r="N47" s="109"/>
      <c r="O47" s="110"/>
      <c r="P47" s="111"/>
      <c r="Q47" s="112"/>
    </row>
    <row r="48" spans="1:18" s="101" customFormat="1" x14ac:dyDescent="0.2">
      <c r="A48" s="102"/>
      <c r="B48" s="102"/>
      <c r="C48" s="103"/>
      <c r="D48" s="104"/>
      <c r="E48" s="105"/>
      <c r="F48" s="105"/>
      <c r="G48" s="105"/>
      <c r="H48" s="106"/>
      <c r="I48" s="107"/>
      <c r="J48" s="107"/>
      <c r="K48" s="107"/>
      <c r="L48" s="107"/>
      <c r="M48" s="108"/>
      <c r="N48" s="109"/>
      <c r="O48" s="110"/>
      <c r="P48" s="111"/>
      <c r="Q48" s="112"/>
    </row>
    <row r="49" spans="1:17" s="101" customFormat="1" x14ac:dyDescent="0.2">
      <c r="A49" s="102"/>
      <c r="B49" s="102"/>
      <c r="C49" s="103"/>
      <c r="D49" s="104"/>
      <c r="E49" s="105"/>
      <c r="F49" s="105"/>
      <c r="G49" s="105"/>
      <c r="H49" s="106"/>
      <c r="I49" s="107"/>
      <c r="J49" s="107"/>
      <c r="K49" s="107"/>
      <c r="L49" s="107"/>
      <c r="M49" s="108"/>
      <c r="N49" s="109"/>
      <c r="O49" s="110"/>
      <c r="P49" s="111"/>
      <c r="Q49" s="112"/>
    </row>
    <row r="50" spans="1:17" s="101" customFormat="1" x14ac:dyDescent="0.2">
      <c r="A50" s="102"/>
      <c r="B50" s="102"/>
      <c r="C50" s="103"/>
      <c r="D50" s="104"/>
      <c r="E50" s="105"/>
      <c r="F50" s="105"/>
      <c r="G50" s="105"/>
      <c r="H50" s="106"/>
      <c r="I50" s="107"/>
      <c r="J50" s="107"/>
      <c r="K50" s="107"/>
      <c r="L50" s="107"/>
      <c r="M50" s="108"/>
      <c r="N50" s="109"/>
      <c r="O50" s="110"/>
      <c r="P50" s="111"/>
      <c r="Q50" s="112"/>
    </row>
    <row r="51" spans="1:17" s="101" customFormat="1" x14ac:dyDescent="0.2">
      <c r="A51" s="102"/>
      <c r="B51" s="102"/>
      <c r="C51" s="103"/>
      <c r="D51" s="104"/>
      <c r="E51" s="105"/>
      <c r="F51" s="105"/>
      <c r="G51" s="105"/>
      <c r="H51" s="106"/>
      <c r="I51" s="107"/>
      <c r="J51" s="107"/>
      <c r="K51" s="107"/>
      <c r="L51" s="107"/>
      <c r="M51" s="108"/>
      <c r="N51" s="109"/>
      <c r="O51" s="110"/>
      <c r="P51" s="111"/>
      <c r="Q51" s="112"/>
    </row>
    <row r="52" spans="1:17" s="101" customFormat="1" x14ac:dyDescent="0.2">
      <c r="A52" s="102"/>
      <c r="B52" s="102"/>
      <c r="C52" s="103"/>
      <c r="D52" s="104"/>
      <c r="E52" s="105"/>
      <c r="F52" s="105"/>
      <c r="G52" s="105"/>
      <c r="H52" s="106"/>
      <c r="I52" s="107"/>
      <c r="J52" s="107"/>
      <c r="K52" s="107"/>
      <c r="L52" s="107"/>
      <c r="M52" s="108"/>
      <c r="N52" s="109"/>
      <c r="O52" s="110"/>
      <c r="P52" s="111"/>
      <c r="Q52" s="112"/>
    </row>
    <row r="53" spans="1:17" s="101" customFormat="1" x14ac:dyDescent="0.2">
      <c r="A53" s="102"/>
      <c r="B53" s="102"/>
      <c r="C53" s="103"/>
      <c r="D53" s="104"/>
      <c r="E53" s="105"/>
      <c r="F53" s="105"/>
      <c r="G53" s="105"/>
      <c r="H53" s="106"/>
      <c r="I53" s="107"/>
      <c r="J53" s="107"/>
      <c r="K53" s="107"/>
      <c r="L53" s="107"/>
      <c r="M53" s="108"/>
      <c r="N53" s="109"/>
      <c r="O53" s="110"/>
      <c r="P53" s="111"/>
      <c r="Q53" s="112"/>
    </row>
    <row r="54" spans="1:17" s="101" customFormat="1" x14ac:dyDescent="0.2">
      <c r="A54" s="102"/>
      <c r="B54" s="102"/>
      <c r="C54" s="103"/>
      <c r="D54" s="104"/>
      <c r="E54" s="105"/>
      <c r="F54" s="105"/>
      <c r="G54" s="105"/>
      <c r="H54" s="106"/>
      <c r="I54" s="107"/>
      <c r="J54" s="107"/>
      <c r="K54" s="107"/>
      <c r="L54" s="107"/>
      <c r="M54" s="108"/>
      <c r="N54" s="109"/>
      <c r="O54" s="110"/>
      <c r="P54" s="111"/>
      <c r="Q54" s="112"/>
    </row>
    <row r="55" spans="1:17" s="101" customFormat="1" x14ac:dyDescent="0.2">
      <c r="A55" s="102"/>
      <c r="B55" s="102"/>
      <c r="C55" s="103"/>
      <c r="D55" s="104"/>
      <c r="E55" s="105"/>
      <c r="F55" s="105"/>
      <c r="G55" s="105"/>
      <c r="H55" s="106"/>
      <c r="I55" s="107"/>
      <c r="J55" s="107"/>
      <c r="K55" s="107"/>
      <c r="L55" s="107"/>
      <c r="M55" s="108"/>
      <c r="N55" s="109"/>
      <c r="O55" s="110"/>
      <c r="P55" s="111"/>
      <c r="Q55" s="112"/>
    </row>
    <row r="56" spans="1:17" s="101" customFormat="1" x14ac:dyDescent="0.2">
      <c r="A56" s="102"/>
      <c r="B56" s="102"/>
      <c r="C56" s="103"/>
      <c r="D56" s="104"/>
      <c r="E56" s="105"/>
      <c r="F56" s="105"/>
      <c r="G56" s="105"/>
      <c r="H56" s="106"/>
      <c r="I56" s="107"/>
      <c r="J56" s="107"/>
      <c r="K56" s="107"/>
      <c r="L56" s="107"/>
      <c r="M56" s="108"/>
      <c r="N56" s="109"/>
      <c r="O56" s="110"/>
      <c r="P56" s="111"/>
      <c r="Q56" s="112"/>
    </row>
    <row r="57" spans="1:17" s="101" customFormat="1" x14ac:dyDescent="0.2">
      <c r="A57" s="102"/>
      <c r="B57" s="102"/>
      <c r="C57" s="103"/>
      <c r="D57" s="104"/>
      <c r="E57" s="105"/>
      <c r="F57" s="105"/>
      <c r="G57" s="105"/>
      <c r="H57" s="106"/>
      <c r="I57" s="107"/>
      <c r="J57" s="107"/>
      <c r="K57" s="107"/>
      <c r="L57" s="107"/>
      <c r="M57" s="108"/>
      <c r="N57" s="109"/>
      <c r="O57" s="110"/>
      <c r="P57" s="111"/>
      <c r="Q57" s="112"/>
    </row>
    <row r="58" spans="1:17" s="101" customFormat="1" x14ac:dyDescent="0.2">
      <c r="A58" s="102"/>
      <c r="B58" s="102"/>
      <c r="C58" s="103"/>
      <c r="D58" s="104"/>
      <c r="E58" s="105"/>
      <c r="F58" s="105"/>
      <c r="G58" s="105"/>
      <c r="H58" s="106"/>
      <c r="I58" s="107"/>
      <c r="J58" s="107"/>
      <c r="K58" s="107"/>
      <c r="L58" s="107"/>
      <c r="M58" s="108"/>
      <c r="N58" s="109"/>
      <c r="O58" s="110"/>
      <c r="P58" s="111"/>
      <c r="Q58" s="112"/>
    </row>
    <row r="59" spans="1:17" s="101" customFormat="1" x14ac:dyDescent="0.2">
      <c r="A59" s="102"/>
      <c r="B59" s="102"/>
      <c r="C59" s="103"/>
      <c r="D59" s="104"/>
      <c r="E59" s="105"/>
      <c r="F59" s="105"/>
      <c r="G59" s="105"/>
      <c r="H59" s="106"/>
      <c r="I59" s="107"/>
      <c r="J59" s="107"/>
      <c r="K59" s="107"/>
      <c r="L59" s="107"/>
      <c r="M59" s="108"/>
      <c r="N59" s="109"/>
      <c r="O59" s="110"/>
      <c r="P59" s="111"/>
      <c r="Q59" s="112"/>
    </row>
    <row r="60" spans="1:17" s="101" customFormat="1" x14ac:dyDescent="0.2">
      <c r="A60" s="102"/>
      <c r="B60" s="102"/>
      <c r="C60" s="103"/>
      <c r="D60" s="104"/>
      <c r="E60" s="105"/>
      <c r="F60" s="105"/>
      <c r="G60" s="105"/>
      <c r="H60" s="106"/>
      <c r="I60" s="107"/>
      <c r="J60" s="107"/>
      <c r="K60" s="107"/>
      <c r="L60" s="107"/>
      <c r="M60" s="108"/>
      <c r="N60" s="109"/>
      <c r="O60" s="110"/>
      <c r="P60" s="111"/>
      <c r="Q60" s="112"/>
    </row>
    <row r="61" spans="1:17" s="101" customFormat="1" x14ac:dyDescent="0.2">
      <c r="A61" s="102"/>
      <c r="B61" s="102"/>
      <c r="C61" s="103"/>
      <c r="D61" s="104"/>
      <c r="E61" s="105"/>
      <c r="F61" s="105"/>
      <c r="G61" s="105"/>
      <c r="H61" s="106"/>
      <c r="I61" s="107"/>
      <c r="J61" s="107"/>
      <c r="K61" s="107"/>
      <c r="L61" s="107"/>
      <c r="M61" s="108"/>
      <c r="N61" s="109"/>
      <c r="O61" s="110"/>
      <c r="P61" s="111"/>
      <c r="Q61" s="112"/>
    </row>
    <row r="62" spans="1:17" s="101" customFormat="1" x14ac:dyDescent="0.2">
      <c r="A62" s="102"/>
      <c r="B62" s="102"/>
      <c r="C62" s="103"/>
      <c r="D62" s="104"/>
      <c r="E62" s="105"/>
      <c r="F62" s="105"/>
      <c r="G62" s="105"/>
      <c r="H62" s="106"/>
      <c r="I62" s="107"/>
      <c r="J62" s="107"/>
      <c r="K62" s="107"/>
      <c r="L62" s="107"/>
      <c r="M62" s="108"/>
      <c r="N62" s="109"/>
      <c r="O62" s="110"/>
      <c r="P62" s="111"/>
      <c r="Q62" s="112"/>
    </row>
    <row r="63" spans="1:17" s="101" customFormat="1" x14ac:dyDescent="0.2">
      <c r="A63" s="102"/>
      <c r="B63" s="102"/>
      <c r="C63" s="103"/>
      <c r="D63" s="104"/>
      <c r="E63" s="105"/>
      <c r="F63" s="105"/>
      <c r="G63" s="105"/>
      <c r="H63" s="106"/>
      <c r="I63" s="107"/>
      <c r="J63" s="107"/>
      <c r="K63" s="107"/>
      <c r="L63" s="107"/>
      <c r="M63" s="108"/>
      <c r="N63" s="109"/>
      <c r="O63" s="110"/>
      <c r="P63" s="111"/>
      <c r="Q63" s="112"/>
    </row>
    <row r="64" spans="1:17" s="101" customFormat="1" x14ac:dyDescent="0.2">
      <c r="A64" s="102"/>
      <c r="B64" s="102"/>
      <c r="C64" s="103"/>
      <c r="D64" s="104"/>
      <c r="E64" s="105"/>
      <c r="F64" s="105"/>
      <c r="G64" s="105"/>
      <c r="H64" s="106"/>
      <c r="I64" s="107"/>
      <c r="J64" s="107"/>
      <c r="K64" s="107"/>
      <c r="L64" s="107"/>
      <c r="M64" s="108"/>
      <c r="N64" s="109"/>
      <c r="O64" s="110"/>
      <c r="P64" s="111"/>
      <c r="Q64" s="112"/>
    </row>
    <row r="65" spans="1:17" s="101" customFormat="1" x14ac:dyDescent="0.2">
      <c r="A65" s="102"/>
      <c r="B65" s="102"/>
      <c r="C65" s="103"/>
      <c r="D65" s="104"/>
      <c r="E65" s="105"/>
      <c r="F65" s="105"/>
      <c r="G65" s="105"/>
      <c r="H65" s="106"/>
      <c r="I65" s="107"/>
      <c r="J65" s="107"/>
      <c r="K65" s="107"/>
      <c r="L65" s="107"/>
      <c r="M65" s="108"/>
      <c r="N65" s="109"/>
      <c r="O65" s="110"/>
      <c r="P65" s="111"/>
      <c r="Q65" s="112"/>
    </row>
    <row r="66" spans="1:17" s="101" customFormat="1" x14ac:dyDescent="0.2">
      <c r="A66" s="102"/>
      <c r="B66" s="102"/>
      <c r="C66" s="103"/>
      <c r="D66" s="104"/>
      <c r="E66" s="105"/>
      <c r="F66" s="105"/>
      <c r="G66" s="105"/>
      <c r="H66" s="106"/>
      <c r="I66" s="107"/>
      <c r="J66" s="107"/>
      <c r="K66" s="107"/>
      <c r="L66" s="107"/>
      <c r="M66" s="108"/>
      <c r="N66" s="109"/>
      <c r="O66" s="110"/>
      <c r="P66" s="111"/>
      <c r="Q66" s="112"/>
    </row>
    <row r="67" spans="1:17" s="101" customFormat="1" x14ac:dyDescent="0.2">
      <c r="A67" s="102"/>
      <c r="B67" s="102"/>
      <c r="C67" s="103"/>
      <c r="D67" s="104"/>
      <c r="E67" s="105"/>
      <c r="F67" s="105"/>
      <c r="G67" s="105"/>
      <c r="H67" s="106"/>
      <c r="I67" s="107"/>
      <c r="J67" s="107"/>
      <c r="K67" s="107"/>
      <c r="L67" s="107"/>
      <c r="M67" s="108"/>
      <c r="N67" s="109"/>
      <c r="O67" s="110"/>
      <c r="P67" s="111"/>
      <c r="Q67" s="112"/>
    </row>
    <row r="68" spans="1:17" s="101" customFormat="1" x14ac:dyDescent="0.2">
      <c r="A68" s="102"/>
      <c r="B68" s="102"/>
      <c r="C68" s="103"/>
      <c r="D68" s="104"/>
      <c r="E68" s="105"/>
      <c r="F68" s="105"/>
      <c r="G68" s="105"/>
      <c r="H68" s="106"/>
      <c r="I68" s="107"/>
      <c r="J68" s="107"/>
      <c r="K68" s="107"/>
      <c r="L68" s="107"/>
      <c r="M68" s="108"/>
      <c r="N68" s="109"/>
      <c r="O68" s="110"/>
      <c r="P68" s="111"/>
      <c r="Q68" s="112"/>
    </row>
    <row r="69" spans="1:17" s="101" customFormat="1" x14ac:dyDescent="0.2">
      <c r="A69" s="102"/>
      <c r="B69" s="102"/>
      <c r="C69" s="103"/>
      <c r="D69" s="104"/>
      <c r="E69" s="105"/>
      <c r="F69" s="105"/>
      <c r="G69" s="105"/>
      <c r="H69" s="106"/>
      <c r="I69" s="107"/>
      <c r="J69" s="107"/>
      <c r="K69" s="107"/>
      <c r="L69" s="107"/>
      <c r="M69" s="108"/>
      <c r="N69" s="109"/>
      <c r="O69" s="110"/>
      <c r="P69" s="111"/>
      <c r="Q69" s="112"/>
    </row>
    <row r="70" spans="1:17" s="101" customFormat="1" x14ac:dyDescent="0.2">
      <c r="A70" s="102"/>
      <c r="B70" s="102"/>
      <c r="C70" s="103"/>
      <c r="D70" s="104"/>
      <c r="E70" s="105"/>
      <c r="F70" s="105"/>
      <c r="G70" s="105"/>
      <c r="H70" s="106"/>
      <c r="I70" s="107"/>
      <c r="J70" s="107"/>
      <c r="K70" s="107"/>
      <c r="L70" s="107"/>
      <c r="M70" s="108"/>
      <c r="N70" s="109"/>
      <c r="O70" s="110"/>
      <c r="P70" s="111"/>
      <c r="Q70" s="112"/>
    </row>
    <row r="71" spans="1:17" s="101" customFormat="1" x14ac:dyDescent="0.2">
      <c r="A71" s="102"/>
      <c r="B71" s="102"/>
      <c r="C71" s="103"/>
      <c r="D71" s="104"/>
      <c r="E71" s="105"/>
      <c r="F71" s="105"/>
      <c r="G71" s="105"/>
      <c r="H71" s="106"/>
      <c r="I71" s="107"/>
      <c r="J71" s="107"/>
      <c r="K71" s="107"/>
      <c r="L71" s="107"/>
      <c r="M71" s="108"/>
      <c r="N71" s="109"/>
      <c r="O71" s="110"/>
      <c r="P71" s="111"/>
      <c r="Q71" s="112"/>
    </row>
    <row r="72" spans="1:17" s="101" customFormat="1" x14ac:dyDescent="0.2">
      <c r="A72" s="102"/>
      <c r="B72" s="102"/>
      <c r="C72" s="103"/>
      <c r="D72" s="104"/>
      <c r="E72" s="105"/>
      <c r="F72" s="105"/>
      <c r="G72" s="105"/>
      <c r="H72" s="106"/>
      <c r="I72" s="107"/>
      <c r="J72" s="107"/>
      <c r="K72" s="107"/>
      <c r="L72" s="107"/>
      <c r="M72" s="108"/>
      <c r="N72" s="109"/>
      <c r="O72" s="110"/>
      <c r="P72" s="111"/>
      <c r="Q72" s="112"/>
    </row>
    <row r="73" spans="1:17" s="101" customFormat="1" x14ac:dyDescent="0.2">
      <c r="A73" s="102"/>
      <c r="B73" s="102"/>
      <c r="C73" s="103"/>
      <c r="D73" s="104"/>
      <c r="E73" s="105"/>
      <c r="F73" s="105"/>
      <c r="G73" s="105"/>
      <c r="H73" s="106"/>
      <c r="I73" s="107"/>
      <c r="J73" s="107"/>
      <c r="K73" s="107"/>
      <c r="L73" s="107"/>
      <c r="M73" s="108"/>
      <c r="N73" s="109"/>
      <c r="O73" s="110"/>
      <c r="P73" s="111"/>
      <c r="Q73" s="112"/>
    </row>
    <row r="74" spans="1:17" s="101" customFormat="1" x14ac:dyDescent="0.2">
      <c r="A74" s="102"/>
      <c r="B74" s="102"/>
      <c r="C74" s="103"/>
      <c r="D74" s="104"/>
      <c r="E74" s="105"/>
      <c r="F74" s="105"/>
      <c r="G74" s="105"/>
      <c r="H74" s="106"/>
      <c r="I74" s="107"/>
      <c r="J74" s="107"/>
      <c r="K74" s="107"/>
      <c r="L74" s="107"/>
      <c r="M74" s="108"/>
      <c r="N74" s="109"/>
      <c r="O74" s="110"/>
      <c r="P74" s="111"/>
      <c r="Q74" s="112"/>
    </row>
    <row r="75" spans="1:17" s="101" customFormat="1" x14ac:dyDescent="0.2">
      <c r="A75" s="102"/>
      <c r="B75" s="102"/>
      <c r="C75" s="103"/>
      <c r="D75" s="104"/>
      <c r="E75" s="105"/>
      <c r="F75" s="105"/>
      <c r="G75" s="105"/>
      <c r="H75" s="106"/>
      <c r="I75" s="107"/>
      <c r="J75" s="107"/>
      <c r="K75" s="107"/>
      <c r="L75" s="107"/>
      <c r="M75" s="108"/>
      <c r="N75" s="109"/>
      <c r="O75" s="110"/>
      <c r="P75" s="111"/>
      <c r="Q75" s="112"/>
    </row>
    <row r="76" spans="1:17" s="101" customFormat="1" x14ac:dyDescent="0.2">
      <c r="A76" s="102"/>
      <c r="B76" s="102"/>
      <c r="C76" s="103"/>
      <c r="D76" s="104"/>
      <c r="E76" s="105"/>
      <c r="F76" s="105"/>
      <c r="G76" s="105"/>
      <c r="H76" s="106"/>
      <c r="I76" s="107"/>
      <c r="J76" s="107"/>
      <c r="K76" s="107"/>
      <c r="L76" s="107"/>
      <c r="M76" s="108"/>
      <c r="N76" s="109"/>
      <c r="O76" s="110"/>
      <c r="P76" s="111"/>
      <c r="Q76" s="112"/>
    </row>
    <row r="77" spans="1:17" s="101" customFormat="1" x14ac:dyDescent="0.2">
      <c r="A77" s="102"/>
      <c r="B77" s="102"/>
      <c r="C77" s="103"/>
      <c r="D77" s="104"/>
      <c r="E77" s="105"/>
      <c r="F77" s="105"/>
      <c r="G77" s="105"/>
      <c r="H77" s="106"/>
      <c r="I77" s="107"/>
      <c r="J77" s="107"/>
      <c r="K77" s="107"/>
      <c r="L77" s="107"/>
      <c r="M77" s="108"/>
      <c r="N77" s="109"/>
      <c r="O77" s="110"/>
      <c r="P77" s="111"/>
      <c r="Q77" s="112"/>
    </row>
    <row r="78" spans="1:17" s="89" customFormat="1" ht="15" x14ac:dyDescent="0.2">
      <c r="A78" s="90"/>
      <c r="B78" s="90"/>
      <c r="C78" s="91"/>
      <c r="D78" s="92"/>
      <c r="E78" s="93"/>
      <c r="F78" s="93"/>
      <c r="G78" s="93"/>
      <c r="H78" s="94"/>
      <c r="I78" s="95"/>
      <c r="J78" s="95"/>
      <c r="K78" s="95"/>
      <c r="L78" s="95"/>
      <c r="M78" s="96"/>
      <c r="N78" s="97"/>
      <c r="O78" s="98"/>
      <c r="P78" s="99"/>
      <c r="Q78" s="100"/>
    </row>
    <row r="79" spans="1:17" s="101" customFormat="1" x14ac:dyDescent="0.2">
      <c r="A79" s="102"/>
      <c r="B79" s="102"/>
      <c r="C79" s="103"/>
      <c r="D79" s="104"/>
      <c r="E79" s="105"/>
      <c r="F79" s="105"/>
      <c r="G79" s="105"/>
      <c r="H79" s="106"/>
      <c r="I79" s="107"/>
      <c r="J79" s="107"/>
      <c r="K79" s="107"/>
      <c r="L79" s="107"/>
      <c r="M79" s="108"/>
      <c r="N79" s="109"/>
      <c r="O79" s="110"/>
      <c r="P79" s="111"/>
      <c r="Q79" s="112"/>
    </row>
    <row r="80" spans="1:17" s="113" customFormat="1" x14ac:dyDescent="0.2">
      <c r="A80" s="114"/>
      <c r="B80" s="114"/>
      <c r="C80" s="115"/>
      <c r="D80" s="116"/>
      <c r="E80" s="117"/>
      <c r="F80" s="117"/>
      <c r="G80" s="117"/>
      <c r="H80" s="118"/>
      <c r="I80" s="119"/>
      <c r="J80" s="119"/>
      <c r="K80" s="119"/>
      <c r="L80" s="119"/>
      <c r="M80" s="120"/>
      <c r="N80" s="121"/>
      <c r="O80" s="122"/>
      <c r="P80" s="123"/>
      <c r="Q80" s="124"/>
    </row>
    <row r="81" spans="1:17" s="113" customFormat="1" x14ac:dyDescent="0.2">
      <c r="A81" s="114"/>
      <c r="B81" s="114"/>
      <c r="C81" s="115"/>
      <c r="D81" s="116"/>
      <c r="E81" s="117"/>
      <c r="F81" s="117"/>
      <c r="G81" s="117"/>
      <c r="H81" s="118"/>
      <c r="I81" s="119"/>
      <c r="J81" s="119"/>
      <c r="K81" s="119"/>
      <c r="L81" s="119"/>
      <c r="M81" s="120"/>
      <c r="N81" s="121"/>
      <c r="O81" s="122"/>
      <c r="P81" s="123"/>
      <c r="Q81" s="124"/>
    </row>
    <row r="82" spans="1:17" s="113" customFormat="1" x14ac:dyDescent="0.2">
      <c r="A82" s="114"/>
      <c r="B82" s="114"/>
      <c r="C82" s="115"/>
      <c r="D82" s="116"/>
      <c r="E82" s="117"/>
      <c r="F82" s="117"/>
      <c r="G82" s="117"/>
      <c r="H82" s="118"/>
      <c r="I82" s="119"/>
      <c r="J82" s="119"/>
      <c r="K82" s="119"/>
      <c r="L82" s="119"/>
      <c r="M82" s="120"/>
      <c r="N82" s="121"/>
      <c r="O82" s="122"/>
      <c r="P82" s="123"/>
      <c r="Q82" s="124"/>
    </row>
    <row r="83" spans="1:17" s="113" customFormat="1" x14ac:dyDescent="0.2">
      <c r="A83" s="114"/>
      <c r="B83" s="114"/>
      <c r="C83" s="115"/>
      <c r="D83" s="116"/>
      <c r="E83" s="117"/>
      <c r="F83" s="117"/>
      <c r="G83" s="117"/>
      <c r="H83" s="118"/>
      <c r="I83" s="119"/>
      <c r="J83" s="119"/>
      <c r="K83" s="119"/>
      <c r="L83" s="119"/>
      <c r="M83" s="120"/>
      <c r="N83" s="121"/>
      <c r="O83" s="122"/>
      <c r="P83" s="123"/>
      <c r="Q83" s="124"/>
    </row>
    <row r="84" spans="1:17" s="113" customFormat="1" x14ac:dyDescent="0.2">
      <c r="A84" s="114"/>
      <c r="B84" s="114"/>
      <c r="C84" s="115"/>
      <c r="D84" s="116"/>
      <c r="E84" s="117"/>
      <c r="F84" s="117"/>
      <c r="G84" s="117"/>
      <c r="H84" s="118"/>
      <c r="I84" s="119"/>
      <c r="J84" s="119"/>
      <c r="K84" s="119"/>
      <c r="L84" s="119"/>
      <c r="M84" s="120"/>
      <c r="N84" s="121"/>
      <c r="O84" s="122"/>
      <c r="P84" s="123"/>
      <c r="Q84" s="124"/>
    </row>
    <row r="85" spans="1:17" s="101" customFormat="1" x14ac:dyDescent="0.2">
      <c r="A85" s="102"/>
      <c r="B85" s="102"/>
      <c r="C85" s="103"/>
      <c r="D85" s="104"/>
      <c r="E85" s="105"/>
      <c r="F85" s="105"/>
      <c r="G85" s="105"/>
      <c r="H85" s="106"/>
      <c r="I85" s="107"/>
      <c r="J85" s="107"/>
      <c r="K85" s="107"/>
      <c r="L85" s="107"/>
      <c r="M85" s="108"/>
      <c r="N85" s="109"/>
      <c r="O85" s="110"/>
      <c r="P85" s="111"/>
      <c r="Q85" s="112"/>
    </row>
    <row r="86" spans="1:17" s="101" customFormat="1" x14ac:dyDescent="0.2">
      <c r="A86" s="102"/>
      <c r="B86" s="102"/>
      <c r="C86" s="103"/>
      <c r="D86" s="104"/>
      <c r="E86" s="105"/>
      <c r="F86" s="105"/>
      <c r="G86" s="105"/>
      <c r="H86" s="106"/>
      <c r="I86" s="107"/>
      <c r="J86" s="107"/>
      <c r="K86" s="107"/>
      <c r="L86" s="107"/>
      <c r="M86" s="108"/>
      <c r="N86" s="109"/>
      <c r="O86" s="110"/>
      <c r="P86" s="111"/>
      <c r="Q86" s="112"/>
    </row>
    <row r="87" spans="1:17" s="113" customFormat="1" x14ac:dyDescent="0.2">
      <c r="A87" s="114"/>
      <c r="B87" s="114"/>
      <c r="C87" s="115"/>
      <c r="D87" s="116"/>
      <c r="E87" s="117"/>
      <c r="F87" s="117"/>
      <c r="G87" s="117"/>
      <c r="H87" s="118"/>
      <c r="I87" s="119"/>
      <c r="J87" s="119"/>
      <c r="K87" s="119"/>
      <c r="L87" s="119"/>
      <c r="M87" s="120"/>
      <c r="N87" s="121"/>
      <c r="O87" s="122"/>
      <c r="P87" s="123"/>
      <c r="Q87" s="124"/>
    </row>
    <row r="88" spans="1:17" s="113" customFormat="1" x14ac:dyDescent="0.2">
      <c r="A88" s="114"/>
      <c r="B88" s="114"/>
      <c r="C88" s="115"/>
      <c r="D88" s="116"/>
      <c r="E88" s="117"/>
      <c r="F88" s="117"/>
      <c r="G88" s="117"/>
      <c r="H88" s="118"/>
      <c r="I88" s="119"/>
      <c r="J88" s="119"/>
      <c r="K88" s="119"/>
      <c r="L88" s="119"/>
      <c r="M88" s="120"/>
      <c r="N88" s="121"/>
      <c r="O88" s="122"/>
      <c r="P88" s="123"/>
      <c r="Q88" s="124"/>
    </row>
    <row r="89" spans="1:17" s="113" customFormat="1" x14ac:dyDescent="0.2">
      <c r="A89" s="114"/>
      <c r="B89" s="114"/>
      <c r="C89" s="115"/>
      <c r="D89" s="116"/>
      <c r="E89" s="117"/>
      <c r="F89" s="117"/>
      <c r="G89" s="117"/>
      <c r="H89" s="118"/>
      <c r="I89" s="119"/>
      <c r="J89" s="119"/>
      <c r="K89" s="119"/>
      <c r="L89" s="119"/>
      <c r="M89" s="120"/>
      <c r="N89" s="121"/>
      <c r="O89" s="122"/>
      <c r="P89" s="123"/>
      <c r="Q89" s="124"/>
    </row>
    <row r="90" spans="1:17" s="113" customFormat="1" x14ac:dyDescent="0.2">
      <c r="A90" s="114"/>
      <c r="B90" s="114"/>
      <c r="C90" s="115"/>
      <c r="D90" s="116"/>
      <c r="E90" s="117"/>
      <c r="F90" s="117"/>
      <c r="G90" s="117"/>
      <c r="H90" s="118"/>
      <c r="I90" s="119"/>
      <c r="J90" s="119"/>
      <c r="K90" s="119"/>
      <c r="L90" s="119"/>
      <c r="M90" s="120"/>
      <c r="N90" s="121"/>
      <c r="O90" s="122"/>
      <c r="P90" s="123"/>
      <c r="Q90" s="124"/>
    </row>
    <row r="91" spans="1:17" s="101" customFormat="1" x14ac:dyDescent="0.2">
      <c r="A91" s="102"/>
      <c r="B91" s="102"/>
      <c r="C91" s="103"/>
      <c r="D91" s="104"/>
      <c r="E91" s="105"/>
      <c r="F91" s="105"/>
      <c r="G91" s="105"/>
      <c r="H91" s="106"/>
      <c r="I91" s="107"/>
      <c r="J91" s="107"/>
      <c r="K91" s="107"/>
      <c r="L91" s="107"/>
      <c r="M91" s="108"/>
      <c r="N91" s="109"/>
      <c r="O91" s="110"/>
      <c r="P91" s="111"/>
      <c r="Q91" s="112"/>
    </row>
    <row r="92" spans="1:17" s="113" customFormat="1" x14ac:dyDescent="0.2">
      <c r="A92" s="114"/>
      <c r="B92" s="114"/>
      <c r="C92" s="115"/>
      <c r="D92" s="116"/>
      <c r="E92" s="117"/>
      <c r="F92" s="117"/>
      <c r="G92" s="117"/>
      <c r="H92" s="118"/>
      <c r="I92" s="119"/>
      <c r="J92" s="119"/>
      <c r="K92" s="119"/>
      <c r="L92" s="119"/>
      <c r="M92" s="120"/>
      <c r="N92" s="121"/>
      <c r="O92" s="122"/>
      <c r="P92" s="123"/>
      <c r="Q92" s="124"/>
    </row>
    <row r="93" spans="1:17" s="113" customFormat="1" x14ac:dyDescent="0.2">
      <c r="A93" s="114"/>
      <c r="B93" s="114"/>
      <c r="C93" s="115"/>
      <c r="D93" s="116"/>
      <c r="E93" s="117"/>
      <c r="F93" s="117"/>
      <c r="G93" s="117"/>
      <c r="H93" s="118"/>
      <c r="I93" s="119"/>
      <c r="J93" s="119"/>
      <c r="K93" s="119"/>
      <c r="L93" s="119"/>
      <c r="M93" s="120"/>
      <c r="N93" s="121"/>
      <c r="O93" s="122"/>
      <c r="P93" s="123"/>
      <c r="Q93" s="124"/>
    </row>
    <row r="94" spans="1:17" s="113" customFormat="1" x14ac:dyDescent="0.2">
      <c r="A94" s="114"/>
      <c r="B94" s="114"/>
      <c r="C94" s="115"/>
      <c r="D94" s="116"/>
      <c r="E94" s="117"/>
      <c r="F94" s="117"/>
      <c r="G94" s="117"/>
      <c r="H94" s="118"/>
      <c r="I94" s="119"/>
      <c r="J94" s="119"/>
      <c r="K94" s="119"/>
      <c r="L94" s="119"/>
      <c r="M94" s="120"/>
      <c r="N94" s="121"/>
      <c r="O94" s="122"/>
      <c r="P94" s="123"/>
      <c r="Q94" s="124"/>
    </row>
    <row r="95" spans="1:17" s="101" customFormat="1" x14ac:dyDescent="0.2">
      <c r="A95" s="102"/>
      <c r="B95" s="102"/>
      <c r="C95" s="103"/>
      <c r="D95" s="104"/>
      <c r="E95" s="105"/>
      <c r="F95" s="105"/>
      <c r="G95" s="105"/>
      <c r="H95" s="106"/>
      <c r="I95" s="107"/>
      <c r="J95" s="107"/>
      <c r="K95" s="107"/>
      <c r="L95" s="107"/>
      <c r="M95" s="108"/>
      <c r="N95" s="109"/>
      <c r="O95" s="110"/>
      <c r="P95" s="111"/>
      <c r="Q95" s="112"/>
    </row>
    <row r="96" spans="1:17" s="101" customFormat="1" x14ac:dyDescent="0.2">
      <c r="A96" s="102"/>
      <c r="B96" s="102"/>
      <c r="C96" s="103"/>
      <c r="D96" s="104"/>
      <c r="E96" s="105"/>
      <c r="F96" s="105"/>
      <c r="G96" s="105"/>
      <c r="H96" s="106"/>
      <c r="I96" s="107"/>
      <c r="J96" s="107"/>
      <c r="K96" s="107"/>
      <c r="L96" s="107"/>
      <c r="M96" s="108"/>
      <c r="N96" s="109"/>
      <c r="O96" s="110"/>
      <c r="P96" s="111"/>
      <c r="Q96" s="112"/>
    </row>
    <row r="97" spans="1:17" s="113" customFormat="1" x14ac:dyDescent="0.2">
      <c r="A97" s="114"/>
      <c r="B97" s="114"/>
      <c r="C97" s="115"/>
      <c r="D97" s="116"/>
      <c r="E97" s="117"/>
      <c r="F97" s="117"/>
      <c r="G97" s="117"/>
      <c r="H97" s="118"/>
      <c r="I97" s="119"/>
      <c r="J97" s="119"/>
      <c r="K97" s="119"/>
      <c r="L97" s="119"/>
      <c r="M97" s="120"/>
      <c r="N97" s="121"/>
      <c r="O97" s="122"/>
      <c r="P97" s="123"/>
      <c r="Q97" s="124"/>
    </row>
    <row r="98" spans="1:17" s="113" customFormat="1" x14ac:dyDescent="0.2">
      <c r="A98" s="114"/>
      <c r="B98" s="114"/>
      <c r="C98" s="115"/>
      <c r="D98" s="116"/>
      <c r="E98" s="117"/>
      <c r="F98" s="117"/>
      <c r="G98" s="117"/>
      <c r="H98" s="118"/>
      <c r="I98" s="119"/>
      <c r="J98" s="119"/>
      <c r="K98" s="119"/>
      <c r="L98" s="119"/>
      <c r="M98" s="120"/>
      <c r="N98" s="121"/>
      <c r="O98" s="122"/>
      <c r="P98" s="123"/>
      <c r="Q98" s="124"/>
    </row>
    <row r="99" spans="1:17" s="113" customFormat="1" x14ac:dyDescent="0.2">
      <c r="A99" s="114"/>
      <c r="B99" s="114"/>
      <c r="C99" s="115"/>
      <c r="D99" s="116"/>
      <c r="E99" s="117"/>
      <c r="F99" s="117"/>
      <c r="G99" s="117"/>
      <c r="H99" s="118"/>
      <c r="I99" s="119"/>
      <c r="J99" s="119"/>
      <c r="K99" s="119"/>
      <c r="L99" s="119"/>
      <c r="M99" s="120"/>
      <c r="N99" s="121"/>
      <c r="O99" s="122"/>
      <c r="P99" s="123"/>
      <c r="Q99" s="124"/>
    </row>
    <row r="100" spans="1:17" s="113" customFormat="1" x14ac:dyDescent="0.2">
      <c r="A100" s="114"/>
      <c r="B100" s="114"/>
      <c r="C100" s="115"/>
      <c r="D100" s="116"/>
      <c r="E100" s="117"/>
      <c r="F100" s="117"/>
      <c r="G100" s="117"/>
      <c r="H100" s="118"/>
      <c r="I100" s="119"/>
      <c r="J100" s="119"/>
      <c r="K100" s="119"/>
      <c r="L100" s="119"/>
      <c r="M100" s="120"/>
      <c r="N100" s="121"/>
      <c r="O100" s="122"/>
      <c r="P100" s="123"/>
      <c r="Q100" s="124"/>
    </row>
    <row r="101" spans="1:17" s="113" customFormat="1" x14ac:dyDescent="0.2">
      <c r="A101" s="114"/>
      <c r="B101" s="114"/>
      <c r="C101" s="115"/>
      <c r="D101" s="116"/>
      <c r="E101" s="117"/>
      <c r="F101" s="117"/>
      <c r="G101" s="117"/>
      <c r="H101" s="118"/>
      <c r="I101" s="119"/>
      <c r="J101" s="119"/>
      <c r="K101" s="119"/>
      <c r="L101" s="119"/>
      <c r="M101" s="120"/>
      <c r="N101" s="121"/>
      <c r="O101" s="122"/>
      <c r="P101" s="123"/>
      <c r="Q101" s="124"/>
    </row>
    <row r="102" spans="1:17" s="101" customFormat="1" x14ac:dyDescent="0.2">
      <c r="A102" s="102"/>
      <c r="B102" s="102"/>
      <c r="C102" s="103"/>
      <c r="D102" s="104"/>
      <c r="E102" s="105"/>
      <c r="F102" s="105"/>
      <c r="G102" s="105"/>
      <c r="H102" s="106"/>
      <c r="I102" s="107"/>
      <c r="J102" s="107"/>
      <c r="K102" s="107"/>
      <c r="L102" s="107"/>
      <c r="M102" s="108"/>
      <c r="N102" s="109"/>
      <c r="O102" s="110"/>
      <c r="P102" s="111"/>
      <c r="Q102" s="112"/>
    </row>
    <row r="103" spans="1:17" s="101" customFormat="1" x14ac:dyDescent="0.2">
      <c r="A103" s="102"/>
      <c r="B103" s="102"/>
      <c r="C103" s="103"/>
      <c r="D103" s="104"/>
      <c r="E103" s="105"/>
      <c r="F103" s="105"/>
      <c r="G103" s="105"/>
      <c r="H103" s="106"/>
      <c r="I103" s="107"/>
      <c r="J103" s="107"/>
      <c r="K103" s="107"/>
      <c r="L103" s="107"/>
      <c r="M103" s="108"/>
      <c r="N103" s="109"/>
      <c r="O103" s="110"/>
      <c r="P103" s="111"/>
      <c r="Q103" s="112"/>
    </row>
    <row r="104" spans="1:17" s="89" customFormat="1" ht="15" x14ac:dyDescent="0.2">
      <c r="A104" s="90"/>
      <c r="B104" s="90"/>
      <c r="C104" s="91"/>
      <c r="D104" s="92"/>
      <c r="E104" s="93"/>
      <c r="F104" s="93"/>
      <c r="G104" s="93"/>
      <c r="H104" s="94"/>
      <c r="I104" s="95"/>
      <c r="J104" s="95"/>
      <c r="K104" s="95"/>
      <c r="L104" s="95"/>
      <c r="M104" s="96"/>
      <c r="N104" s="97"/>
      <c r="O104" s="98"/>
      <c r="P104" s="99"/>
      <c r="Q104" s="100"/>
    </row>
    <row r="105" spans="1:17" s="101" customFormat="1" x14ac:dyDescent="0.2">
      <c r="A105" s="102"/>
      <c r="B105" s="102"/>
      <c r="C105" s="103"/>
      <c r="D105" s="104"/>
      <c r="E105" s="105"/>
      <c r="F105" s="105"/>
      <c r="G105" s="105"/>
      <c r="H105" s="106"/>
      <c r="I105" s="107"/>
      <c r="J105" s="107"/>
      <c r="K105" s="107"/>
      <c r="L105" s="107"/>
      <c r="M105" s="108"/>
      <c r="N105" s="109"/>
      <c r="O105" s="110"/>
      <c r="P105" s="111"/>
      <c r="Q105" s="112"/>
    </row>
    <row r="106" spans="1:17" s="101" customFormat="1" x14ac:dyDescent="0.2">
      <c r="A106" s="102"/>
      <c r="B106" s="102"/>
      <c r="C106" s="103"/>
      <c r="D106" s="104"/>
      <c r="E106" s="105"/>
      <c r="F106" s="105"/>
      <c r="G106" s="105"/>
      <c r="H106" s="106"/>
      <c r="I106" s="107"/>
      <c r="J106" s="107"/>
      <c r="K106" s="107"/>
      <c r="L106" s="107"/>
      <c r="M106" s="108"/>
      <c r="N106" s="109"/>
      <c r="O106" s="110"/>
      <c r="P106" s="111"/>
      <c r="Q106" s="112"/>
    </row>
    <row r="107" spans="1:17" s="101" customFormat="1" x14ac:dyDescent="0.2">
      <c r="A107" s="102"/>
      <c r="B107" s="102"/>
      <c r="C107" s="103"/>
      <c r="D107" s="104"/>
      <c r="E107" s="105"/>
      <c r="F107" s="105"/>
      <c r="G107" s="105"/>
      <c r="H107" s="106"/>
      <c r="I107" s="107"/>
      <c r="J107" s="107"/>
      <c r="K107" s="107"/>
      <c r="L107" s="107"/>
      <c r="M107" s="108"/>
      <c r="N107" s="109"/>
      <c r="O107" s="110"/>
      <c r="P107" s="111"/>
      <c r="Q107" s="112"/>
    </row>
    <row r="108" spans="1:17" s="113" customFormat="1" x14ac:dyDescent="0.2">
      <c r="A108" s="114"/>
      <c r="B108" s="114"/>
      <c r="C108" s="115"/>
      <c r="D108" s="116"/>
      <c r="E108" s="117"/>
      <c r="F108" s="117"/>
      <c r="G108" s="117"/>
      <c r="H108" s="118"/>
      <c r="I108" s="119"/>
      <c r="J108" s="119"/>
      <c r="K108" s="119"/>
      <c r="L108" s="119"/>
      <c r="M108" s="120"/>
      <c r="N108" s="121"/>
      <c r="O108" s="122"/>
      <c r="P108" s="123"/>
      <c r="Q108" s="124"/>
    </row>
    <row r="109" spans="1:17" s="113" customFormat="1" x14ac:dyDescent="0.2">
      <c r="A109" s="114"/>
      <c r="B109" s="114"/>
      <c r="C109" s="115"/>
      <c r="D109" s="116"/>
      <c r="E109" s="117"/>
      <c r="F109" s="117"/>
      <c r="G109" s="117"/>
      <c r="H109" s="118"/>
      <c r="I109" s="119"/>
      <c r="J109" s="119"/>
      <c r="K109" s="119"/>
      <c r="L109" s="119"/>
      <c r="M109" s="120"/>
      <c r="N109" s="121"/>
      <c r="O109" s="122"/>
      <c r="P109" s="123"/>
      <c r="Q109" s="124"/>
    </row>
    <row r="110" spans="1:17" s="113" customFormat="1" x14ac:dyDescent="0.2">
      <c r="A110" s="114"/>
      <c r="B110" s="114"/>
      <c r="C110" s="115"/>
      <c r="D110" s="116"/>
      <c r="E110" s="117"/>
      <c r="F110" s="117"/>
      <c r="G110" s="117"/>
      <c r="H110" s="118"/>
      <c r="I110" s="119"/>
      <c r="J110" s="119"/>
      <c r="K110" s="119"/>
      <c r="L110" s="119"/>
      <c r="M110" s="120"/>
      <c r="N110" s="121"/>
      <c r="O110" s="122"/>
      <c r="P110" s="123"/>
      <c r="Q110" s="124"/>
    </row>
    <row r="111" spans="1:17" s="113" customFormat="1" x14ac:dyDescent="0.2">
      <c r="A111" s="114"/>
      <c r="B111" s="114"/>
      <c r="C111" s="115"/>
      <c r="D111" s="116"/>
      <c r="E111" s="117"/>
      <c r="F111" s="117"/>
      <c r="G111" s="117"/>
      <c r="H111" s="118"/>
      <c r="I111" s="119"/>
      <c r="J111" s="119"/>
      <c r="K111" s="119"/>
      <c r="L111" s="119"/>
      <c r="M111" s="120"/>
      <c r="N111" s="121"/>
      <c r="O111" s="122"/>
      <c r="P111" s="123"/>
      <c r="Q111" s="124"/>
    </row>
    <row r="112" spans="1:17" s="113" customFormat="1" x14ac:dyDescent="0.2">
      <c r="A112" s="114"/>
      <c r="B112" s="114"/>
      <c r="C112" s="115"/>
      <c r="D112" s="116"/>
      <c r="E112" s="117"/>
      <c r="F112" s="117"/>
      <c r="G112" s="117"/>
      <c r="H112" s="118"/>
      <c r="I112" s="119"/>
      <c r="J112" s="119"/>
      <c r="K112" s="119"/>
      <c r="L112" s="119"/>
      <c r="M112" s="120"/>
      <c r="N112" s="121"/>
      <c r="O112" s="122"/>
      <c r="P112" s="123"/>
      <c r="Q112" s="124"/>
    </row>
    <row r="113" spans="1:17" s="113" customFormat="1" x14ac:dyDescent="0.2">
      <c r="A113" s="114"/>
      <c r="B113" s="114"/>
      <c r="C113" s="115"/>
      <c r="D113" s="116"/>
      <c r="E113" s="117"/>
      <c r="F113" s="117"/>
      <c r="G113" s="117"/>
      <c r="H113" s="118"/>
      <c r="I113" s="119"/>
      <c r="J113" s="119"/>
      <c r="K113" s="119"/>
      <c r="L113" s="119"/>
      <c r="M113" s="120"/>
      <c r="N113" s="121"/>
      <c r="O113" s="122"/>
      <c r="P113" s="123"/>
      <c r="Q113" s="124"/>
    </row>
    <row r="114" spans="1:17" s="101" customFormat="1" x14ac:dyDescent="0.2">
      <c r="A114" s="102"/>
      <c r="B114" s="102"/>
      <c r="C114" s="103"/>
      <c r="D114" s="104"/>
      <c r="E114" s="105"/>
      <c r="F114" s="105"/>
      <c r="G114" s="105"/>
      <c r="H114" s="106"/>
      <c r="I114" s="107"/>
      <c r="J114" s="107"/>
      <c r="K114" s="107"/>
      <c r="L114" s="107"/>
      <c r="M114" s="108"/>
      <c r="N114" s="109"/>
      <c r="O114" s="110"/>
      <c r="P114" s="111"/>
      <c r="Q114" s="112"/>
    </row>
    <row r="115" spans="1:17" s="101" customFormat="1" x14ac:dyDescent="0.2">
      <c r="A115" s="102"/>
      <c r="B115" s="102"/>
      <c r="C115" s="103"/>
      <c r="D115" s="104"/>
      <c r="E115" s="105"/>
      <c r="F115" s="105"/>
      <c r="G115" s="105"/>
      <c r="H115" s="106"/>
      <c r="I115" s="107"/>
      <c r="J115" s="107"/>
      <c r="K115" s="107"/>
      <c r="L115" s="107"/>
      <c r="M115" s="108"/>
      <c r="N115" s="109"/>
      <c r="O115" s="110"/>
      <c r="P115" s="111"/>
      <c r="Q115" s="112"/>
    </row>
    <row r="116" spans="1:17" s="101" customFormat="1" x14ac:dyDescent="0.2">
      <c r="A116" s="102"/>
      <c r="B116" s="102"/>
      <c r="C116" s="103"/>
      <c r="D116" s="104"/>
      <c r="E116" s="105"/>
      <c r="F116" s="105"/>
      <c r="G116" s="105"/>
      <c r="H116" s="106"/>
      <c r="I116" s="107"/>
      <c r="J116" s="107"/>
      <c r="K116" s="107"/>
      <c r="L116" s="107"/>
      <c r="M116" s="108"/>
      <c r="N116" s="109"/>
      <c r="O116" s="110"/>
      <c r="P116" s="111"/>
      <c r="Q116" s="112"/>
    </row>
    <row r="117" spans="1:17" s="101" customFormat="1" x14ac:dyDescent="0.2">
      <c r="A117" s="102"/>
      <c r="B117" s="102"/>
      <c r="C117" s="103"/>
      <c r="D117" s="104"/>
      <c r="E117" s="105"/>
      <c r="F117" s="105"/>
      <c r="G117" s="105"/>
      <c r="H117" s="106"/>
      <c r="I117" s="107"/>
      <c r="J117" s="107"/>
      <c r="K117" s="107"/>
      <c r="L117" s="107"/>
      <c r="M117" s="108"/>
      <c r="N117" s="109"/>
      <c r="O117" s="110"/>
      <c r="P117" s="111"/>
      <c r="Q117" s="112"/>
    </row>
    <row r="118" spans="1:17" s="101" customFormat="1" x14ac:dyDescent="0.2">
      <c r="A118" s="102"/>
      <c r="B118" s="102"/>
      <c r="C118" s="103"/>
      <c r="D118" s="104"/>
      <c r="E118" s="105"/>
      <c r="F118" s="105"/>
      <c r="G118" s="105"/>
      <c r="H118" s="106"/>
      <c r="I118" s="107"/>
      <c r="J118" s="107"/>
      <c r="K118" s="107"/>
      <c r="L118" s="107"/>
      <c r="M118" s="108"/>
      <c r="N118" s="109"/>
      <c r="O118" s="110"/>
      <c r="P118" s="111"/>
      <c r="Q118" s="112"/>
    </row>
    <row r="119" spans="1:17" s="101" customFormat="1" x14ac:dyDescent="0.2">
      <c r="A119" s="102"/>
      <c r="B119" s="102"/>
      <c r="C119" s="103"/>
      <c r="D119" s="104"/>
      <c r="E119" s="105"/>
      <c r="F119" s="105"/>
      <c r="G119" s="105"/>
      <c r="H119" s="106"/>
      <c r="I119" s="107"/>
      <c r="J119" s="107"/>
      <c r="K119" s="107"/>
      <c r="L119" s="107"/>
      <c r="M119" s="108"/>
      <c r="N119" s="109"/>
      <c r="O119" s="110"/>
      <c r="P119" s="111"/>
      <c r="Q119" s="112"/>
    </row>
    <row r="120" spans="1:17" s="101" customFormat="1" x14ac:dyDescent="0.2">
      <c r="A120" s="102"/>
      <c r="B120" s="102"/>
      <c r="C120" s="103"/>
      <c r="D120" s="104"/>
      <c r="E120" s="105"/>
      <c r="F120" s="105"/>
      <c r="G120" s="105"/>
      <c r="H120" s="106"/>
      <c r="I120" s="107"/>
      <c r="J120" s="107"/>
      <c r="K120" s="107"/>
      <c r="L120" s="107"/>
      <c r="M120" s="108"/>
      <c r="N120" s="109"/>
      <c r="O120" s="110"/>
      <c r="P120" s="111"/>
      <c r="Q120" s="112"/>
    </row>
    <row r="121" spans="1:17" s="101" customFormat="1" x14ac:dyDescent="0.2">
      <c r="A121" s="102"/>
      <c r="B121" s="102"/>
      <c r="C121" s="103"/>
      <c r="D121" s="104"/>
      <c r="E121" s="105"/>
      <c r="F121" s="105"/>
      <c r="G121" s="105"/>
      <c r="H121" s="106"/>
      <c r="I121" s="107"/>
      <c r="J121" s="107"/>
      <c r="K121" s="107"/>
      <c r="L121" s="107"/>
      <c r="M121" s="108"/>
      <c r="N121" s="109"/>
      <c r="O121" s="110"/>
      <c r="P121" s="111"/>
      <c r="Q121" s="112"/>
    </row>
    <row r="122" spans="1:17" s="101" customFormat="1" x14ac:dyDescent="0.2">
      <c r="A122" s="102"/>
      <c r="B122" s="102"/>
      <c r="C122" s="103"/>
      <c r="D122" s="104"/>
      <c r="E122" s="105"/>
      <c r="F122" s="105"/>
      <c r="G122" s="105"/>
      <c r="H122" s="106"/>
      <c r="I122" s="107"/>
      <c r="J122" s="107"/>
      <c r="K122" s="107"/>
      <c r="L122" s="107"/>
      <c r="M122" s="108"/>
      <c r="N122" s="109"/>
      <c r="O122" s="110"/>
      <c r="P122" s="111"/>
      <c r="Q122" s="112"/>
    </row>
    <row r="123" spans="1:17" s="101" customFormat="1" x14ac:dyDescent="0.2">
      <c r="A123" s="102"/>
      <c r="B123" s="102"/>
      <c r="C123" s="103"/>
      <c r="D123" s="104"/>
      <c r="E123" s="105"/>
      <c r="F123" s="105"/>
      <c r="G123" s="105"/>
      <c r="H123" s="106"/>
      <c r="I123" s="107"/>
      <c r="J123" s="107"/>
      <c r="K123" s="107"/>
      <c r="L123" s="107"/>
      <c r="M123" s="108"/>
      <c r="N123" s="109"/>
      <c r="O123" s="110"/>
      <c r="P123" s="111"/>
      <c r="Q123" s="112"/>
    </row>
    <row r="124" spans="1:17" s="101" customFormat="1" x14ac:dyDescent="0.2">
      <c r="A124" s="102"/>
      <c r="B124" s="102"/>
      <c r="C124" s="103"/>
      <c r="D124" s="104"/>
      <c r="E124" s="105"/>
      <c r="F124" s="105"/>
      <c r="G124" s="105"/>
      <c r="H124" s="106"/>
      <c r="I124" s="107"/>
      <c r="J124" s="107"/>
      <c r="K124" s="107"/>
      <c r="L124" s="107"/>
      <c r="M124" s="108"/>
      <c r="N124" s="109"/>
      <c r="O124" s="110"/>
      <c r="P124" s="111"/>
      <c r="Q124" s="112"/>
    </row>
    <row r="125" spans="1:17" s="101" customFormat="1" x14ac:dyDescent="0.2">
      <c r="A125" s="102"/>
      <c r="B125" s="102"/>
      <c r="C125" s="103"/>
      <c r="D125" s="104"/>
      <c r="E125" s="105"/>
      <c r="F125" s="105"/>
      <c r="G125" s="105"/>
      <c r="H125" s="106"/>
      <c r="I125" s="107"/>
      <c r="J125" s="107"/>
      <c r="K125" s="107"/>
      <c r="L125" s="107"/>
      <c r="M125" s="108"/>
      <c r="N125" s="109"/>
      <c r="O125" s="110"/>
      <c r="P125" s="111"/>
      <c r="Q125" s="112"/>
    </row>
    <row r="126" spans="1:17" s="101" customFormat="1" x14ac:dyDescent="0.2">
      <c r="A126" s="102"/>
      <c r="B126" s="102"/>
      <c r="C126" s="103"/>
      <c r="D126" s="104"/>
      <c r="E126" s="105"/>
      <c r="F126" s="105"/>
      <c r="G126" s="105"/>
      <c r="H126" s="106"/>
      <c r="I126" s="107"/>
      <c r="J126" s="107"/>
      <c r="K126" s="107"/>
      <c r="L126" s="107"/>
      <c r="M126" s="108"/>
      <c r="N126" s="109"/>
      <c r="O126" s="110"/>
      <c r="P126" s="111"/>
      <c r="Q126" s="112"/>
    </row>
    <row r="127" spans="1:17" s="101" customFormat="1" x14ac:dyDescent="0.2">
      <c r="A127" s="102"/>
      <c r="B127" s="102"/>
      <c r="C127" s="103"/>
      <c r="D127" s="104"/>
      <c r="E127" s="105"/>
      <c r="F127" s="105"/>
      <c r="G127" s="105"/>
      <c r="H127" s="106"/>
      <c r="I127" s="107"/>
      <c r="J127" s="107"/>
      <c r="K127" s="107"/>
      <c r="L127" s="107"/>
      <c r="M127" s="108"/>
      <c r="N127" s="109"/>
      <c r="O127" s="110"/>
      <c r="P127" s="111"/>
      <c r="Q127" s="112"/>
    </row>
    <row r="128" spans="1:17" s="101" customFormat="1" x14ac:dyDescent="0.2">
      <c r="A128" s="102"/>
      <c r="B128" s="102"/>
      <c r="C128" s="103"/>
      <c r="D128" s="104"/>
      <c r="E128" s="105"/>
      <c r="F128" s="105"/>
      <c r="G128" s="105"/>
      <c r="H128" s="106"/>
      <c r="I128" s="107"/>
      <c r="J128" s="107"/>
      <c r="K128" s="107"/>
      <c r="L128" s="107"/>
      <c r="M128" s="108"/>
      <c r="N128" s="109"/>
      <c r="O128" s="110"/>
      <c r="P128" s="111"/>
      <c r="Q128" s="112"/>
    </row>
    <row r="129" spans="1:17" s="113" customFormat="1" x14ac:dyDescent="0.2">
      <c r="A129" s="114"/>
      <c r="B129" s="114"/>
      <c r="C129" s="115"/>
      <c r="D129" s="116"/>
      <c r="E129" s="117"/>
      <c r="F129" s="117"/>
      <c r="G129" s="117"/>
      <c r="H129" s="118"/>
      <c r="I129" s="119"/>
      <c r="J129" s="119"/>
      <c r="K129" s="119"/>
      <c r="L129" s="119"/>
      <c r="M129" s="120"/>
      <c r="N129" s="121"/>
      <c r="O129" s="122"/>
      <c r="P129" s="123"/>
      <c r="Q129" s="124"/>
    </row>
    <row r="130" spans="1:17" s="113" customFormat="1" x14ac:dyDescent="0.2">
      <c r="A130" s="114"/>
      <c r="B130" s="114"/>
      <c r="C130" s="115"/>
      <c r="D130" s="116"/>
      <c r="E130" s="117"/>
      <c r="F130" s="117"/>
      <c r="G130" s="117"/>
      <c r="H130" s="118"/>
      <c r="I130" s="119"/>
      <c r="J130" s="119"/>
      <c r="K130" s="119"/>
      <c r="L130" s="119"/>
      <c r="M130" s="120"/>
      <c r="N130" s="121"/>
      <c r="O130" s="122"/>
      <c r="P130" s="123"/>
      <c r="Q130" s="124"/>
    </row>
    <row r="131" spans="1:17" s="113" customFormat="1" x14ac:dyDescent="0.2">
      <c r="A131" s="114"/>
      <c r="B131" s="114"/>
      <c r="C131" s="115"/>
      <c r="D131" s="116"/>
      <c r="E131" s="117"/>
      <c r="F131" s="117"/>
      <c r="G131" s="117"/>
      <c r="H131" s="118"/>
      <c r="I131" s="119"/>
      <c r="J131" s="119"/>
      <c r="K131" s="119"/>
      <c r="L131" s="119"/>
      <c r="M131" s="120"/>
      <c r="N131" s="121"/>
      <c r="O131" s="122"/>
      <c r="P131" s="123"/>
      <c r="Q131" s="124"/>
    </row>
    <row r="132" spans="1:17" s="113" customFormat="1" x14ac:dyDescent="0.2">
      <c r="A132" s="114"/>
      <c r="B132" s="114"/>
      <c r="C132" s="115"/>
      <c r="D132" s="116"/>
      <c r="E132" s="117"/>
      <c r="F132" s="117"/>
      <c r="G132" s="117"/>
      <c r="H132" s="118"/>
      <c r="I132" s="119"/>
      <c r="J132" s="119"/>
      <c r="K132" s="119"/>
      <c r="L132" s="119"/>
      <c r="M132" s="120"/>
      <c r="N132" s="121"/>
      <c r="O132" s="122"/>
      <c r="P132" s="123"/>
      <c r="Q132" s="124"/>
    </row>
    <row r="133" spans="1:17" s="113" customFormat="1" x14ac:dyDescent="0.2">
      <c r="A133" s="114"/>
      <c r="B133" s="114"/>
      <c r="C133" s="115"/>
      <c r="D133" s="116"/>
      <c r="E133" s="117"/>
      <c r="F133" s="117"/>
      <c r="G133" s="117"/>
      <c r="H133" s="118"/>
      <c r="I133" s="119"/>
      <c r="J133" s="119"/>
      <c r="K133" s="119"/>
      <c r="L133" s="119"/>
      <c r="M133" s="120"/>
      <c r="N133" s="121"/>
      <c r="O133" s="122"/>
      <c r="P133" s="123"/>
      <c r="Q133" s="124"/>
    </row>
    <row r="134" spans="1:17" s="101" customFormat="1" x14ac:dyDescent="0.2">
      <c r="A134" s="102"/>
      <c r="B134" s="102"/>
      <c r="C134" s="103"/>
      <c r="D134" s="104"/>
      <c r="E134" s="105"/>
      <c r="F134" s="105"/>
      <c r="G134" s="105"/>
      <c r="H134" s="106"/>
      <c r="I134" s="107"/>
      <c r="J134" s="107"/>
      <c r="K134" s="107"/>
      <c r="L134" s="107"/>
      <c r="M134" s="108"/>
      <c r="N134" s="109"/>
      <c r="O134" s="110"/>
      <c r="P134" s="111"/>
      <c r="Q134" s="112"/>
    </row>
    <row r="135" spans="1:17" s="101" customFormat="1" x14ac:dyDescent="0.2">
      <c r="A135" s="102"/>
      <c r="B135" s="102"/>
      <c r="C135" s="103"/>
      <c r="D135" s="104"/>
      <c r="E135" s="105"/>
      <c r="F135" s="105"/>
      <c r="G135" s="105"/>
      <c r="H135" s="106"/>
      <c r="I135" s="107"/>
      <c r="J135" s="107"/>
      <c r="K135" s="107"/>
      <c r="L135" s="107"/>
      <c r="M135" s="108"/>
      <c r="N135" s="109"/>
      <c r="O135" s="110"/>
      <c r="P135" s="111"/>
      <c r="Q135" s="112"/>
    </row>
    <row r="136" spans="1:17" s="101" customFormat="1" x14ac:dyDescent="0.2">
      <c r="A136" s="102"/>
      <c r="B136" s="102"/>
      <c r="C136" s="103"/>
      <c r="D136" s="104"/>
      <c r="E136" s="105"/>
      <c r="F136" s="105"/>
      <c r="G136" s="105"/>
      <c r="H136" s="106"/>
      <c r="I136" s="107"/>
      <c r="J136" s="107"/>
      <c r="K136" s="107"/>
      <c r="L136" s="107"/>
      <c r="M136" s="108"/>
      <c r="N136" s="109"/>
      <c r="O136" s="110"/>
      <c r="P136" s="111"/>
      <c r="Q136" s="112"/>
    </row>
    <row r="137" spans="1:17" s="101" customFormat="1" x14ac:dyDescent="0.2">
      <c r="A137" s="102"/>
      <c r="B137" s="102"/>
      <c r="C137" s="103"/>
      <c r="D137" s="104"/>
      <c r="E137" s="105"/>
      <c r="F137" s="105"/>
      <c r="G137" s="105"/>
      <c r="H137" s="106"/>
      <c r="I137" s="107"/>
      <c r="J137" s="107"/>
      <c r="K137" s="107"/>
      <c r="L137" s="107"/>
      <c r="M137" s="108"/>
      <c r="N137" s="109"/>
      <c r="O137" s="110"/>
      <c r="P137" s="111"/>
      <c r="Q137" s="112"/>
    </row>
    <row r="138" spans="1:17" s="101" customFormat="1" x14ac:dyDescent="0.2">
      <c r="A138" s="102"/>
      <c r="B138" s="102"/>
      <c r="C138" s="103"/>
      <c r="D138" s="104"/>
      <c r="E138" s="105"/>
      <c r="F138" s="105"/>
      <c r="G138" s="105"/>
      <c r="H138" s="106"/>
      <c r="I138" s="107"/>
      <c r="J138" s="107"/>
      <c r="K138" s="107"/>
      <c r="L138" s="107"/>
      <c r="M138" s="108"/>
      <c r="N138" s="109"/>
      <c r="O138" s="110"/>
      <c r="P138" s="111"/>
      <c r="Q138" s="112"/>
    </row>
    <row r="139" spans="1:17" s="89" customFormat="1" ht="15" x14ac:dyDescent="0.2">
      <c r="A139" s="90"/>
      <c r="B139" s="90"/>
      <c r="C139" s="91"/>
      <c r="D139" s="92"/>
      <c r="E139" s="93"/>
      <c r="F139" s="93"/>
      <c r="G139" s="93"/>
      <c r="H139" s="94"/>
      <c r="I139" s="95"/>
      <c r="J139" s="95"/>
      <c r="K139" s="95"/>
      <c r="L139" s="95"/>
      <c r="M139" s="96"/>
      <c r="N139" s="97"/>
      <c r="O139" s="98"/>
      <c r="P139" s="99"/>
      <c r="Q139" s="100"/>
    </row>
    <row r="140" spans="1:17" s="89" customFormat="1" ht="15" x14ac:dyDescent="0.2">
      <c r="A140" s="90"/>
      <c r="B140" s="90"/>
      <c r="C140" s="91"/>
      <c r="D140" s="92"/>
      <c r="E140" s="93"/>
      <c r="F140" s="93"/>
      <c r="G140" s="93"/>
      <c r="H140" s="94"/>
      <c r="I140" s="95"/>
      <c r="J140" s="95"/>
      <c r="K140" s="95"/>
      <c r="L140" s="95"/>
      <c r="M140" s="96"/>
      <c r="N140" s="97"/>
      <c r="O140" s="98"/>
      <c r="P140" s="99"/>
      <c r="Q140" s="100"/>
    </row>
    <row r="141" spans="1:17" s="89" customFormat="1" ht="15" x14ac:dyDescent="0.2">
      <c r="A141" s="90"/>
      <c r="B141" s="90"/>
      <c r="C141" s="91"/>
      <c r="D141" s="92"/>
      <c r="E141" s="93"/>
      <c r="F141" s="93"/>
      <c r="G141" s="93"/>
      <c r="H141" s="94"/>
      <c r="I141" s="95"/>
      <c r="J141" s="95"/>
      <c r="K141" s="95"/>
      <c r="L141" s="95"/>
      <c r="M141" s="96"/>
      <c r="N141" s="97"/>
      <c r="O141" s="98"/>
      <c r="P141" s="99"/>
      <c r="Q141" s="100"/>
    </row>
    <row r="142" spans="1:17" s="101" customFormat="1" x14ac:dyDescent="0.2">
      <c r="A142" s="102"/>
      <c r="B142" s="102"/>
      <c r="C142" s="103"/>
      <c r="D142" s="104"/>
      <c r="E142" s="105"/>
      <c r="F142" s="105"/>
      <c r="G142" s="105"/>
      <c r="H142" s="106"/>
      <c r="I142" s="107"/>
      <c r="J142" s="107"/>
      <c r="K142" s="107"/>
      <c r="L142" s="107"/>
      <c r="M142" s="108"/>
      <c r="N142" s="109"/>
      <c r="O142" s="110"/>
      <c r="P142" s="111"/>
      <c r="Q142" s="112"/>
    </row>
    <row r="143" spans="1:17" s="113" customFormat="1" x14ac:dyDescent="0.2">
      <c r="A143" s="114"/>
      <c r="B143" s="114"/>
      <c r="C143" s="115"/>
      <c r="D143" s="116"/>
      <c r="E143" s="117"/>
      <c r="F143" s="117"/>
      <c r="G143" s="117"/>
      <c r="H143" s="118"/>
      <c r="I143" s="119"/>
      <c r="J143" s="119"/>
      <c r="K143" s="119"/>
      <c r="L143" s="119"/>
      <c r="M143" s="120"/>
      <c r="N143" s="121"/>
      <c r="O143" s="122"/>
      <c r="P143" s="123"/>
      <c r="Q143" s="124"/>
    </row>
    <row r="144" spans="1:17" s="113" customFormat="1" x14ac:dyDescent="0.2">
      <c r="A144" s="114"/>
      <c r="B144" s="114"/>
      <c r="C144" s="115"/>
      <c r="D144" s="116"/>
      <c r="E144" s="117"/>
      <c r="F144" s="117"/>
      <c r="G144" s="117"/>
      <c r="H144" s="118"/>
      <c r="I144" s="119"/>
      <c r="J144" s="119"/>
      <c r="K144" s="119"/>
      <c r="L144" s="119"/>
      <c r="M144" s="120"/>
      <c r="N144" s="121"/>
      <c r="O144" s="122"/>
      <c r="P144" s="123"/>
      <c r="Q144" s="124"/>
    </row>
    <row r="145" spans="1:17" s="113" customFormat="1" x14ac:dyDescent="0.2">
      <c r="A145" s="114"/>
      <c r="B145" s="114"/>
      <c r="C145" s="115"/>
      <c r="D145" s="116"/>
      <c r="E145" s="117"/>
      <c r="F145" s="117"/>
      <c r="G145" s="117"/>
      <c r="H145" s="118"/>
      <c r="I145" s="119"/>
      <c r="J145" s="119"/>
      <c r="K145" s="119"/>
      <c r="L145" s="119"/>
      <c r="M145" s="120"/>
      <c r="N145" s="121"/>
      <c r="O145" s="122"/>
      <c r="P145" s="123"/>
      <c r="Q145" s="124"/>
    </row>
    <row r="146" spans="1:17" s="113" customFormat="1" x14ac:dyDescent="0.2">
      <c r="A146" s="114"/>
      <c r="B146" s="114"/>
      <c r="C146" s="115"/>
      <c r="D146" s="116"/>
      <c r="E146" s="117"/>
      <c r="F146" s="117"/>
      <c r="G146" s="117"/>
      <c r="H146" s="118"/>
      <c r="I146" s="119"/>
      <c r="J146" s="119"/>
      <c r="K146" s="119"/>
      <c r="L146" s="119"/>
      <c r="M146" s="120"/>
      <c r="N146" s="121"/>
      <c r="O146" s="122"/>
      <c r="P146" s="123"/>
      <c r="Q146" s="124"/>
    </row>
    <row r="147" spans="1:17" s="113" customFormat="1" x14ac:dyDescent="0.2">
      <c r="A147" s="114"/>
      <c r="B147" s="114"/>
      <c r="C147" s="115"/>
      <c r="D147" s="116"/>
      <c r="E147" s="117"/>
      <c r="F147" s="117"/>
      <c r="G147" s="117"/>
      <c r="H147" s="118"/>
      <c r="I147" s="119"/>
      <c r="J147" s="119"/>
      <c r="K147" s="119"/>
      <c r="L147" s="119"/>
      <c r="M147" s="120"/>
      <c r="N147" s="121"/>
      <c r="O147" s="122"/>
      <c r="P147" s="123"/>
      <c r="Q147" s="124"/>
    </row>
    <row r="148" spans="1:17" s="101" customFormat="1" x14ac:dyDescent="0.2">
      <c r="A148" s="102"/>
      <c r="B148" s="102"/>
      <c r="C148" s="103"/>
      <c r="D148" s="104"/>
      <c r="E148" s="105"/>
      <c r="F148" s="105"/>
      <c r="G148" s="105"/>
      <c r="H148" s="106"/>
      <c r="I148" s="107"/>
      <c r="J148" s="107"/>
      <c r="K148" s="107"/>
      <c r="L148" s="107"/>
      <c r="M148" s="108"/>
      <c r="N148" s="109"/>
      <c r="O148" s="110"/>
      <c r="P148" s="111"/>
      <c r="Q148" s="112"/>
    </row>
    <row r="149" spans="1:17" s="89" customFormat="1" ht="15" x14ac:dyDescent="0.2">
      <c r="A149" s="90"/>
      <c r="B149" s="90"/>
      <c r="C149" s="91"/>
      <c r="D149" s="92"/>
      <c r="E149" s="93"/>
      <c r="F149" s="93"/>
      <c r="G149" s="93"/>
      <c r="H149" s="94"/>
      <c r="I149" s="95"/>
      <c r="J149" s="95"/>
      <c r="K149" s="95"/>
      <c r="L149" s="95"/>
      <c r="M149" s="96"/>
      <c r="N149" s="97"/>
      <c r="O149" s="98"/>
      <c r="P149" s="99"/>
      <c r="Q149" s="100"/>
    </row>
    <row r="150" spans="1:17" s="89" customFormat="1" ht="15" x14ac:dyDescent="0.2">
      <c r="A150" s="90"/>
      <c r="B150" s="90"/>
      <c r="C150" s="91"/>
      <c r="D150" s="92"/>
      <c r="E150" s="93"/>
      <c r="F150" s="93"/>
      <c r="G150" s="93"/>
      <c r="H150" s="94"/>
      <c r="I150" s="95"/>
      <c r="J150" s="95"/>
      <c r="K150" s="95"/>
      <c r="L150" s="95"/>
      <c r="M150" s="96"/>
      <c r="N150" s="97"/>
      <c r="O150" s="98"/>
      <c r="P150" s="99"/>
      <c r="Q150" s="100"/>
    </row>
    <row r="151" spans="1:17" s="89" customFormat="1" ht="15" x14ac:dyDescent="0.2">
      <c r="A151" s="90"/>
      <c r="B151" s="90"/>
      <c r="C151" s="91"/>
      <c r="D151" s="92"/>
      <c r="E151" s="93"/>
      <c r="F151" s="93"/>
      <c r="G151" s="93"/>
      <c r="H151" s="94"/>
      <c r="I151" s="95"/>
      <c r="J151" s="95"/>
      <c r="K151" s="95"/>
      <c r="L151" s="95"/>
      <c r="M151" s="96"/>
      <c r="N151" s="97"/>
      <c r="O151" s="98"/>
      <c r="P151" s="99"/>
      <c r="Q151" s="100"/>
    </row>
    <row r="152" spans="1:17" s="89" customFormat="1" ht="15" x14ac:dyDescent="0.2">
      <c r="A152" s="90"/>
      <c r="B152" s="90"/>
      <c r="C152" s="91"/>
      <c r="D152" s="92"/>
      <c r="E152" s="93"/>
      <c r="F152" s="93"/>
      <c r="G152" s="93"/>
      <c r="H152" s="94"/>
      <c r="I152" s="95"/>
      <c r="J152" s="95"/>
      <c r="K152" s="95"/>
      <c r="L152" s="95"/>
      <c r="M152" s="96"/>
      <c r="N152" s="97"/>
      <c r="O152" s="98"/>
      <c r="P152" s="99"/>
      <c r="Q152" s="100"/>
    </row>
    <row r="153" spans="1:17" s="89" customFormat="1" ht="15" x14ac:dyDescent="0.2">
      <c r="A153" s="90"/>
      <c r="B153" s="90"/>
      <c r="C153" s="91"/>
      <c r="D153" s="92"/>
      <c r="E153" s="93"/>
      <c r="F153" s="93"/>
      <c r="G153" s="93"/>
      <c r="H153" s="94"/>
      <c r="I153" s="95"/>
      <c r="J153" s="95"/>
      <c r="K153" s="95"/>
      <c r="L153" s="95"/>
      <c r="M153" s="96"/>
      <c r="N153" s="97"/>
      <c r="O153" s="98"/>
      <c r="P153" s="99"/>
      <c r="Q153" s="100"/>
    </row>
    <row r="154" spans="1:17" s="89" customFormat="1" ht="15" x14ac:dyDescent="0.2">
      <c r="A154" s="90"/>
      <c r="B154" s="90"/>
      <c r="C154" s="91"/>
      <c r="D154" s="92"/>
      <c r="E154" s="93"/>
      <c r="F154" s="93"/>
      <c r="G154" s="93"/>
      <c r="H154" s="94"/>
      <c r="I154" s="95"/>
      <c r="J154" s="95"/>
      <c r="K154" s="95"/>
      <c r="L154" s="95"/>
      <c r="M154" s="96"/>
      <c r="N154" s="97"/>
      <c r="O154" s="98"/>
      <c r="P154" s="99"/>
      <c r="Q154" s="100"/>
    </row>
  </sheetData>
  <sheetProtection algorithmName="SHA-512" hashValue="DgVZLf+qykr3n5mEzEsLZB+wJjLZ32FrnURWChJUs5T5TLicU7liwRjF/baK+eEbAc5HbvMm/2002hBBNR5eQw==" saltValue="rhv6k61E5VJGho9L6WDJBA==" spinCount="100000" sheet="1" objects="1" scenarios="1" formatCells="0" formatColumns="0" formatRows="0"/>
  <conditionalFormatting sqref="Q11 S11:IV11">
    <cfRule type="expression" dxfId="20" priority="1" stopIfTrue="1">
      <formula>$K:$K=1</formula>
    </cfRule>
  </conditionalFormatting>
  <conditionalFormatting sqref="H1:H10 D1:E10">
    <cfRule type="expression" dxfId="19" priority="2" stopIfTrue="1">
      <formula>$Q1&gt;0</formula>
    </cfRule>
    <cfRule type="expression" dxfId="18" priority="3" stopIfTrue="1">
      <formula>$K1=1</formula>
    </cfRule>
  </conditionalFormatting>
  <conditionalFormatting sqref="A1:C10">
    <cfRule type="expression" dxfId="17" priority="4" stopIfTrue="1">
      <formula>$Q1&gt;0</formula>
    </cfRule>
    <cfRule type="expression" dxfId="16" priority="5" stopIfTrue="1">
      <formula>$K1=1</formula>
    </cfRule>
  </conditionalFormatting>
  <conditionalFormatting sqref="N1:P10 F1:G10 I1:L10">
    <cfRule type="expression" dxfId="15" priority="6" stopIfTrue="1">
      <formula>$Q1&gt;0</formula>
    </cfRule>
  </conditionalFormatting>
  <conditionalFormatting sqref="Q1:Q11 S1:IV11 R1:R10">
    <cfRule type="expression" dxfId="14" priority="7" stopIfTrue="1">
      <formula>$K:$K=1</formula>
    </cfRule>
  </conditionalFormatting>
  <conditionalFormatting sqref="M12">
    <cfRule type="expression" dxfId="13" priority="8" stopIfTrue="1">
      <formula>Q12&gt;0</formula>
    </cfRule>
    <cfRule type="expression" dxfId="12" priority="9" stopIfTrue="1">
      <formula>K12=-1</formula>
    </cfRule>
  </conditionalFormatting>
  <conditionalFormatting sqref="M13:M65536">
    <cfRule type="expression" dxfId="11" priority="10" stopIfTrue="1">
      <formula>Q13&gt;0</formula>
    </cfRule>
    <cfRule type="expression" dxfId="10" priority="11" stopIfTrue="1">
      <formula>K13=1</formula>
    </cfRule>
  </conditionalFormatting>
  <conditionalFormatting sqref="H12 D12:E12">
    <cfRule type="expression" dxfId="9" priority="12" stopIfTrue="1">
      <formula>$Q12&gt;0</formula>
    </cfRule>
    <cfRule type="expression" dxfId="8" priority="13" stopIfTrue="1">
      <formula>$K12=-1</formula>
    </cfRule>
  </conditionalFormatting>
  <conditionalFormatting sqref="D13:E65536 H1:H10 H13:H65536 D1:E10">
    <cfRule type="expression" dxfId="7" priority="14" stopIfTrue="1">
      <formula>$Q1&gt;0</formula>
    </cfRule>
    <cfRule type="expression" dxfId="6" priority="15" stopIfTrue="1">
      <formula>$K1=1</formula>
    </cfRule>
  </conditionalFormatting>
  <conditionalFormatting sqref="A12:C12">
    <cfRule type="expression" dxfId="5" priority="16" stopIfTrue="1">
      <formula>$Q12&gt;0</formula>
    </cfRule>
    <cfRule type="expression" dxfId="4" priority="17" stopIfTrue="1">
      <formula>$K12=-1</formula>
    </cfRule>
  </conditionalFormatting>
  <conditionalFormatting sqref="A1:C10 A13:C65536">
    <cfRule type="expression" dxfId="3" priority="18" stopIfTrue="1">
      <formula>$Q1&gt;0</formula>
    </cfRule>
    <cfRule type="expression" dxfId="2" priority="19" stopIfTrue="1">
      <formula>$K1=1</formula>
    </cfRule>
  </conditionalFormatting>
  <conditionalFormatting sqref="N1:P10 F12:G65536 F1:G10 I1:L10 I12:L65536 N12:P65536">
    <cfRule type="expression" dxfId="1" priority="20" stopIfTrue="1">
      <formula>$Q1&gt;0</formula>
    </cfRule>
  </conditionalFormatting>
  <conditionalFormatting sqref="Q1:Q1048576 S1:IV1048576 R1:R10 R12:R65536">
    <cfRule type="expression" dxfId="0" priority="21" stopIfTrue="1">
      <formula>$K:$K=1</formula>
    </cfRule>
  </conditionalFormatting>
  <pageMargins left="0.7" right="0.7" top="0.75" bottom="0.75" header="0.3" footer="0.3"/>
  <pageSetup paperSize="9" scale="66" fitToHeight="0" orientation="portrait" cellComments="atEnd" r:id="rId1"/>
  <headerFooter>
    <oddHeader>&amp;L&amp;G&amp;R&amp;G</oddHeader>
    <oddFooter xml:space="preserve">&amp;R&amp;P od &amp; &amp;N   </oddFooter>
  </headerFooter>
  <rowBreaks count="1" manualBreakCount="1">
    <brk id="88"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FE80E57-49EC-47F8-9C09-C7440715C014}">
  <ds:schemaRefs>
    <ds:schemaRef ds:uri="http://schemas.microsoft.com/sharepoint/v3/contenttype/forms"/>
  </ds:schemaRefs>
</ds:datastoreItem>
</file>

<file path=customXml/itemProps2.xml><?xml version="1.0" encoding="utf-8"?>
<ds:datastoreItem xmlns:ds="http://schemas.openxmlformats.org/officeDocument/2006/customXml" ds:itemID="{BF0A1127-EF82-488D-9BA3-D70FE99A8A28}">
  <ds:schemaRefs>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purl.org/dc/dcmitype/"/>
    <ds:schemaRef ds:uri="http://purl.org/dc/elements/1.1/"/>
  </ds:schemaRefs>
</ds:datastoreItem>
</file>

<file path=customXml/itemProps3.xml><?xml version="1.0" encoding="utf-8"?>
<ds:datastoreItem xmlns:ds="http://schemas.openxmlformats.org/officeDocument/2006/customXml" ds:itemID="{9B8F7B0C-2F0F-4ED2-B4AA-95369618B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6</vt:i4>
      </vt:variant>
      <vt:variant>
        <vt:lpstr>Imenovani obsegi</vt:lpstr>
      </vt:variant>
      <vt:variant>
        <vt:i4>2</vt:i4>
      </vt:variant>
    </vt:vector>
  </HeadingPairs>
  <TitlesOfParts>
    <vt:vector size="8" baseType="lpstr">
      <vt:lpstr>Prva stran</vt:lpstr>
      <vt:lpstr>Kalkulacijski cenik</vt:lpstr>
      <vt:lpstr>Popis del</vt:lpstr>
      <vt:lpstr>Definicija</vt:lpstr>
      <vt:lpstr>Sheet1</vt:lpstr>
      <vt:lpstr>Rekapitulacija</vt:lpstr>
      <vt:lpstr>'Prva stran'!Področje_tiskanja</vt:lpstr>
      <vt:lpstr>'Popis del'!Tiskanje_naslovov</vt:lpstr>
    </vt:vector>
  </TitlesOfParts>
  <Company>Mojdenar d.o.o.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template_NivoCenaBrezPop.xlsm</dc:title>
  <dc:creator>mokr</dc:creator>
  <cp:lastModifiedBy>Dejan Dragas</cp:lastModifiedBy>
  <cp:lastPrinted>2018-03-24T11:24:45Z</cp:lastPrinted>
  <dcterms:created xsi:type="dcterms:W3CDTF">2006-09-18T09:38:05Z</dcterms:created>
  <dcterms:modified xsi:type="dcterms:W3CDTF">2018-04-10T09:33:35Z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zija">
    <vt:lpwstr>1</vt:lpwstr>
  </property>
  <property fmtid="{D5CDD505-2E9C-101B-9397-08002B2CF9AE}" pid="3" name="Kratki opis">
    <vt:lpwstr>Nova definicija Izvoza/uvoza Cen</vt:lpwstr>
  </property>
</Properties>
</file>