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NAS\dragasd\PP\JN\JN 2018\odprti postopek\oprema OŠSJ\popisi in priloge\popisi oprema 28.3.18\"/>
    </mc:Choice>
  </mc:AlternateContent>
  <bookViews>
    <workbookView xWindow="0" yWindow="0" windowWidth="24000" windowHeight="9300"/>
  </bookViews>
  <sheets>
    <sheet name="Prva stran" sheetId="5" r:id="rId1"/>
    <sheet name="Popis del" sheetId="3" r:id="rId2"/>
    <sheet name="Definicija" sheetId="2" state="hidden" r:id="rId3"/>
    <sheet name="Sheet1" sheetId="1" state="hidden" r:id="rId4"/>
    <sheet name="Rekapitulacija" sheetId="4" r:id="rId5"/>
  </sheets>
  <definedNames>
    <definedName name="_xlnm._FilterDatabase" localSheetId="1" hidden="1">'Popis del'!$A$11:$O$341</definedName>
    <definedName name="_xlnm._FilterDatabase" localSheetId="3" hidden="1">Sheet1!#REF!</definedName>
    <definedName name="_xlnm.Print_Area" localSheetId="0">'Prva stran'!$A$1:$H$19</definedName>
    <definedName name="_xlnm.Print_Titles" localSheetId="1">'Popis del'!$11:$11</definedName>
  </definedNames>
  <calcPr calcId="162913"/>
</workbook>
</file>

<file path=xl/calcChain.xml><?xml version="1.0" encoding="utf-8"?>
<calcChain xmlns="http://schemas.openxmlformats.org/spreadsheetml/2006/main">
  <c r="M33" i="3" l="1"/>
  <c r="M34" i="3"/>
  <c r="M35" i="3"/>
  <c r="M36" i="3"/>
  <c r="M37" i="3"/>
  <c r="M38" i="3"/>
  <c r="M39" i="3"/>
  <c r="M40" i="3"/>
  <c r="M41" i="3"/>
  <c r="M42" i="3"/>
  <c r="M43" i="3"/>
  <c r="M44" i="3"/>
  <c r="M45" i="3"/>
  <c r="M46" i="3"/>
  <c r="M47" i="3"/>
  <c r="M49" i="3"/>
  <c r="M50" i="3"/>
  <c r="M51" i="3"/>
  <c r="M52" i="3"/>
  <c r="M53" i="3"/>
  <c r="M48" i="3"/>
  <c r="M32" i="3"/>
  <c r="M31" i="3"/>
  <c r="M30"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57"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92" i="3"/>
  <c r="M126" i="3"/>
  <c r="M127" i="3"/>
  <c r="M128" i="3"/>
  <c r="M129" i="3"/>
  <c r="M130" i="3"/>
  <c r="M131" i="3"/>
  <c r="M132" i="3"/>
  <c r="M133" i="3"/>
  <c r="M134" i="3"/>
  <c r="M135" i="3"/>
  <c r="M125" i="3"/>
  <c r="M91" i="3"/>
  <c r="M138" i="3"/>
  <c r="M139" i="3"/>
  <c r="M140" i="3"/>
  <c r="M141" i="3"/>
  <c r="M137" i="3"/>
  <c r="M143" i="3"/>
  <c r="M144" i="3"/>
  <c r="M145" i="3"/>
  <c r="M146" i="3"/>
  <c r="M142" i="3"/>
  <c r="M136" i="3"/>
  <c r="M90" i="3"/>
  <c r="M150" i="3"/>
  <c r="M151" i="3"/>
  <c r="M152" i="3"/>
  <c r="M153" i="3"/>
  <c r="M154" i="3"/>
  <c r="M155" i="3"/>
  <c r="M156" i="3"/>
  <c r="M157" i="3"/>
  <c r="M158" i="3"/>
  <c r="M159" i="3"/>
  <c r="M160" i="3"/>
  <c r="M161" i="3"/>
  <c r="M162" i="3"/>
  <c r="M163" i="3"/>
  <c r="M164" i="3"/>
  <c r="M165" i="3"/>
  <c r="M149" i="3"/>
  <c r="M148" i="3"/>
  <c r="M168" i="3"/>
  <c r="M169" i="3"/>
  <c r="M170" i="3"/>
  <c r="M171" i="3"/>
  <c r="M172" i="3"/>
  <c r="M173" i="3"/>
  <c r="M174" i="3"/>
  <c r="M175" i="3"/>
  <c r="M176" i="3"/>
  <c r="M177" i="3"/>
  <c r="M178" i="3"/>
  <c r="M179" i="3"/>
  <c r="M180" i="3"/>
  <c r="M181" i="3"/>
  <c r="M182" i="3"/>
  <c r="M183" i="3"/>
  <c r="M184" i="3"/>
  <c r="M185" i="3"/>
  <c r="M186" i="3"/>
  <c r="M167" i="3"/>
  <c r="M188" i="3"/>
  <c r="M189" i="3"/>
  <c r="M190" i="3"/>
  <c r="M191" i="3"/>
  <c r="M192" i="3"/>
  <c r="M193" i="3"/>
  <c r="M187" i="3"/>
  <c r="M166" i="3"/>
  <c r="M147" i="3"/>
  <c r="M197" i="3"/>
  <c r="M198" i="3"/>
  <c r="M199" i="3"/>
  <c r="M200" i="3"/>
  <c r="M201" i="3"/>
  <c r="M202" i="3"/>
  <c r="M203" i="3"/>
  <c r="M204" i="3"/>
  <c r="M205" i="3"/>
  <c r="M206" i="3"/>
  <c r="M207" i="3"/>
  <c r="M208" i="3"/>
  <c r="M209" i="3"/>
  <c r="M210" i="3"/>
  <c r="M211" i="3"/>
  <c r="M212" i="3"/>
  <c r="M196" i="3"/>
  <c r="M195" i="3"/>
  <c r="M215" i="3"/>
  <c r="M216" i="3"/>
  <c r="M217" i="3"/>
  <c r="M218" i="3"/>
  <c r="M219" i="3"/>
  <c r="M220" i="3"/>
  <c r="M214" i="3"/>
  <c r="M222" i="3"/>
  <c r="M221" i="3"/>
  <c r="M213" i="3"/>
  <c r="M225" i="3"/>
  <c r="M226" i="3"/>
  <c r="M227" i="3"/>
  <c r="M228" i="3"/>
  <c r="M229" i="3"/>
  <c r="M230" i="3"/>
  <c r="M231" i="3"/>
  <c r="M232" i="3"/>
  <c r="M233" i="3"/>
  <c r="M234" i="3"/>
  <c r="M224" i="3"/>
  <c r="M236" i="3"/>
  <c r="M237" i="3"/>
  <c r="M238" i="3"/>
  <c r="M235" i="3"/>
  <c r="M223" i="3"/>
  <c r="M194" i="3"/>
  <c r="M242" i="3"/>
  <c r="M243" i="3"/>
  <c r="M244" i="3"/>
  <c r="M241" i="3"/>
  <c r="M246" i="3"/>
  <c r="M245" i="3"/>
  <c r="M240" i="3"/>
  <c r="M239" i="3"/>
  <c r="M250" i="3"/>
  <c r="M251" i="3"/>
  <c r="M252" i="3"/>
  <c r="M249" i="3"/>
  <c r="M254" i="3"/>
  <c r="M255" i="3"/>
  <c r="M253" i="3"/>
  <c r="M248" i="3"/>
  <c r="M247" i="3"/>
  <c r="M260" i="3"/>
  <c r="M261" i="3"/>
  <c r="M262" i="3"/>
  <c r="M263" i="3"/>
  <c r="M264" i="3"/>
  <c r="M265" i="3"/>
  <c r="M266" i="3"/>
  <c r="M267" i="3"/>
  <c r="M268" i="3"/>
  <c r="M269" i="3"/>
  <c r="M270" i="3"/>
  <c r="M271" i="3"/>
  <c r="M272" i="3"/>
  <c r="M273" i="3"/>
  <c r="M274" i="3"/>
  <c r="M259" i="3"/>
  <c r="M258" i="3"/>
  <c r="M277" i="3"/>
  <c r="M278" i="3"/>
  <c r="M279" i="3"/>
  <c r="M276" i="3"/>
  <c r="M275" i="3"/>
  <c r="M257" i="3"/>
  <c r="M256" i="3"/>
  <c r="M283" i="3"/>
  <c r="M284" i="3"/>
  <c r="M285" i="3"/>
  <c r="M286" i="3"/>
  <c r="M287" i="3"/>
  <c r="M288" i="3"/>
  <c r="M289" i="3"/>
  <c r="M290" i="3"/>
  <c r="M291" i="3"/>
  <c r="M292" i="3"/>
  <c r="M293" i="3"/>
  <c r="M294" i="3"/>
  <c r="M295" i="3"/>
  <c r="M296" i="3"/>
  <c r="M282" i="3"/>
  <c r="M299" i="3"/>
  <c r="M300" i="3"/>
  <c r="M301" i="3"/>
  <c r="M298" i="3"/>
  <c r="M297" i="3"/>
  <c r="M281" i="3"/>
  <c r="M280" i="3"/>
  <c r="M304" i="3"/>
  <c r="M305" i="3"/>
  <c r="M306" i="3"/>
  <c r="M307" i="3"/>
  <c r="M308" i="3"/>
  <c r="M309" i="3"/>
  <c r="M310" i="3"/>
  <c r="M311" i="3"/>
  <c r="M312" i="3"/>
  <c r="M313" i="3"/>
  <c r="M314" i="3"/>
  <c r="M303" i="3"/>
  <c r="M302" i="3"/>
  <c r="M317" i="3"/>
  <c r="M316" i="3"/>
  <c r="M319" i="3"/>
  <c r="M320" i="3"/>
  <c r="M321" i="3"/>
  <c r="M318" i="3"/>
  <c r="M323" i="3"/>
  <c r="M324" i="3"/>
  <c r="M325" i="3"/>
  <c r="M326" i="3"/>
  <c r="M327" i="3"/>
  <c r="M328" i="3"/>
  <c r="M322" i="3"/>
  <c r="M330" i="3"/>
  <c r="M331" i="3"/>
  <c r="M329" i="3"/>
  <c r="M333" i="3"/>
  <c r="M334" i="3"/>
  <c r="M335" i="3"/>
  <c r="M336" i="3"/>
  <c r="M337" i="3"/>
  <c r="M332" i="3"/>
  <c r="M339" i="3"/>
  <c r="M338" i="3"/>
  <c r="M315" i="3"/>
  <c r="M56" i="3"/>
  <c r="M55" i="3"/>
  <c r="M54" i="3"/>
  <c r="E341" i="3"/>
  <c r="M341" i="3"/>
  <c r="M28" i="3"/>
  <c r="M27" i="3"/>
  <c r="M26" i="3"/>
  <c r="M25" i="3"/>
  <c r="M24" i="3"/>
  <c r="M23" i="3"/>
  <c r="M22" i="3"/>
  <c r="M21" i="3"/>
  <c r="M20" i="3"/>
  <c r="M19" i="3"/>
  <c r="M18" i="3"/>
  <c r="M17" i="3"/>
  <c r="M16" i="3"/>
  <c r="M340" i="3"/>
  <c r="M34" i="4"/>
  <c r="M33" i="4"/>
  <c r="M32" i="4"/>
  <c r="M31" i="4"/>
  <c r="M30" i="4"/>
  <c r="M29" i="4"/>
  <c r="M28" i="4"/>
  <c r="M27" i="4"/>
  <c r="M26" i="4"/>
  <c r="M25" i="4"/>
  <c r="M24" i="4"/>
  <c r="M23" i="4"/>
  <c r="M22" i="4"/>
  <c r="M21" i="4"/>
  <c r="M20" i="4"/>
  <c r="M19" i="4"/>
  <c r="M18" i="4"/>
  <c r="M17" i="4"/>
  <c r="M16" i="4"/>
  <c r="M15" i="3"/>
  <c r="M15" i="4"/>
  <c r="M14" i="3"/>
  <c r="M14" i="4"/>
  <c r="M13" i="3"/>
  <c r="M13" i="4"/>
  <c r="M12" i="3"/>
  <c r="M12" i="4"/>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8" i="3"/>
  <c r="N27" i="3"/>
  <c r="N26" i="3"/>
  <c r="N25" i="3"/>
  <c r="N24" i="3"/>
  <c r="N23" i="3"/>
  <c r="N22" i="3"/>
  <c r="N21" i="3"/>
  <c r="N20" i="3"/>
  <c r="N19" i="3"/>
  <c r="N18" i="3"/>
  <c r="N17" i="3"/>
  <c r="N16" i="3"/>
  <c r="N15" i="3"/>
  <c r="N14" i="3"/>
  <c r="N13" i="3"/>
  <c r="N12" i="3"/>
</calcChain>
</file>

<file path=xl/sharedStrings.xml><?xml version="1.0" encoding="utf-8"?>
<sst xmlns="http://schemas.openxmlformats.org/spreadsheetml/2006/main" count="1429" uniqueCount="852">
  <si>
    <t>Projekt:</t>
  </si>
  <si>
    <t>Datum:</t>
  </si>
  <si>
    <t>Cena</t>
  </si>
  <si>
    <t>Globina rekapitulacije:</t>
  </si>
  <si>
    <t>OŠ S.J. CENTER</t>
  </si>
  <si>
    <t>23.3.2018</t>
  </si>
  <si>
    <t>Dozidava in rekonstrukcija objekta »VRTEC IN OŠ SIMON JENKO – PŠ CENTER</t>
  </si>
  <si>
    <t>Dokument:</t>
  </si>
  <si>
    <t>Uporabnik:</t>
  </si>
  <si>
    <t>Valuta / Currency:</t>
  </si>
  <si>
    <t>EUR</t>
  </si>
  <si>
    <t>Grega Bajželj</t>
  </si>
  <si>
    <t>PONUDBA OŠ SIMON JENKO - PŠ CENTER - OPREMA</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</si>
  <si>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</si>
  <si>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</si>
  <si>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</si>
  <si>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</si>
  <si>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</si>
  <si>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</si>
  <si>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</si>
  <si>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</si>
  <si>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</si>
  <si>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</si>
  <si>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</si>
  <si>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</si>
  <si>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</si>
  <si>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</si>
  <si>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</si>
  <si>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</si>
  <si>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</si>
  <si>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</si>
  <si>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1</t>
  </si>
  <si>
    <t>POPIS DEL OŠ SIMON JENKO - PŠ CENTER - OPREMA</t>
  </si>
  <si>
    <t>1.1</t>
  </si>
  <si>
    <t>1.</t>
  </si>
  <si>
    <t>UPRAVIČEN DEL</t>
  </si>
  <si>
    <t>1.1.1</t>
  </si>
  <si>
    <t>0.</t>
  </si>
  <si>
    <t>SPLOŠNI POGOJI</t>
  </si>
  <si>
    <t>1.1.1.1</t>
  </si>
  <si>
    <t>Pri pripravi ponudbe je potrebno upoštevati spodnje točke splošnih pogojev za izdelavo ponudbe ter dodatne splošne pogoje, ki so navedena za vsak prostor (zavedena spodaj), ki se ne zaračunavajo posebej in morajo biti upoštevane (so vključene) v ponudbenih cenah postavk iz popisa del!</t>
  </si>
  <si>
    <t>op</t>
  </si>
  <si>
    <t>1.1.1.2</t>
  </si>
  <si>
    <t>Vrednost dobave in montaže blaga/opreme po popisu z vsem potrebnim materialom, vključno z dostavo.</t>
  </si>
  <si>
    <t>1.1.1.3</t>
  </si>
  <si>
    <t>2.</t>
  </si>
  <si>
    <t>Vsi stroški pripravljalnih, pomožnih, spremljajočih, zaključnih in drugih del.</t>
  </si>
  <si>
    <t>1.1.1.4</t>
  </si>
  <si>
    <t>3.</t>
  </si>
  <si>
    <t>Montaža ter vsa transportna dela in transporti do lokacije/mesta vgradnje.</t>
  </si>
  <si>
    <t>1.1.1.5</t>
  </si>
  <si>
    <t>4.</t>
  </si>
  <si>
    <t>Vsa dokumentacija potrebna za uspešno izvedbo tehničenga pregleda.</t>
  </si>
  <si>
    <t>1.1.1.6</t>
  </si>
  <si>
    <t>5.</t>
  </si>
  <si>
    <t>Uporaba vseh za izvajanje del potrebnih orodij, materialov, priprav in naprav, vključno z dvigali, pomožnimi konstrukcijami, odri in podobno.</t>
  </si>
  <si>
    <t>1.1.1.7</t>
  </si>
  <si>
    <t>6.</t>
  </si>
  <si>
    <t>Vsa potrebna druga pomožna sredstva na objektu kot so lestve, manjši odri…</t>
  </si>
  <si>
    <t>1.1.1.8</t>
  </si>
  <si>
    <t>7.</t>
  </si>
  <si>
    <t>Vsa potrebna merjenja.</t>
  </si>
  <si>
    <t>1.1.1.9</t>
  </si>
  <si>
    <t>8.</t>
  </si>
  <si>
    <t>Ves potrebni glavni, pomožni, pritrdilni, tesnilni in vezni material.</t>
  </si>
  <si>
    <t>1.1.1.10</t>
  </si>
  <si>
    <t>9.</t>
  </si>
  <si>
    <t>Terminsko usklajevanje del z ostalimi izvajalci na objektu.</t>
  </si>
  <si>
    <t>1.1.1.11</t>
  </si>
  <si>
    <t>10.</t>
  </si>
  <si>
    <t>Preizkušanje kvalitete materiala, ki se vgrajuje in dokazovanje kvalitete z atesti, dokazili o skladnosti, certifikati, drugimi dokazili.</t>
  </si>
  <si>
    <t>1.1.1.12</t>
  </si>
  <si>
    <t>11.</t>
  </si>
  <si>
    <t>Cena na enoto mora zajemati priklope ter ustrezno skladiščenje, zavarovanje/ vzdrževanje opreme na lokaciji, ki jo bo ponudnik zagotovil sam.</t>
  </si>
  <si>
    <t>1.1.1.13</t>
  </si>
  <si>
    <t>12.</t>
  </si>
  <si>
    <t>Povračilo morebitne škode povzročene ostalim izvajalcem in naročniku ter uporabniku objekta.</t>
  </si>
  <si>
    <t>1.1.2</t>
  </si>
  <si>
    <t>ZAHODNI DEL</t>
  </si>
  <si>
    <t>1.1.2.1</t>
  </si>
  <si>
    <t>NOTRANJA OPREMA</t>
  </si>
  <si>
    <t>1.1.2.1.1</t>
  </si>
  <si>
    <t>JEDILNICA</t>
  </si>
  <si>
    <t>1.1.2.1.1.1</t>
  </si>
  <si>
    <t>1.1.2.1.1.1.1</t>
  </si>
  <si>
    <t>Vsa oprema mora biti skladna z normativi in standardi:</t>
  </si>
  <si>
    <t>1.1.2.1.1.1.2</t>
  </si>
  <si>
    <t>EN 1729</t>
  </si>
  <si>
    <t>1.1.2.1.1.1.3</t>
  </si>
  <si>
    <t>EN 1022</t>
  </si>
  <si>
    <t>1.1.2.1.1.1.4</t>
  </si>
  <si>
    <t>EN 717-2/94</t>
  </si>
  <si>
    <t>1.1.2.1.1.1.5</t>
  </si>
  <si>
    <t>EN 527</t>
  </si>
  <si>
    <t>1.1.2.1.1.1.6</t>
  </si>
  <si>
    <t>EN 14074</t>
  </si>
  <si>
    <t>1.1.2.1.1.1.7</t>
  </si>
  <si>
    <t>EN 14073</t>
  </si>
  <si>
    <t>1.1.2.1.1.1.8</t>
  </si>
  <si>
    <t>ENV 12521</t>
  </si>
  <si>
    <t>1.1.2.1.1.1.9</t>
  </si>
  <si>
    <t>EN 1730</t>
  </si>
  <si>
    <t>1.1.2.1.1.1.10</t>
  </si>
  <si>
    <t>SIST EN 14749</t>
  </si>
  <si>
    <t>1.1.2.1.1.1.11</t>
  </si>
  <si>
    <t>1.1.2.1.1.1.12</t>
  </si>
  <si>
    <t>Ponudnik mora pred naročilom blaga/opreme in pred vgradnjo naročniku v predhodno potrditev predložiti ustrezne certifikate, tehnično dokumentacijo, vzorce in druga dokazila, ki dokazujejo skladnost izdelkov z zahtevanimi standardi.</t>
  </si>
  <si>
    <t>1.1.2.1.1.1.13</t>
  </si>
  <si>
    <t>splošen opis:</t>
  </si>
  <si>
    <t xml:space="preserve">Mizne plošče so narejene iz vezane plošče debeline 24 mm, obojestransko oblepljene z ultrapasom EGGER U104. Podnožje je iz kovinskih cevi s PVC čepi, ki preprečuje drsenje in ropot. Noge morajo biti v mizno ploščo pritrjene s PVC prirobnico (brez nosilnega venca), tako da je omogočen lažji dostop pod mizi.  Dimenzije in oblike miz so navedene v popisu. Mize morajo biti narejene skladno z normativom EN 1729. </t>
  </si>
  <si>
    <t>1.1.2.1.1.1.14</t>
  </si>
  <si>
    <t>OPOMBA:</t>
  </si>
  <si>
    <t>Investitor oz. uporabnik mora pred naročilom opreme podrobno pregledati specifikacijo opreme, določiti velikosti posameznih elementov (mize, stoli) in jo ustrezno korigirati!</t>
  </si>
  <si>
    <t>1.1.2.1.1.2</t>
  </si>
  <si>
    <t>JEDILNICA - TLORIS PRITLIČJA</t>
  </si>
  <si>
    <t>1.1.2.1.1.2.1</t>
  </si>
  <si>
    <t>1_M10</t>
  </si>
  <si>
    <t>miza jedilnica, delovna površina ultrapas v peščeni barvi, robovi iz bukovega lesa, polkrožno obdelani, kovinsko podnožje, dim.60x70x75cm</t>
  </si>
  <si>
    <t>kos</t>
  </si>
  <si>
    <t>1.1.2.1.1.2.2</t>
  </si>
  <si>
    <t>2_ST7</t>
  </si>
  <si>
    <t>stol učenci, sedež in naslon iz krivljene bukove vezane plošče, natur lakirane, pri naslonu odprtina za lažje premikanje. Višine stolov se razlikujejo (4 različne velikosti) katere določi uporabnik.</t>
  </si>
  <si>
    <t>1.1.2.1.1.2.3</t>
  </si>
  <si>
    <t>3_ZHV</t>
  </si>
  <si>
    <t>lesena zapora hladilne vitrine, dim. cca 350 x 70cm, kompletno s pritrdilnim materialom</t>
  </si>
  <si>
    <t>1.1.2.1.1.2.4</t>
  </si>
  <si>
    <t>4_M11</t>
  </si>
  <si>
    <t>miza jedilnica, delovna površina ultrapas v peščeni barvi, robovi iz bukovega lesa, polkrožno obdelani, kovinsko podnožje, dim.140x78x75cm</t>
  </si>
  <si>
    <t>1.1.2.1.1.2.5</t>
  </si>
  <si>
    <t>5_SP2</t>
  </si>
  <si>
    <t xml:space="preserve">tapeciran konferenčni stol s sivim podnožjem </t>
  </si>
  <si>
    <t>1.1.3</t>
  </si>
  <si>
    <t>VZHODNI DEL</t>
  </si>
  <si>
    <t>1.1.3.1</t>
  </si>
  <si>
    <t>1.1.3.1.1</t>
  </si>
  <si>
    <t>OPREMA OSTALO</t>
  </si>
  <si>
    <t>1.1.3.1.1.1</t>
  </si>
  <si>
    <t>1.1.3.1.1.1.1</t>
  </si>
  <si>
    <t>1.1.3.1.1.1.2</t>
  </si>
  <si>
    <t>1.1.3.1.1.1.3</t>
  </si>
  <si>
    <t>1.1.3.1.1.1.4</t>
  </si>
  <si>
    <t>1.1.3.1.1.1.5</t>
  </si>
  <si>
    <t>1.1.3.1.1.1.6</t>
  </si>
  <si>
    <t>1.1.3.1.1.1.7</t>
  </si>
  <si>
    <t>1.1.3.1.1.1.8</t>
  </si>
  <si>
    <t>1.1.3.1.1.1.9</t>
  </si>
  <si>
    <t>1.1.3.1.1.1.10</t>
  </si>
  <si>
    <t>1.1.3.1.1.1.11</t>
  </si>
  <si>
    <t>1.1.3.1.1.1.12</t>
  </si>
  <si>
    <t>Investitor oz. uporabnik mora pred naročilom opreme podrobno pregledati specifikacijo opreme, določiti velikosti posameznih elementov (mize, stoli  v igralnicah, učinicah) in jo ustrezno korigirati!</t>
  </si>
  <si>
    <t>1.1.3.1.1.1.13</t>
  </si>
  <si>
    <t>Popis opreme je ločen na dva sklopa in sicer na tipsko opremo (oznaka A), ter na opremo po detajlu (oznaka B).</t>
  </si>
  <si>
    <t>1.1.3.1.1.1.14</t>
  </si>
  <si>
    <t>A - TIPSKA OPREMA</t>
  </si>
  <si>
    <t>1.1.3.1.1.1.15</t>
  </si>
  <si>
    <t>MIZE ZA IGRALNICE</t>
  </si>
  <si>
    <t>1.1.3.1.1.1.16</t>
  </si>
  <si>
    <t xml:space="preserve">Mizne plošče so narejene iz vezane plošče debeline 24 mm, obojestransko oblepljene z ultrapasom EGGER U104. Noge so okrogle fi 55 mm iz masivne lakirane bukovine s PVC čepi, ki preprečuje drsenje in ropot. Noge morajo biti v mizno ploščo pritrjene s PVC prirobnico (brez nosilnega venca), tako da je omogočen lažji dostop pod mizi.  Dimenzije in oblike miz so navedene v popisu. Mize morajo biti narejene skladno z normativom EN 1729. </t>
  </si>
  <si>
    <t>1.1.3.1.1.1.17</t>
  </si>
  <si>
    <t>MIZE ZA UČILNICE</t>
  </si>
  <si>
    <t>1.1.3.1.1.1.18</t>
  </si>
  <si>
    <t xml:space="preserve">Mizne plošče so narejene iz vezane plošče debeline 24 mm, obojestransko oblepljene z ultrapasom v peščeni barvi, robovi iz bukovega lesa, polkrožno obdelani,   podnožje iz kovinskih ovalnih cevi s PVC čepi, ki preprečuje drsenje in ropot. Noge morajo biti v mizno ploščo pritrjene s PVC prirobnico (brez nosilnega venca), tako da je omogočen lažji dostop pod mizi.  Dimenzije in oblike miz so navedene v popisu.  Mize so različnih višin - število miz posameznih višin določi uporabnik. Mize morajo biti narejene skladno z normativom EN 1729. </t>
  </si>
  <si>
    <t>1.1.3.1.1.1.19</t>
  </si>
  <si>
    <t>STOLI ZA IGRALNICE</t>
  </si>
  <si>
    <t>1.1.3.1.1.1.20</t>
  </si>
  <si>
    <t>Otroški stol (starejše skupine) je lesen, nakladalen. Noge so iz masivnega lakiranega lesa, prednji  okrogli, zadnji pa pravokotni, ki se nadaljujejo kot nosilec hrbtnega naslona. Noge imajo PVC čepe, ki preprečujejo drsenje in ropot. Sedalo in naslon sta iz vezane plošče. Hrbtni naslon mora imeti izvrtino za lažje manipuliranje. Stoli morajo ustrezati standardom EN 1729-1, 1729-2</t>
  </si>
  <si>
    <t>1.1.3.1.1.1.21</t>
  </si>
  <si>
    <t>STOLI ZA UČILNICE</t>
  </si>
  <si>
    <t>1.1.3.1.1.1.22</t>
  </si>
  <si>
    <t>Stol za učence, sedež in naslon iz krivljene bukove vezane plošče, natur lakirane, pri naslonu odprtina za lažje premikanje. Noge imajo PVC čepe, ki preprečujejo drsenje in ropot. Hrbtni naslon mora imeti izvrtino za lažje manipuliranje. Stoli so različnih velikosti - število stolov posameznih velikosti določi uporabnik.  Stoli morajo ustrezati standardom EN 1729-1, 1729-2</t>
  </si>
  <si>
    <t>1.1.3.1.1.1.23</t>
  </si>
  <si>
    <t>OMARE V IGRALNICAH, UČILNICAH</t>
  </si>
  <si>
    <t>1.1.3.1.1.1.24</t>
  </si>
  <si>
    <t>Vertikalni elementi korpusov so izdelani iz obojestransko oplemenitene iverne plošče, barva svetla bukovina EGGER H1518, debelina 22 mm. Vodoravni elemeniti in police so izdelani iz obojestransko oplemenitene iverne plošče, barva EGGER H1518, debelina 18 mm. Dno omar mora biti izdelano iz vezane plošče (zaradi nosilnosti) debeline 18 mm, obojestransko oplemeniteno z ultrapasom EGGER H1518. Police so v omaro vpete tako, da jih otroci ne morejo odstraniti, in imajo možnost regulacije po višini. Vsi robovi so oblepljeni z zaokroženimi bukovimi masivnimi nalimki. Vrata omar so vgrezna (s sprednje strani vidni rob korpusa) in so izdelane iz vezane plošče, oplemenitene z ultrapasom v barvi Alabaster EGGER U104. Obrobljene so z zaokroženimi bukovimi masivnimi nalimki. Tečaji omar omogočajo odpiranje vrat za 180°. Ročaji so ergonomsko oblikovani iz bukovega lesa.  Omare imajo ključavnice, če je tako zahtevano pri posamezni postavki. Omare morajo biti narejene iz materialov ki so skladni s standardom EN 717-2/94. In morajo ustrezati standardom  EN 17073-2 in EN 17073-3</t>
  </si>
  <si>
    <t>1.1.3.1.1.1.25</t>
  </si>
  <si>
    <t>Kotički in zabojčki so izdelani v kombinaciji obojestransko oplemenitene iverne plošče z masivnimi robovi, ter lakirane in lužene vezane plošče.</t>
  </si>
  <si>
    <t>1.1.3.1.1.1.26</t>
  </si>
  <si>
    <t>Pisarniško pohištvo (upravni prostori) oziroma mize so iz iverne plošče razreda E1, debeline 25 mm, oplemenitene z  melaminsko folijo z visoko stopnjo kemične in mehanske odpornosti. Vsi robovi so oblepljeni z 2 mm ABS robnim trakom in kroženi z radijem 2 mm in so poravnani z robovi podnožja. Kovinsko podnožje mize je sestavljeno iz dveh nog in povezovalnega kovinskega kanala. Nogi sta izdelani iz enega kosa cevi dimenzij 60x30 mm in debeline 2 mm, varjene na dveh mestih in prašno barvano v sivem odtenku. Na zgornji strani imata dva PVC distančnika z izvrtino za pritrditev plošče, spodaj pa v cev vstavljene plastične čepe z regulirno nogico. Povezovalni kovinski parapetni kanal je možno uporabiti kot vodila za kable ter namestitve elektroinstalacij.</t>
  </si>
  <si>
    <t>1.1.3.1.1.1.27</t>
  </si>
  <si>
    <t>Korpusi omar v upravnem delu oziroma strop in dno omar so iz oplemenitene iverice debeline 25 mm, ostalo pa iz iverice18 mm (tudi hrbtišče). Vsi robovi so oblepljeni z ABS robom 2 mm (tudi s hrbtne strani). Vrata in ličnice predalnikov so vgrezni, tako da se vidijo robovi korpusov. Omare so na regulacijskih nogicah enakega profila kot noge miz, predalniki pa na sivih kolesih. Steklena vrata omar so iz kaljenega stekla in vgrajena v aluminijastem okvirju. Police omar so premične. Pisarniško pohištvo mora ustrezati sledečim standardom: EN 527,  EN 14074, EN 14073, ENV 12521, EN 1730</t>
  </si>
  <si>
    <t>1.1.3.1.1.1.28</t>
  </si>
  <si>
    <t>1.1.3.1.1.1.29</t>
  </si>
  <si>
    <t>B - OPREMA PO DETAJLU</t>
  </si>
  <si>
    <t>1.1.3.1.1.1.30</t>
  </si>
  <si>
    <t>Če ni drugače navedeno, mora biti oprema po detajlu narejena iz enakih materialov in z enakimi tehničnimi rešitvami kot tipska oprema.</t>
  </si>
  <si>
    <t>1.1.3.1.1.1.31</t>
  </si>
  <si>
    <t>Omare za ležišča in vzmetnice so zaprte dvojne in trojne omare (dimenzije so navedene v shemah načrta opreme) in morajo biti izdelane na enak način in iz enakih materialov kot so omare v igralnicah (EGGER H1518).
Garderobne omare so odprtega tipa s klopco in polico za čevlje (glej shemo oziroma načrt opreme). Izdelane so iz oplemenitene iverne plošče, obojestransko obdelane v ultrapasu, EGGER W1001, debelina 22mm.
Vložek s prekati (pregrade za potrebščine) bo izdelan iz pleksi stekla v treh različnih barvah (ACRIDITE 2205, ACRIDITE 2710, ACRIDITE 2318). Podstavki za čevlje so iz inox pločevine in inox žične mreže.</t>
  </si>
  <si>
    <t>1.1.3.1.1.1.32</t>
  </si>
  <si>
    <t>Niz omar v čajni kuhinji je iz oplemenitene iverne plošče, obojestransko obdelane v ultrapasu, EGGER F784 in ultrapasu EGGER H815, debelina 18mm.
Miza bo izdelana iz oplemenitene iverne plošče, obojestransko obdelana v ultrapasu EGGER F784, debelina 36mm. Vsi robovi so oblepljeni z 2 mm ABS robnim trakom. Kovinsko podnožje mize je sestavljeno iz dveh nog. Noge so izdelane iz cevi dimenzij 60x30 mm in debeline 2 mm, varjene in prašno barvane v sivo.</t>
  </si>
  <si>
    <t>1.1.3.1.1.2</t>
  </si>
  <si>
    <t>VRTEC - 2.STAROSTNO OBDOBJE - TLORIS PRITLIČJA</t>
  </si>
  <si>
    <t>1.1.3.1.1.2.1</t>
  </si>
  <si>
    <t xml:space="preserve"> SKLOP      A, B, C in D</t>
  </si>
  <si>
    <t>1.1.3.1.1.2.1.1</t>
  </si>
  <si>
    <t>1.1.3.1.1.2.1.1.1</t>
  </si>
  <si>
    <t>1_M3</t>
  </si>
  <si>
    <t>otroška kvadratna miza, vezana plošča, ultrapas U104-Alabaster, noge masivni les Ø5,5cm, dim.64x64x53cm</t>
  </si>
  <si>
    <t>1.1.3.1.1.2.1.1.2</t>
  </si>
  <si>
    <t>2_M4</t>
  </si>
  <si>
    <t>otroška trapezna miza, vezana plošča, ultrapas U104-Alabaster, noge masivni les Ø5,5cm,, dim.130x64x53cm</t>
  </si>
  <si>
    <t>1.1.3.1.1.2.1.1.3</t>
  </si>
  <si>
    <t>3_ST4</t>
  </si>
  <si>
    <t>otroški stolček, masivni les Ø3,5cm, dim. 38/34/31-60cm</t>
  </si>
  <si>
    <t>1.1.3.1.1.2.1.1.4</t>
  </si>
  <si>
    <t>4_ST5</t>
  </si>
  <si>
    <t>otroški stolček, masivni les Ø3,5cm, dim. 37/36/35-67cm</t>
  </si>
  <si>
    <t>1.1.3.1.1.2.1.1.5</t>
  </si>
  <si>
    <t>5_ST6</t>
  </si>
  <si>
    <t>stol izdelave in izgleda kot otroški stolček (lesen, oblazinjen), za vzgojiteljico, dim. 44/47/46-83cm</t>
  </si>
  <si>
    <t>1.1.3.1.1.2.1.1.6</t>
  </si>
  <si>
    <t>6_OP1</t>
  </si>
  <si>
    <t>odprta nizka omara s 15-timi prekati, dim. 105/41/100cm, noge lesene, višine 10cm</t>
  </si>
  <si>
    <t>1.1.3.1.1.2.1.1.7</t>
  </si>
  <si>
    <t>7_OP2</t>
  </si>
  <si>
    <t>zaprta nizka omara z 2-ma policama, dim. 105/41/100cm. Namestitev vratnih kril na obeh 1/2, barvni izbor U104-Alabaster. Noge so lesene, h=10cm.</t>
  </si>
  <si>
    <t>1.1.3.1.1.2.1.1.8</t>
  </si>
  <si>
    <t>8_OP11</t>
  </si>
  <si>
    <t>vrhnji del omare v trikotni obliki (strehica), dim. 105/41/20-45 cm, barvni izbor U321 China Red</t>
  </si>
  <si>
    <t>1.1.3.1.1.2.1.1.9</t>
  </si>
  <si>
    <t>9_OP3</t>
  </si>
  <si>
    <t>delno odprta visoka omara s 5-timi prekati oziroma 3-mi premičnimi policami in eno fiksno polico, dim. 54/41/190cm. Namestitev vratnih kril je na spodnji 1/2, barvni izbor U104-Alabaster. Noge so lesene, h=10cm. Zapiranje vratnih kril na ključavnico.</t>
  </si>
  <si>
    <t>1.1.3.1.1.2.1.1.10</t>
  </si>
  <si>
    <t>10_OP4</t>
  </si>
  <si>
    <t>delno odprta nizka omara s 6-timi prekati, dim. 105/41/100cm. Namestitev vratnih kril na  1/3 širine omare, barvni izbor U104-Alabaster. Noge so lesene, h=10cm.</t>
  </si>
  <si>
    <t>1.1.3.1.1.2.1.1.11</t>
  </si>
  <si>
    <t>11_OP5</t>
  </si>
  <si>
    <t>zaprta visoka omara s 4-mi policami, dim. 105/41/190cm. Namestitev vratnih kril na obeh 1/2, barvni izbor U104-Alabaster. Noge so lesene, h=10cm.</t>
  </si>
  <si>
    <t>1.1.3.1.1.2.1.1.12</t>
  </si>
  <si>
    <t>12_OP6</t>
  </si>
  <si>
    <t>delno odprta visoka omara z 10-timi prekati oziroma 8-mimi policami, dim. 105/41/190cm. Namestitev vratnih kril na eni 1/2, barvni izbor U104-Alabaster. Noge so lesene, h=10cm.</t>
  </si>
  <si>
    <t>1.1.3.1.1.2.1.1.13</t>
  </si>
  <si>
    <t>13_OP8</t>
  </si>
  <si>
    <t>kotiček - leseno igralo pralni stroj z drogom za obešanje prila, dim. 85/41/54-110cm</t>
  </si>
  <si>
    <t>1.1.3.1.1.2.1.1.14</t>
  </si>
  <si>
    <t>14_OP9</t>
  </si>
  <si>
    <t>kotiček - leseno igralo kuhinja-štedilnik, dim. 85/41/54cm</t>
  </si>
  <si>
    <t>1.1.3.1.1.2.1.1.15</t>
  </si>
  <si>
    <t>15_KN</t>
  </si>
  <si>
    <t>odprta nizka omara s tremi prekati, dim. 105/41/40cm. Noge so lesene, h=10cm.</t>
  </si>
  <si>
    <t>1.1.3.1.1.2.1.1.16</t>
  </si>
  <si>
    <t>16_KN1</t>
  </si>
  <si>
    <t>nadstavek za knjige, ki se montira na omaro KN, štirje prekati po vertikali, dim. 105/41/16cm</t>
  </si>
  <si>
    <t>1.1.3.1.1.2.1.1.17</t>
  </si>
  <si>
    <t>17_MB1</t>
  </si>
  <si>
    <t>kvadratna blazina z mehkim polnilom, v barvi po izboru projektanta, dim. 90/90cm</t>
  </si>
  <si>
    <t>1.1.3.1.1.2.1.1.18</t>
  </si>
  <si>
    <t>18_MB2</t>
  </si>
  <si>
    <t>kvadratna blazina z mehkim polnilom, v barvi po izboru projektanta, dim. 40/40cm</t>
  </si>
  <si>
    <t>1.1.3.1.1.2.1.1.19</t>
  </si>
  <si>
    <t>19_P</t>
  </si>
  <si>
    <t>preproga tekstil (tretford), dim. 200/200cm</t>
  </si>
  <si>
    <t>1.1.3.1.1.2.1.1.20</t>
  </si>
  <si>
    <t>20_LEŽALNIK</t>
  </si>
  <si>
    <t>ležalnik PVC, dim. 54/130/15cm</t>
  </si>
  <si>
    <t>1.1.3.1.1.2.1.1.21</t>
  </si>
  <si>
    <t>21_JOGI</t>
  </si>
  <si>
    <t>jogi rjuha za PVC ležalnik, dim. 54/130 cm</t>
  </si>
  <si>
    <t>1.1.3.1.1.2.1.1.22</t>
  </si>
  <si>
    <t>22_KOLESA</t>
  </si>
  <si>
    <t>kolesa za PVC ležalnik (4 kos.)</t>
  </si>
  <si>
    <t>1.1.3.1.1.2.1.1.23</t>
  </si>
  <si>
    <t>23_O1</t>
  </si>
  <si>
    <t>otroško ogledalo z lesenim okvirjem v obliki žirafe, dim. 80/140cm</t>
  </si>
  <si>
    <t>1.1.3.1.1.2.1.1.24</t>
  </si>
  <si>
    <t>24_O2</t>
  </si>
  <si>
    <t>otroško ogledalo z lesenim okvirjem v obliki palme, dim. 80/140cm</t>
  </si>
  <si>
    <t>1.1.3.1.1.2.1.1.25</t>
  </si>
  <si>
    <t>25_P4</t>
  </si>
  <si>
    <t>leseni zabojčki izdelani iz lakirane vezane plošče, z okroglima odprtinama v sprednji stranici, dim. 31/38/22cm</t>
  </si>
  <si>
    <t>1.1.3.1.1.2.1.1.26</t>
  </si>
  <si>
    <t>26_OP13</t>
  </si>
  <si>
    <t>kotiček - leseno igralo-pult z umivalnikom in oknom, dim. 85/41/54-110cm</t>
  </si>
  <si>
    <t>1.1.3.1.1.2.1.1.27</t>
  </si>
  <si>
    <t>27_OP14</t>
  </si>
  <si>
    <t>kotiček - leseno igralo-kuhinja z napo, dim. 85/41/54-110cm</t>
  </si>
  <si>
    <t>1.1.3.1.1.2.1.1.28</t>
  </si>
  <si>
    <t>28_PMIZ</t>
  </si>
  <si>
    <t>otroška previjalna miza z izvlečnimi stopnicami  in blazino, dim. 75/100/86cm</t>
  </si>
  <si>
    <t>1.1.3.1.1.2.1.1.29</t>
  </si>
  <si>
    <t>29_SP1</t>
  </si>
  <si>
    <t>tapeciran pisarniški stol s Synchro mehanizmom, visokim podnožjem, drsno sedežno ploščo ter kolesčki</t>
  </si>
  <si>
    <t>1.1.3.1.1.2.1.1.30</t>
  </si>
  <si>
    <t>30_SP2</t>
  </si>
  <si>
    <t>1.1.3.1.1.2.1.1.31</t>
  </si>
  <si>
    <t>31_PM</t>
  </si>
  <si>
    <t>pisarniška miza,  iveral EGGER H815, kovinsko podnožje, dim 80/160/75cm</t>
  </si>
  <si>
    <t>1.1.3.1.1.2.1.1.32</t>
  </si>
  <si>
    <t>32_PM2</t>
  </si>
  <si>
    <t>pisarniška miza,  iveral EGGER H815, kovinsko podnožje, dim 80/140/75cm</t>
  </si>
  <si>
    <t>1.1.3.1.1.2.1.2</t>
  </si>
  <si>
    <t>1.1.3.1.1.2.1.2.1</t>
  </si>
  <si>
    <t>1_M5</t>
  </si>
  <si>
    <t>miza za vzgojiteljici s predalom na ključ, vezana plošča, ultrapas U104-Alabaster, noge masivni les Ø5,5cm, dim.70x100x76cm</t>
  </si>
  <si>
    <t>1.1.3.1.1.2.1.2.2</t>
  </si>
  <si>
    <t>2_OM2.1, OM2.2,</t>
  </si>
  <si>
    <t>zaprta lesena omara v niši za PVC ležišča  in vzmetnice, korpusi iveral EGGER H1518-bukev, enokrilna vrata in zložljiva harmonika vrata na vodilih tipa Hawa Multiford 30/w, iveral EGGER U104-Alabaster z lesenimi-bukev masivnimi ročaji , dim. (širina omar) se prilagaja različnim velikostim niš - glej shemo. Okvirne dim. 194(203-206-210)/64/190cm. Noge so lesene, h=10cm.</t>
  </si>
  <si>
    <t>1.1.3.1.1.2.1.2.3</t>
  </si>
  <si>
    <t>3_OM4</t>
  </si>
  <si>
    <t>zaprta lesena omara za  vzmetnice, korpusi iveral EGGER H1518-bukev, dvokrilna vrata iveral EGGER U104-Alabaster z lesenimi-bukev masivnimi ročaji, dim. 57/134/144cm. Hrbtna stran s tremi fiksnimi policami oziroma 8-mimi prekati-glej shemo. Noge so lesene, h=10cm.</t>
  </si>
  <si>
    <t>1.1.3.1.1.2.1.2.4</t>
  </si>
  <si>
    <t>4_Z1</t>
  </si>
  <si>
    <t>odprta viseča lesena omara s 4-imi premičnimi policami,  iveral v barvi solid premium weiss EGGER W1001 ST9, po detajlu, dim. 20/40/142cm. Pritrditev konzolno v steno</t>
  </si>
  <si>
    <t>1.1.3.1.1.2.1.2.5</t>
  </si>
  <si>
    <t>5_A1</t>
  </si>
  <si>
    <t>zaprta visoka omara z dvokrilnimi vrati in premičnimi policami, iveral d=20mm EGGER H1518, dim. 46/90/205 cm, glej skico opreme</t>
  </si>
  <si>
    <t>1.1.3.1.1.2.1.2.6</t>
  </si>
  <si>
    <t>6_G4</t>
  </si>
  <si>
    <t>korpusi in vratna krila garderobne omare za zaposlene, so izdelane iz oplemenitene iverne plošče, obojestransko obdelane v ultrapasu, EGGER W1001, debelina 18mm.  V omari je ena fiksna polica in drog za obešanje. Noge omare so iz pohištvene cevi 20/20mm</t>
  </si>
  <si>
    <t>1.1.3.1.1.2.1.2.7</t>
  </si>
  <si>
    <t>7_SU1</t>
  </si>
  <si>
    <t>Omara brez korpusov za potrebe električnih instalacij in elektricne opreme.
Omara je kot lesena stena h=280cm, na leseni podkonstrukciji, z odpiranjem z dvema vratnima kriloma v skupni širini 100cm. (glej shemo opreme). Barva je EGGER W1001</t>
  </si>
  <si>
    <t>1.1.3.1.1.2.1.2.8</t>
  </si>
  <si>
    <t>8_VO1</t>
  </si>
  <si>
    <t>srednje visoka omara, zaprta, z dvokrilnimi vrati, iveral EGGER H815, dim. 42/80/133 cm</t>
  </si>
  <si>
    <t>1.1.3.1.1.2.1.2.9</t>
  </si>
  <si>
    <t>9_VO7</t>
  </si>
  <si>
    <t>visoka omara, zaprta, z dvokrilnimi vrati, iveral EGGER H815, dim. 42/80/200 cm</t>
  </si>
  <si>
    <t>1.1.3.1.1.2.1.2.10</t>
  </si>
  <si>
    <t>10_VO8</t>
  </si>
  <si>
    <t>srednje visoka omara, zaprta, z dvokrilnimi vrati z zasteklitvijo, iveral EGGER H815, dim. 42/80/133 cm</t>
  </si>
  <si>
    <t>1.1.3.1.1.2.2</t>
  </si>
  <si>
    <t xml:space="preserve"> SKLOP      E</t>
  </si>
  <si>
    <t>1.1.3.1.1.2.2.1</t>
  </si>
  <si>
    <t>1.1.3.1.1.2.2.1.1</t>
  </si>
  <si>
    <t>1_IB</t>
  </si>
  <si>
    <t>3 delna igralna blazina v obliki kroga, Ø130cm, 3 različne višine (11/22/33 cm) vzorec tekstila po izboru projektanta</t>
  </si>
  <si>
    <t>1.1.3.1.1.2.2.1.2</t>
  </si>
  <si>
    <t>2_TO</t>
  </si>
  <si>
    <t>otroško igralo s toboganom v smislu letvenika, masivni les</t>
  </si>
  <si>
    <t>1.1.3.1.1.2.2.1.3</t>
  </si>
  <si>
    <t>3_OS</t>
  </si>
  <si>
    <t>okrogel stol oblazinjen v umetnem usnju Ø40cm, h=45cm</t>
  </si>
  <si>
    <t>1.1.3.1.1.2.2.1.4</t>
  </si>
  <si>
    <t>4_OS1</t>
  </si>
  <si>
    <t>okrogel stol oblazinjen v umetnem usnju Ø60cm, h=32cm</t>
  </si>
  <si>
    <t>1.1.3.1.1.2.2.2</t>
  </si>
  <si>
    <t>1.1.3.1.1.2.2.2.1</t>
  </si>
  <si>
    <t>pravokotna miza (kotiček za starše), vezana plošča, ultrapas U104-Alabaster, noge masivni les Ø5,5cm, dim.70x100x76cm</t>
  </si>
  <si>
    <t>1.1.3.1.1.2.2.2.2</t>
  </si>
  <si>
    <t>2_G1</t>
  </si>
  <si>
    <t>lesena garderobna omara, visoka 146.4cm, s prekati na 20cm, iz transparentnega pleksi stekla v izbrani barvi iz splošnega opisa glede na etažo, spodaj in zgoraj višine 18cm, spodaj v razdelku za čevlje dodatek iz inox pločevine v dimenziji 18/30cm. Obdelava ultrapas solid premium weiss EGGER W1001 ST9, dim garderobne omare 35-97.4/549.8/35cm. Kovinsko podnožje, nogice CUBIC40/40cm, h=10cm</t>
  </si>
  <si>
    <t>1.1.3.1.1.2.2.2.3</t>
  </si>
  <si>
    <t>3_G2</t>
  </si>
  <si>
    <t>lesena garderobna omara, visoka 146.4cm, s prekati na 20cm, iz transparentnega pleksi stekla v izbrani barvi iz splošnega opisa glede na etažo, spodaj in zgoraj višine 18cm, spodaj v razdelku za čevlje dodatek iz inox pločevine v dimenziji 18/30cm. Obdelava ultrapas solid premium weiss EGGER W1001 ST9, dim garderobne omare 35-57.1/549.8/35cm. Kovinsko podnožje, nogice CUBIC40/40cm, h=10cm</t>
  </si>
  <si>
    <t>1.1.3.1.1.2.2.2.4</t>
  </si>
  <si>
    <t>4_SZ1</t>
  </si>
  <si>
    <t>lesena obloga elektro in strojnih inštalacij z možnostjo odpiranja, dim. odprtine 200x345cm</t>
  </si>
  <si>
    <t>1.1.3.1.1.3</t>
  </si>
  <si>
    <t>ŠOLA - 1.STAROSTNO OBDOBJE - TLORIS 1.NADSTROPJA</t>
  </si>
  <si>
    <t>1.1.3.1.1.3.1</t>
  </si>
  <si>
    <t xml:space="preserve"> SKLOP      G, H, I in J</t>
  </si>
  <si>
    <t>1.1.3.1.1.3.1.1</t>
  </si>
  <si>
    <t>1.1.3.1.1.3.1.1.1</t>
  </si>
  <si>
    <t>1_M6</t>
  </si>
  <si>
    <t>miza dvojna, delovna površina ultrapas v peščeni barvi, robovi iz bukovega lesa, polkrožno obdelani, pod delovno površino mrežica za odlaganje,  podnožje iz kovinskih ovalnih cevi, barva po izboru projektanta, dim.130x50cm. Višine miz se razlikujejo (4 različne velikosti) katere določi uporabnik.</t>
  </si>
  <si>
    <t>1.1.3.1.1.3.1.1.2</t>
  </si>
  <si>
    <t>2_M7</t>
  </si>
  <si>
    <t>miza enojna, delovna površina ultrapas v peščeni barvi, robovi iz bukovega lesa, polkrožno obdelani, pod delovno površino mrežica za odlaganje,  podnožje iz kovinskih ovalnih cevi, barva po izboru projektanta, dim.65x50cm. Višine miz se razlikujejo (4 različne velikosti) katere določi uporabnik.</t>
  </si>
  <si>
    <t>1.1.3.1.1.3.1.1.3</t>
  </si>
  <si>
    <t>3_M8</t>
  </si>
  <si>
    <t>miza za učitelja, L oblike, z dvema predaloma s ključavnico in nosilcem za računalnik, delovna površina ultrapas v peščeni barvi, robovi iz bukovega lesa, polkrožno obdelani, podnožje iz kovinskih ovalnih cevi, barva po izboru projektanta, dim.180x60+120x60cm.</t>
  </si>
  <si>
    <t>1.1.3.1.1.3.1.1.4</t>
  </si>
  <si>
    <t>4_ST7</t>
  </si>
  <si>
    <t>1.1.3.1.1.3.1.1.5</t>
  </si>
  <si>
    <t>5_ST8</t>
  </si>
  <si>
    <t>stol za učitelja, izdelave in izgleda kot stol učencev (oblazinjen).</t>
  </si>
  <si>
    <t>1.1.3.1.1.3.1.1.6</t>
  </si>
  <si>
    <t>6_OM.55</t>
  </si>
  <si>
    <t>zaprta nizka omara z 2-ma policama, dim. 55x41x85cm. Narejena iz iverala, robovi obrobljeni z ABS nalimki, podnožje iz vododporne vezane plošče.</t>
  </si>
  <si>
    <t>1.1.3.1.1.3.1.1.7</t>
  </si>
  <si>
    <t>7_OM.110/12P</t>
  </si>
  <si>
    <t>odprta nizka omara, 12 prekatov, dim. 110x41x85cm. Narejena iz iverala, robovi obrobljeni z ABS nalimki, podnožje iz vododporne vezane plošče.</t>
  </si>
  <si>
    <t>1.1.3.1.1.3.1.1.8</t>
  </si>
  <si>
    <t>8_OM.110/6PP</t>
  </si>
  <si>
    <t>odprta nizka omara, 6 prekatov s premičnimi policami, dim. 110x41x85cm. Narejena iz iverala, robovi obrobljeni z ABS nalimki, podnožje iz vododporne vezane plošče.</t>
  </si>
  <si>
    <t>1.1.3.1.1.3.1.1.9</t>
  </si>
  <si>
    <t>9_OMV.40</t>
  </si>
  <si>
    <t>Dvojna plitva omara z polnimi vrati, dim. 90/40/200cm, s premičnimi policami. Narejena iz iverala, robovi obrobljeni z ABS nalimki, podnožje iz vododporne vezane plošče.</t>
  </si>
  <si>
    <t>1.1.3.1.1.3.1.1.10</t>
  </si>
  <si>
    <t>10_TZ</t>
  </si>
  <si>
    <t>Tabla zelena, s polico za odlaganje, dim:360x120cm</t>
  </si>
  <si>
    <t>1.1.3.1.1.3.1.1.11</t>
  </si>
  <si>
    <t>11_PP</t>
  </si>
  <si>
    <t>projekcijsko platno s konzolo za montažo na steno, dim: 150x150cm</t>
  </si>
  <si>
    <t>1.1.3.1.1.3.1.1.12</t>
  </si>
  <si>
    <t>12_SK</t>
  </si>
  <si>
    <t>Stenska konzola za plakate in zemljevide, dim: 3x50x15cm</t>
  </si>
  <si>
    <t>1.1.3.1.1.3.1.1.13</t>
  </si>
  <si>
    <t>13_PAR.B</t>
  </si>
  <si>
    <t>Samostoječi prenosni pano - paravan, dim: 110x4x110cm, bela tabla</t>
  </si>
  <si>
    <t>1.1.3.1.1.3.1.1.14</t>
  </si>
  <si>
    <t>14_SO.B</t>
  </si>
  <si>
    <t>Stenska obloga - bela tabla, dim: 110x3x90cm</t>
  </si>
  <si>
    <t>1.1.3.1.1.3.1.1.15</t>
  </si>
  <si>
    <t>15_SO.P.165</t>
  </si>
  <si>
    <t>Stenska obloga - pluta, dim: 165x3x124cm</t>
  </si>
  <si>
    <t>1.1.3.1.1.3.1.1.16</t>
  </si>
  <si>
    <t>16_ALPR.165</t>
  </si>
  <si>
    <t>Alu profil s kljukicami za obešanje slik, plakatov, dim: 165x2x8,5cm.</t>
  </si>
  <si>
    <t>1.1.3.1.1.3.2</t>
  </si>
  <si>
    <t xml:space="preserve"> SKLOP      K</t>
  </si>
  <si>
    <t>1.1.3.1.1.3.2.1</t>
  </si>
  <si>
    <t>1.1.3.1.1.3.2.1.1</t>
  </si>
  <si>
    <t>1.1.3.1.1.3.2.1.2</t>
  </si>
  <si>
    <t>1.1.3.1.1.3.2.1.3</t>
  </si>
  <si>
    <t>3_ST7</t>
  </si>
  <si>
    <t>1.1.3.1.1.3.2.1.4</t>
  </si>
  <si>
    <t>4_OMV.40</t>
  </si>
  <si>
    <t>1.1.3.1.1.3.2.1.5</t>
  </si>
  <si>
    <t>5_PAR.B</t>
  </si>
  <si>
    <t>1.1.3.1.1.3.2.1.6</t>
  </si>
  <si>
    <t>6_KK.1</t>
  </si>
  <si>
    <t>kotiček - knjižni, dim: 110x41x100cm</t>
  </si>
  <si>
    <t>1.1.3.1.1.3.2.1.7</t>
  </si>
  <si>
    <t>7_KS.1</t>
  </si>
  <si>
    <t>kotiček - slikarski, bela in zelena tabla, dim: 110x41x100cm</t>
  </si>
  <si>
    <t>1.1.3.1.1.3.2.1.8</t>
  </si>
  <si>
    <t>1_VO1</t>
  </si>
  <si>
    <t>1.1.3.1.1.3.2.1.9</t>
  </si>
  <si>
    <t>6_VO7</t>
  </si>
  <si>
    <t>1.1.3.1.1.3.2.1.10</t>
  </si>
  <si>
    <t>7_VO8</t>
  </si>
  <si>
    <t>srednje visoka omara, zaprta, z dvokrilnimi vrati z zastejklitvijo, iveral EGGER H815, dim. 42/80/133 cm</t>
  </si>
  <si>
    <t>1.1.3.1.1.3.2.1.11</t>
  </si>
  <si>
    <t>8_OPP</t>
  </si>
  <si>
    <t>predalnik na kolesih, trije predali, iveral EGGER H815, dim 42/60/62 cm</t>
  </si>
  <si>
    <t>1.1.3.1.1.3.2.1.12</t>
  </si>
  <si>
    <t>9_PM</t>
  </si>
  <si>
    <t>1.1.3.1.1.3.2.1.13</t>
  </si>
  <si>
    <t>14_SP1</t>
  </si>
  <si>
    <t>1.1.3.1.1.3.2.1.14</t>
  </si>
  <si>
    <t>15_SP2</t>
  </si>
  <si>
    <t>1.1.3.1.1.3.2.1.15</t>
  </si>
  <si>
    <t>8_MB3</t>
  </si>
  <si>
    <t>1.1.3.1.1.3.2.1.16</t>
  </si>
  <si>
    <t>9_SV1</t>
  </si>
  <si>
    <t>sedalna vreča za otroke od 7 do 12 leta starosti (75x75 cm), barva po izboru projektanta</t>
  </si>
  <si>
    <t>1.1.3.1.1.3.2.1.17</t>
  </si>
  <si>
    <t>10_OS1</t>
  </si>
  <si>
    <t>1.1.3.1.1.3.2.1.18</t>
  </si>
  <si>
    <t>11_MB2</t>
  </si>
  <si>
    <t>1.1.3.1.1.3.2.1.19</t>
  </si>
  <si>
    <t>12_G5</t>
  </si>
  <si>
    <t>tipska kovinska enojna garderobna omarica s ključavnico, dim: 30x50x120cm</t>
  </si>
  <si>
    <t>1.1.3.1.1.3.2.2</t>
  </si>
  <si>
    <t>1.1.3.1.1.3.2.2.1</t>
  </si>
  <si>
    <t>1_M1</t>
  </si>
  <si>
    <t>miza, pritrjena v steno in postavljena na tipski kovinski nogi, dim: 58x80x75cm, izdelana iz iverala, robovi ABS nalimki</t>
  </si>
  <si>
    <t>1.1.3.1.1.3.2.2.2</t>
  </si>
  <si>
    <t>2_KL1</t>
  </si>
  <si>
    <t>klop, sestavljena iz sedalnega dela in nasklona - stenska obloga, izdelana iz iverala, robovi ABS nalimki, dim 680x45x45+30 cm</t>
  </si>
  <si>
    <t>1.1.3.1.1.3.2.2.3</t>
  </si>
  <si>
    <t>3_SZ2</t>
  </si>
  <si>
    <t>lesena obloga elektro in strojnih inštalacij z možnostjo odpiranja, dim. odprtine 320x345cm</t>
  </si>
  <si>
    <t>1.1.3.1.1.3.2.2.4</t>
  </si>
  <si>
    <t>4_A1</t>
  </si>
  <si>
    <t>1.1.3.1.1.3.2.2.5</t>
  </si>
  <si>
    <t>5_A2</t>
  </si>
  <si>
    <t>odprta visoka omara s premičnimi policami, iveral d=20mm EGGER H1518, dim. 46/90/205 cm, glej skico opreme</t>
  </si>
  <si>
    <t>1.1.3.1.1.3.2.2.6</t>
  </si>
  <si>
    <t>6_REG-2</t>
  </si>
  <si>
    <t>regal leseni, dim. 70/200cm, h=200cm</t>
  </si>
  <si>
    <t>1.1.3.1.1.4</t>
  </si>
  <si>
    <t>ŠOLA - 2.STAROSTNO OBDOBJE - TLORIS 2.NADSTROPJA</t>
  </si>
  <si>
    <t>1.1.3.1.1.4.1</t>
  </si>
  <si>
    <t xml:space="preserve"> SKLOP      M, N, O in R</t>
  </si>
  <si>
    <t>1.1.3.1.1.4.1.1</t>
  </si>
  <si>
    <t>1.1.3.1.1.4.1.1.1</t>
  </si>
  <si>
    <t>1.1.3.1.1.4.1.1.2</t>
  </si>
  <si>
    <t>1.1.3.1.1.4.1.1.3</t>
  </si>
  <si>
    <t>1.1.3.1.1.4.1.1.4</t>
  </si>
  <si>
    <t>1.1.3.1.1.4.1.1.5</t>
  </si>
  <si>
    <t>1.1.3.1.1.4.1.1.6</t>
  </si>
  <si>
    <t>1.1.3.1.1.4.1.1.7</t>
  </si>
  <si>
    <t>1.1.3.1.1.4.1.1.8</t>
  </si>
  <si>
    <t>1.1.3.1.1.4.1.1.9</t>
  </si>
  <si>
    <t>1.1.3.1.1.4.1.1.10</t>
  </si>
  <si>
    <t>1.1.3.1.1.4.1.1.11</t>
  </si>
  <si>
    <t>1.1.3.1.1.4.1.1.12</t>
  </si>
  <si>
    <t>1.1.3.1.1.4.1.1.13</t>
  </si>
  <si>
    <t>1.1.3.1.1.4.1.1.14</t>
  </si>
  <si>
    <t>1.1.3.1.1.4.1.1.15</t>
  </si>
  <si>
    <t>1.1.3.1.1.4.1.1.16</t>
  </si>
  <si>
    <t>1.1.3.1.1.4.2</t>
  </si>
  <si>
    <t xml:space="preserve"> SKLOP      P</t>
  </si>
  <si>
    <t>1.1.3.1.1.4.2.1</t>
  </si>
  <si>
    <t>1.1.3.1.1.4.2.1.1</t>
  </si>
  <si>
    <t>1.1.3.1.1.4.2.1.2</t>
  </si>
  <si>
    <t>2_VO6</t>
  </si>
  <si>
    <t>srednje visoka omara, odprta, s štirimi premičnimi policami, iveral EGGER H815, dim. 42/80/200 cm</t>
  </si>
  <si>
    <t>1.1.3.1.1.4.2.1.3</t>
  </si>
  <si>
    <t>3_VO7</t>
  </si>
  <si>
    <t>1.1.3.1.1.4.2.1.4</t>
  </si>
  <si>
    <t>4_PM</t>
  </si>
  <si>
    <t>1.1.3.1.1.4.2.1.5</t>
  </si>
  <si>
    <t>5_SP1</t>
  </si>
  <si>
    <t>1.1.3.1.1.4.2.1.6</t>
  </si>
  <si>
    <t>6_SP2</t>
  </si>
  <si>
    <t>1.1.3.1.1.4.2.2</t>
  </si>
  <si>
    <t>1.1.3.1.1.4.2.2.1</t>
  </si>
  <si>
    <t>1_A2</t>
  </si>
  <si>
    <t>1.1.3.1.1.4.3</t>
  </si>
  <si>
    <t xml:space="preserve"> SKLOP      S</t>
  </si>
  <si>
    <t>1.1.3.1.1.4.3.1</t>
  </si>
  <si>
    <t>1.1.3.1.1.4.3.1.1</t>
  </si>
  <si>
    <t>1_M9</t>
  </si>
  <si>
    <t>računalniška miza, delovna površina ultrapas v peščeni barvi, robovi iz bukovega lesa, polkrožno obdelani, nosilec za računalnik, el. Parapetni kanal pod mizo,  podnožje iz kovinskih ovalnih cevi, barva po izboru projektanta, dim.130x70cm. Višino miz določi uporabnik.</t>
  </si>
  <si>
    <t>1.1.3.1.1.4.3.1.2</t>
  </si>
  <si>
    <t>2_M8</t>
  </si>
  <si>
    <t>1.1.3.1.1.4.3.1.3</t>
  </si>
  <si>
    <t>1.1.3.1.1.4.3.1.4</t>
  </si>
  <si>
    <t>4_ST8</t>
  </si>
  <si>
    <t>1.1.3.1.1.4.3.1.5</t>
  </si>
  <si>
    <t>5_OMV.40</t>
  </si>
  <si>
    <t>1.1.3.1.1.4.3.1.6</t>
  </si>
  <si>
    <t>6_MB3</t>
  </si>
  <si>
    <t>1.1.3.1.1.4.3.1.7</t>
  </si>
  <si>
    <t>7_SV1</t>
  </si>
  <si>
    <t>1.1.3.1.1.4.3.1.8</t>
  </si>
  <si>
    <t>8_OS1</t>
  </si>
  <si>
    <t>1.1.3.1.1.4.3.1.9</t>
  </si>
  <si>
    <t>9_MB2</t>
  </si>
  <si>
    <t>1.1.3.1.1.4.3.1.10</t>
  </si>
  <si>
    <t>10_G6</t>
  </si>
  <si>
    <t>tipska kovinska dvojna garderobna omarica s ključavnico, dim: 30x50x180cm</t>
  </si>
  <si>
    <t>1.1.3.1.1.4.3.2</t>
  </si>
  <si>
    <t>1.1.3.1.1.4.3.2.1</t>
  </si>
  <si>
    <t>1.1.3.1.1.4.3.2.2</t>
  </si>
  <si>
    <t>1.1.3.1.1.4.3.2.3</t>
  </si>
  <si>
    <t>3_SZ3</t>
  </si>
  <si>
    <t>lesena obloga elektro in strojnih inštalacij z možnostjo odpiranja, dim. odprtine 295x345cm</t>
  </si>
  <si>
    <t>1.1.3.1.1.5</t>
  </si>
  <si>
    <t>TLORIS KLETI</t>
  </si>
  <si>
    <t>1.1.3.1.1.5.1</t>
  </si>
  <si>
    <t xml:space="preserve"> SKLOP      U in T</t>
  </si>
  <si>
    <t>1.1.3.1.1.5.1.1</t>
  </si>
  <si>
    <t>1.1.3.1.1.5.1.1.1</t>
  </si>
  <si>
    <t>1_A1</t>
  </si>
  <si>
    <t>1.1.3.1.1.5.1.1.2</t>
  </si>
  <si>
    <t>2_SP2</t>
  </si>
  <si>
    <t>1.1.3.1.1.5.1.1.3</t>
  </si>
  <si>
    <t>3_PM</t>
  </si>
  <si>
    <t>1.1.3.1.1.5.1.2</t>
  </si>
  <si>
    <t>1.1.3.1.1.5.1.2.1</t>
  </si>
  <si>
    <t>1_OB</t>
  </si>
  <si>
    <t>stenska obloga h=20cm obdelana v ultrapasu EGGER H1518-bukev, od tal 50cm, dolžine  1235cm</t>
  </si>
  <si>
    <t>1.1.3.1.1.6</t>
  </si>
  <si>
    <t>ŠOLA - TLORIS PRITLIČJA</t>
  </si>
  <si>
    <t>1.1.3.1.1.6.1</t>
  </si>
  <si>
    <t xml:space="preserve"> SKLOP      F.2 (VEČNAMENSKI PROSTOR, KABINET ZA VZGOJNE PRIPOMOČKE, WC, GARDEROBA)</t>
  </si>
  <si>
    <t>1.1.3.1.1.6.1.1</t>
  </si>
  <si>
    <t>1.1.3.1.1.6.1.1.1</t>
  </si>
  <si>
    <t>1_SV1</t>
  </si>
  <si>
    <t>1.1.3.1.1.6.1.1.2</t>
  </si>
  <si>
    <t>2_SV2</t>
  </si>
  <si>
    <t>sedalna vreča za mladostnike (80x80 cm), barva po izboru projektanta</t>
  </si>
  <si>
    <t>1.1.3.1.1.6.1.1.3</t>
  </si>
  <si>
    <t>3_PPM</t>
  </si>
  <si>
    <t>miza za namizni tenis, dim: 150x27cm, zložljiva na kolesih</t>
  </si>
  <si>
    <t>1.1.3.1.1.6.1.2</t>
  </si>
  <si>
    <t>1.1.3.1.1.6.1.2.1</t>
  </si>
  <si>
    <t>1_VZG</t>
  </si>
  <si>
    <t>visoka zaprta omara z dvokrilnimi drsnimi vrati, ultrapas Alabaster EGGER U104, korpusi kot tipska oprema - imitacija bukev</t>
  </si>
  <si>
    <t>1.1.3.1.1.6.1.2.2</t>
  </si>
  <si>
    <t>2_VZG-1</t>
  </si>
  <si>
    <t>visoka zaprta omara z dvokrilnimi drsnimi vrati, ultrapas Alabaster EGGER U104, korpusi kot tipska oprema - imitacija bukev. V hrbtišču odprtina za inštalacije - glej detajl opreme.</t>
  </si>
  <si>
    <t>1.1.3.1.1.7</t>
  </si>
  <si>
    <t>UPRAVA - TLORIS PRITLIČJA</t>
  </si>
  <si>
    <t>1.1.3.1.1.7.1</t>
  </si>
  <si>
    <t xml:space="preserve"> SKLOP      F.1</t>
  </si>
  <si>
    <t>1.1.3.1.1.7.1.1</t>
  </si>
  <si>
    <t>PISARNE</t>
  </si>
  <si>
    <t>1.1.3.1.1.7.1.1.1</t>
  </si>
  <si>
    <t>1.1.3.1.1.7.1.1.1.1</t>
  </si>
  <si>
    <t>1.1.3.1.1.7.1.1.1.2</t>
  </si>
  <si>
    <t>2_VO2</t>
  </si>
  <si>
    <t>srednje visoka omara, odprta, z dvema premičnima policama, iveral EGGER H815, dim. 42/80/133 cm</t>
  </si>
  <si>
    <t>1.1.3.1.1.7.1.1.1.3</t>
  </si>
  <si>
    <t>3_VO3</t>
  </si>
  <si>
    <t>nizka omara, zaprta, z dvokrilnimi vrati z zastejklitvijo, iveral EGGER H815, dim. 42/80/75 cm</t>
  </si>
  <si>
    <t>1.1.3.1.1.7.1.1.1.4</t>
  </si>
  <si>
    <t>4_VO4</t>
  </si>
  <si>
    <t>nizka omara, zaprta, z dvokrilnimi vrati, iveral EGGER H815, dim. 42/80/75 cm</t>
  </si>
  <si>
    <t>1.1.3.1.1.7.1.1.1.5</t>
  </si>
  <si>
    <t>5_VO6</t>
  </si>
  <si>
    <t>1.1.3.1.1.7.1.1.1.6</t>
  </si>
  <si>
    <t>1.1.3.1.1.7.1.1.1.7</t>
  </si>
  <si>
    <t>1.1.3.1.1.7.1.1.1.8</t>
  </si>
  <si>
    <t>1.1.3.1.1.7.1.1.1.9</t>
  </si>
  <si>
    <t>pisarniška miza, iveral EGGER H815, kovinsko podnožje, dim 80/160/75cm</t>
  </si>
  <si>
    <t>1.1.3.1.1.7.1.1.1.10</t>
  </si>
  <si>
    <t>10_PM2</t>
  </si>
  <si>
    <t>pisarniška miza, iveral EGGER H815, kovinsko podnožje, dim 80/140/75cm</t>
  </si>
  <si>
    <t>1.1.3.1.1.7.1.1.1.11</t>
  </si>
  <si>
    <t>11_PR</t>
  </si>
  <si>
    <t>pisarniška miza, dvojna, iveral EGGER H815, kovinsko podnožje, dim 160/163/75cm</t>
  </si>
  <si>
    <t>1.1.3.1.1.7.1.1.1.12</t>
  </si>
  <si>
    <t>12_HP</t>
  </si>
  <si>
    <t>hrbet za pisarniško miza, (za dvojno mizo), iveral microline edelstahl EGGER F 784 ST2, dim 120/35cm</t>
  </si>
  <si>
    <t>1.1.3.1.1.7.1.1.1.13</t>
  </si>
  <si>
    <t>13_SP1</t>
  </si>
  <si>
    <t>1.1.3.1.1.7.1.1.1.14</t>
  </si>
  <si>
    <t>14_SP2</t>
  </si>
  <si>
    <t>tapeciran konferenčni stol s sivim podnožjem</t>
  </si>
  <si>
    <t>1.1.3.1.1.7.1.1.1.15</t>
  </si>
  <si>
    <t>15_G4</t>
  </si>
  <si>
    <t>korpusi in vratna krila garderobne omare za zaposlene, so izdelane iz oplemenitene iverne plošče, obojestransko obdelane v ultrapasu, EGGER W1001, debelina 18mm. V omari je ena fiksna polica in drog za obešanje. Noge omare so iz pohištvene cevi 20/20mm</t>
  </si>
  <si>
    <t>1.1.3.1.1.7.1.2</t>
  </si>
  <si>
    <t>ČAJNA KUHINJA</t>
  </si>
  <si>
    <t>1.1.3.1.1.7.1.2.1</t>
  </si>
  <si>
    <t>1.1.3.1.1.7.1.2.1.1</t>
  </si>
  <si>
    <t>1_ČK</t>
  </si>
  <si>
    <t>kuhinjski niz omar sestavljen iz spodnjih elementov ter zgornjih visečih elementov omar z električnimi aparati (hladilnik kot npr. Gorenje RBIU 6092 AW ali enakovredno, pomivalno korito kot npr. Foster S1000 1179/001 desno ali enakovredno), dolžina niza 190cm, glej shemo</t>
  </si>
  <si>
    <t>1.1.3.1.1.7.1.2.1.2</t>
  </si>
  <si>
    <t>2_MČ</t>
  </si>
  <si>
    <t>miza ultrapas EGGER F784 ST2 microline edelstahl, kovinsko podnožje, dim 60/100/75cm</t>
  </si>
  <si>
    <t>1.1.3.1.1.7.1.2.1.3</t>
  </si>
  <si>
    <t>1.1.3.1.1.8</t>
  </si>
  <si>
    <t>UPRAVA - TLORIS 1.NADSTROPJA</t>
  </si>
  <si>
    <t>1.1.3.1.1.8.1</t>
  </si>
  <si>
    <t xml:space="preserve"> SKLOP      L</t>
  </si>
  <si>
    <t>1.1.3.1.1.8.1.1</t>
  </si>
  <si>
    <t>1.1.3.1.1.8.1.1.1</t>
  </si>
  <si>
    <t>1.1.3.1.1.8.1.1.2</t>
  </si>
  <si>
    <t>1.1.3.1.1.8.1.1.3</t>
  </si>
  <si>
    <t>1.1.3.1.1.8.1.1.4</t>
  </si>
  <si>
    <t>1.1.3.1.1.8.1.1.5</t>
  </si>
  <si>
    <t>1.1.3.1.1.8.1.1.6</t>
  </si>
  <si>
    <t>6_VO8</t>
  </si>
  <si>
    <t>1.1.3.1.1.8.1.1.7</t>
  </si>
  <si>
    <t>7_OPP</t>
  </si>
  <si>
    <t>1.1.3.1.1.8.1.1.8</t>
  </si>
  <si>
    <t>8_PM</t>
  </si>
  <si>
    <t>1.1.3.1.1.8.1.1.9</t>
  </si>
  <si>
    <t>9_PM1</t>
  </si>
  <si>
    <t>dodatni del pisarniška miza,  iveral EGGER H815, kovinsko podnožje, dim 60/100/75cm</t>
  </si>
  <si>
    <t>1.1.3.1.1.8.1.1.10</t>
  </si>
  <si>
    <t>1.1.3.1.1.8.1.1.11</t>
  </si>
  <si>
    <t>11_PM3</t>
  </si>
  <si>
    <t>pisarniška miza,  iveral EGGER H815, kovinsko podnožje, dim 80/120/75cm</t>
  </si>
  <si>
    <t>1.1.3.1.1.8.1.1.12</t>
  </si>
  <si>
    <t>12_PMR</t>
  </si>
  <si>
    <t>pisarniška miza,  iveral EGGER H815, kovinsko podnožje, dim 80/200/75cm</t>
  </si>
  <si>
    <t>1.1.3.1.1.8.1.1.13</t>
  </si>
  <si>
    <t>1.1.3.1.1.8.1.1.14</t>
  </si>
  <si>
    <t>1.1.3.1.1.8.1.2</t>
  </si>
  <si>
    <t>1.1.3.1.1.8.1.2.1</t>
  </si>
  <si>
    <t>1.1.3.1.1.8.1.2.1.1</t>
  </si>
  <si>
    <t>1.1.3.1.1.8.1.2.1.2</t>
  </si>
  <si>
    <t>1.1.3.1.1.8.1.2.1.3</t>
  </si>
  <si>
    <t>1.1.3.1.1.9</t>
  </si>
  <si>
    <t>SPLOŠNO</t>
  </si>
  <si>
    <t>1.1.3.1.1.9.1</t>
  </si>
  <si>
    <t>1.1.3.1.1.9.1.1</t>
  </si>
  <si>
    <t>1_ST-OB</t>
  </si>
  <si>
    <t>mehka zaščita stene oziroma izpostavljenih vogalov (na vsako stran v širini 10cm), obloga iz mehke pene debeline 3cm, obrobljena, do h=120cm</t>
  </si>
  <si>
    <t>m2</t>
  </si>
  <si>
    <t>1.1.3.1.1.9.1.2</t>
  </si>
  <si>
    <t>2_Alu-P</t>
  </si>
  <si>
    <t>Auminjasti linijski profil za obešanje slik in drugih otroških izdelkov</t>
  </si>
  <si>
    <t>m</t>
  </si>
  <si>
    <t>1.1.3.1.1.9.1.3</t>
  </si>
  <si>
    <t>3_DČ</t>
  </si>
  <si>
    <t>stensko držalo za časopise in prospekte v treh nivojih</t>
  </si>
  <si>
    <t>1.1.3.1.1.9.1.4</t>
  </si>
  <si>
    <t>4_T-uprava</t>
  </si>
  <si>
    <t>Alu tablice z napisi v upravnih prostorih, dim 20/20cm</t>
  </si>
  <si>
    <t>1.1.3.1.1.9.1.5</t>
  </si>
  <si>
    <t>5_OT</t>
  </si>
  <si>
    <t>oglasna magnetna tabla, dim 60/90cm</t>
  </si>
  <si>
    <t>1.1.3.1.1.9.1.6</t>
  </si>
  <si>
    <t>6_ZAVESE</t>
  </si>
  <si>
    <t>Izdelava in montaža zaves v prostorih igralnic in dodatnih prostorih, pol prosojne, rolo izvedba, z vzorcem listja v zeleni in rumeno oranžni kombinaciji</t>
  </si>
  <si>
    <t>1.1.3.1.1.9.1.7</t>
  </si>
  <si>
    <t>7_KOŠ</t>
  </si>
  <si>
    <t>koš za smeti, notranji, v črni barvi, odprt
dimenzije: Ø25cm, h=32cm</t>
  </si>
  <si>
    <t>1.1.3.1.1.9.1.8</t>
  </si>
  <si>
    <t>8_KOŠ DEŽ</t>
  </si>
  <si>
    <t>koš za dežnike, notranji, v črni barvi, odprt
dimenzije: Ø25cm, h=42cm</t>
  </si>
  <si>
    <t>1.1.3.1.1.9.1.9</t>
  </si>
  <si>
    <t>9_KORITO</t>
  </si>
  <si>
    <t>korita za rože po izboru projektanta (glej detajl), dim 50/50cm, h=100cm, z rastlinami areca palma (3 večji kosi), araucaria (3 večji kosi), dracena (3 večji kosi)</t>
  </si>
  <si>
    <t>1.1.3.1.1.9.1.10</t>
  </si>
  <si>
    <t>10_GARD</t>
  </si>
  <si>
    <t>garderobno stojalo kot na primer lok 500 (Kroma), glej katalog tipske opreme</t>
  </si>
  <si>
    <t>1.1.3.1.1.9.1.11</t>
  </si>
  <si>
    <t>11_KOŠ 1</t>
  </si>
  <si>
    <t>koš za ločevanje odpadkov, notranji, v inox izvedbi, kot na primer Eki Kranj (glej katalog tipske opreme), s samolepilnimi folijami za označevanje
dimenzije: 30/90cm, h=80cm</t>
  </si>
  <si>
    <t>1.1.3.1.1.10</t>
  </si>
  <si>
    <t>FOLIJE</t>
  </si>
  <si>
    <t>1.1.3.1.1.10.1</t>
  </si>
  <si>
    <t>1.1.3.1.1.10.1.1</t>
  </si>
  <si>
    <t>OPOMBA: SPECIFIKACIJA FOLIJ POVZETA PO PRVOTNEM NAČRTU (VRTEC V VSEH ETAŽAH) IN JIH JE POTREBNO PRILAGODITI NA MESTU SAMEM GLEDE NA IZVEDENO STANJE !</t>
  </si>
  <si>
    <t>1.1.3.1.1.10.2</t>
  </si>
  <si>
    <t>ZASTEKLITVE</t>
  </si>
  <si>
    <t>1.1.3.1.1.10.2.1</t>
  </si>
  <si>
    <t>VV1,VV6,PNZ1,
PNZ2,PNZ5,PNZ6,
NZ3,PNZ7,VV2  - print na samolepilno prozorno folijo, obrez, 
transfer folija za apliciranje</t>
  </si>
  <si>
    <t>1.1.3.1.1.10.2.2</t>
  </si>
  <si>
    <t>2</t>
  </si>
  <si>
    <t>PNZ5,PNZ8,NZ4,
PNZ4,PNZ7,NZ2  - print na samolepilno prozorno folijo, obrez, 
transfer folija za apliciranje</t>
  </si>
  <si>
    <t>1.1.3.1.1.10.2.3</t>
  </si>
  <si>
    <t>3</t>
  </si>
  <si>
    <t>PNZ6,PNZ7 
 - print na samolepilno prozorno folijo, obrez, 
transfer folija za apliciranje</t>
  </si>
  <si>
    <t>1.1.3.1.1.10.3</t>
  </si>
  <si>
    <t>STENE V GLAVNIH HODNIKIH OB VHODIH V IGRALNICE</t>
  </si>
  <si>
    <t>1.1.3.1.1.10.3.1</t>
  </si>
  <si>
    <t>polž, žaba 
 - print na samolepilno folijo, izrez, 
transfer za apliciranje 
(živali na vratih, črte z vzorcem na stenah)</t>
  </si>
  <si>
    <t>1.1.3.1.1.10.3.2</t>
  </si>
  <si>
    <t>žirafa, lev 
 - print na samolepilno folijo, izrez, 
transfer za apliciranje 
(živali na vratih, črte z vzorcem na stenah)</t>
  </si>
  <si>
    <t>1.1.3.1.1.10.3.3</t>
  </si>
  <si>
    <t>jelen, jež, lisica 
 - print na samolepilno folijo, izrez, 
transfer za apliciranje 
(živali na vratih, črte z vzorcem na stenah)</t>
  </si>
  <si>
    <t>1.1.3.1.1.10.3.4</t>
  </si>
  <si>
    <t>4</t>
  </si>
  <si>
    <t>metulj, zajec
  - print na samolepilno folijo, izrez, 
transfer za apliciranje 
(živali na vratih, črte z vzorcem na stenah)</t>
  </si>
  <si>
    <t>1.1.3.1.1.10.3.5</t>
  </si>
  <si>
    <t>5</t>
  </si>
  <si>
    <t>slon, muca 
 - print na samolepilno folijo, izrez, 
transfer za apliciranje 
(živali na vratih, črte z vzorcem na stenah)</t>
  </si>
  <si>
    <t>1.1.3.1.1.10.3.6</t>
  </si>
  <si>
    <t>6</t>
  </si>
  <si>
    <t>medo, veverica 
 - print na samolepilno folijo, izrez, 
transfer za apliciranje 
(živali na vratih, črte z vzorcem na stenah)</t>
  </si>
  <si>
    <t>1.1.3.1.1.10.4</t>
  </si>
  <si>
    <t>STENE OB NOTRANJEM SPODNJEM STOPNIŠČU</t>
  </si>
  <si>
    <t>1.1.3.1.1.10.4.1</t>
  </si>
  <si>
    <t xml:space="preserve">zunanja stran stopnišča - print na prozorno folijo, obrez, 
transfer za apliciranje </t>
  </si>
  <si>
    <t>1.1.3.1.1.10.4.2</t>
  </si>
  <si>
    <t xml:space="preserve">notranja stran stopnišča - izrez samo živali iz folije, 
transfer za apliciranje </t>
  </si>
  <si>
    <t>1.1.3.1.1.10.5</t>
  </si>
  <si>
    <t>STENE OB NOTRANJEM ZGORNJEM STOPNIŠČU</t>
  </si>
  <si>
    <t>1.1.3.1.1.10.5.1</t>
  </si>
  <si>
    <t xml:space="preserve">notranja stran "rjavega" stopnišča - izrez samo živali iz folije, 
transfer za apliciranje </t>
  </si>
  <si>
    <t>1.1.3.1.1.10.5.2</t>
  </si>
  <si>
    <t xml:space="preserve">rumeno stopnišče ob stektu - izrez samo živali in napisa iz folije, 
transfer za apliciranje </t>
  </si>
  <si>
    <t>1.1.3.1.1.10.5.3</t>
  </si>
  <si>
    <t xml:space="preserve">rumeno stopnišče v stektu - izrez samo živali in napisa iz folije, 
transfer za apliciranje </t>
  </si>
  <si>
    <t>1.1.3.1.1.10.5.4</t>
  </si>
  <si>
    <t>oznake vhoda v 
upravne prostore - izrez iz folije, transfer za apliciranje</t>
  </si>
  <si>
    <t>1.1.3.1.1.10.5.5</t>
  </si>
  <si>
    <t>vrata drsne omare
 - print na prozorno folijo, obrez,
transfer za apliciranje</t>
  </si>
  <si>
    <t>1.1.3.1.1.10.6</t>
  </si>
  <si>
    <t>MONTAŽA NA OBJEKTU</t>
  </si>
  <si>
    <t>1.1.3.1.1.10.6.1</t>
  </si>
  <si>
    <t>Montaža vseh navednih folij na objektu samem</t>
  </si>
  <si>
    <t>kpl</t>
  </si>
  <si>
    <t>1.1.4</t>
  </si>
  <si>
    <t>NEPREDVIDENA DELA</t>
  </si>
  <si>
    <t>1.1.4.1</t>
  </si>
  <si>
    <t>Nepredvidena dela 5%</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</si>
  <si>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</si>
  <si>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</si>
  <si>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</si>
  <si>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</si>
  <si>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</si>
  <si>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</si>
  <si>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</si>
  <si>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</si>
  <si>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</si>
  <si>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</si>
  <si>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</si>
  <si>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</si>
  <si>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</si>
  <si>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</si>
  <si>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</si>
  <si>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</si>
  <si>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</si>
  <si>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kvadratnih metrov</t>
  </si>
  <si>
    <t>CZK</t>
  </si>
  <si>
    <t>m3</t>
  </si>
  <si>
    <t>kubičnih metrov</t>
  </si>
  <si>
    <t>kg</t>
  </si>
  <si>
    <t>kilogramov</t>
  </si>
  <si>
    <t>km</t>
  </si>
  <si>
    <t>kilometrov</t>
  </si>
  <si>
    <t>l</t>
  </si>
  <si>
    <t>litrov</t>
  </si>
  <si>
    <t>kosov</t>
  </si>
  <si>
    <t>ar</t>
  </si>
  <si>
    <t>arov</t>
  </si>
  <si>
    <t>t</t>
  </si>
  <si>
    <t>ton</t>
  </si>
  <si>
    <t>ha</t>
  </si>
  <si>
    <t>hektar</t>
  </si>
  <si>
    <t>zvr</t>
  </si>
  <si>
    <t>zvar</t>
  </si>
  <si>
    <t>kam</t>
  </si>
  <si>
    <t>kamionov</t>
  </si>
  <si>
    <t>kwh</t>
  </si>
  <si>
    <t>kilowatnih ur</t>
  </si>
  <si>
    <t>x</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</si>
  <si>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</si>
  <si>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</si>
  <si>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</si>
  <si>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</si>
  <si>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</si>
  <si>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</si>
  <si>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</si>
  <si>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</si>
  <si>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</si>
  <si>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</si>
  <si>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</si>
  <si>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</si>
  <si>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</si>
  <si>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</si>
  <si>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</si>
  <si>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</si>
  <si>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</si>
  <si>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</si>
  <si>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</si>
  <si>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</si>
  <si>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</si>
  <si>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</si>
  <si>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</si>
  <si>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</si>
  <si>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</si>
  <si>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</si>
  <si>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</si>
  <si>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</si>
  <si>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</si>
  <si>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</si>
  <si>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</si>
  <si>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</si>
  <si>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tm</t>
  </si>
  <si>
    <t>lit/min</t>
  </si>
  <si>
    <t>lit/h</t>
  </si>
  <si>
    <t>lit/dan</t>
  </si>
  <si>
    <t>t/h</t>
  </si>
  <si>
    <t>t/dan</t>
  </si>
  <si>
    <t>t/let</t>
  </si>
  <si>
    <t>m/s</t>
  </si>
  <si>
    <t>m/min</t>
  </si>
  <si>
    <t>m/h</t>
  </si>
  <si>
    <t>m/dan</t>
  </si>
  <si>
    <t>m3/h</t>
  </si>
  <si>
    <t>SIT</t>
  </si>
  <si>
    <t>GBP</t>
  </si>
  <si>
    <t>CHF</t>
  </si>
  <si>
    <t>SKK</t>
  </si>
  <si>
    <t>JPY</t>
  </si>
  <si>
    <t>HRK</t>
  </si>
  <si>
    <t>CAD</t>
  </si>
  <si>
    <t>USD</t>
  </si>
  <si>
    <t>PREDRAČUN</t>
  </si>
  <si>
    <t>Operacija:</t>
  </si>
  <si>
    <t>Operacija se izvaja v okviru Operativnega programa za izvajanje evropske kohezijske politike v obdobju 2014 – 2020 (št. CCI 2014SI16MAOP001), prednostne osi »6. Boljše stanje okolja in biotske raznovrstnosti«, prednostne naložbe »6.3. Ukrepi za izboljšanje urbanega okolja, oživitev mest, sanacijo in dekontaminacijo degradiranih zemljišč (vključno z območji, na katerih poteka preobrazba), zmanjšanje onesnaženosti zraka in spodbujanje ukrepov za zmanjšanje hrupa«, s ciljem »SC1: Učinkovita raba prostora v urbanih območjih«.</t>
  </si>
  <si>
    <t>Sklop:</t>
  </si>
  <si>
    <t>1: Notranja oprema za objekt Vrtec in OŠ Simona Jenka – PŠ Center</t>
  </si>
  <si>
    <t>Osnovna šola Simona Jenka – Podružnična šola Center</t>
  </si>
  <si>
    <t>Naziv javnega naročila:</t>
  </si>
  <si>
    <t>Dobava in montaža notranje in tehnološke opreme za objekt »Vrtec in OŠ Simona Jenka – PŠ Center«</t>
  </si>
  <si>
    <t>Stol, nakladalen, podnožje iz ovalnih kovinskih cevi, barva po izboru projektanta. Noge imajo PVC čepe, ki preprečujejo drsenje in ropot. Sedalo in naslon sta iz vezane plošče. Hrbtni naslon mora imeti izvrtino za lažje manipuliranje. Stoli morajo ustrezati standardom EN 1729-1, 1729-2</t>
  </si>
  <si>
    <t>Ponudnik ponudi opremo ob spoštovanju in upoštevanju določb ter zahtev Uredbe o zelenem javnem naročanju (Uradni list RS št. 51/2017, 19.9.2017), na mestih, kjer to zahtevano v popisu del in dokumentacijo v zvezi z oddajo javnega naročila.</t>
  </si>
  <si>
    <t>1.1.1.14</t>
  </si>
  <si>
    <t>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</si>
</sst>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
    <numFmt numFmtId="165" formatCode="#,##0.00\ &quot;EUR&quot;"/>
    <numFmt numFmtId="166" formatCode="d/\ m/\ yyyy;@"/>
    <numFmt numFmtId="167" formatCode="#,##0.00\ _S_I_T;[Red]#,##0.00\ _S_I_T"/>
    <numFmt numFmtId="168" formatCode="#,##0.00\ &quot;SIT&quot;"/>
  </numFmts>
  <fonts count="17" x14ac:knownFonts="1">
    <font>
      <sz val="10"/>
      <name val="Arial"/>
    </font>
    <font>
      <sz val="10"/>
      <name val="Arial CE"/>
    </font>
    <font>
      <sz val="10"/>
      <color indexed="10"/>
      <name val="Arial"/>
      <family val="2"/>
      <charset val="238"/>
    </font>
    <font>
      <b/>
      <u/>
      <sz val="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4"/>
      <name val="Arial"/>
      <family val="2"/>
      <charset val="238"/>
    </font>
    <font>
      <b/>
      <i/>
      <u/>
      <sz val="12"/>
      <name val="Arial"/>
      <family val="2"/>
      <charset val="238"/>
    </font>
    <font>
      <sz val="10"/>
      <color indexed="23"/>
      <name val="Arial"/>
      <family val="2"/>
      <charset val="238"/>
    </font>
    <font>
      <sz val="14"/>
      <name val="Arial CE"/>
    </font>
    <font>
      <b/>
      <sz val="14"/>
      <name val="Arial CE"/>
    </font>
    <font>
      <b/>
      <sz val="10"/>
      <name val="Arial CE"/>
    </font>
    <font>
      <sz val="10"/>
      <name val="Arial"/>
      <family val="2"/>
      <charset val="238"/>
    </font>
    <font>
      <b/>
      <sz val="10"/>
      <name val="Arial CE"/>
      <charset val="238"/>
    </font>
  </fonts>
  <fills count="4">
    <fill>
      <patternFill patternType="none"/>
    </fill>
    <fill>
      <patternFill patternType="gray125"/>
    </fill>
    <fill>
      <patternFill patternType="solid">
        <fgColor indexed="41"/>
        <bgColor indexed="64"/>
      </patternFill>
    </fill>
    <fill>
      <patternFill patternType="solid">
        <fgColor indexed="60"/>
      </patternFill>
    </fill>
  </fills>
  <borders count="7">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hair">
        <color theme="0" tint="-0.34998626667073579"/>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s>
  <cellStyleXfs count="5">
    <xf numFmtId="0" fontId="0" fillId="0" borderId="0"/>
    <xf numFmtId="9" fontId="15" fillId="0" borderId="0" applyFont="0" applyFill="0" applyBorder="0" applyAlignment="0" applyProtection="0"/>
    <xf numFmtId="0" fontId="1" fillId="0" borderId="0"/>
    <xf numFmtId="0" fontId="1" fillId="0" borderId="0"/>
    <xf numFmtId="0" fontId="1" fillId="0" borderId="0"/>
  </cellStyleXfs>
  <cellXfs count="171">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4" fontId="2" fillId="0" borderId="1" xfId="0" applyNumberFormat="1" applyFont="1" applyBorder="1" applyProtection="1"/>
    <xf numFmtId="164" fontId="2" fillId="0" borderId="1" xfId="0" applyNumberFormat="1" applyFont="1" applyBorder="1" applyProtection="1">
      <protection locked="0"/>
    </xf>
    <xf numFmtId="164" fontId="0" fillId="0" borderId="1" xfId="0" applyNumberFormat="1" applyBorder="1" applyProtection="1"/>
    <xf numFmtId="165"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NumberFormat="1" applyAlignment="1" applyProtection="1">
      <alignment wrapText="1"/>
    </xf>
    <xf numFmtId="0" fontId="0" fillId="0" borderId="0" xfId="0" applyNumberFormat="1" applyProtection="1"/>
    <xf numFmtId="0" fontId="0" fillId="0" borderId="0" xfId="0" applyProtection="1"/>
    <xf numFmtId="49" fontId="0" fillId="0" borderId="0" xfId="0" applyNumberFormat="1" applyBorder="1" applyAlignment="1" applyProtection="1">
      <alignment horizontal="left"/>
    </xf>
    <xf numFmtId="49" fontId="3" fillId="0" borderId="0" xfId="0" applyNumberFormat="1" applyFont="1" applyFill="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3" fillId="0" borderId="0" xfId="0" applyNumberFormat="1" applyFont="1" applyFill="1" applyBorder="1" applyAlignment="1" applyProtection="1">
      <alignment horizontal="left"/>
    </xf>
    <xf numFmtId="4" fontId="0" fillId="0" borderId="0" xfId="0" applyNumberFormat="1" applyBorder="1" applyAlignment="1" applyProtection="1">
      <alignment horizontal="left"/>
    </xf>
    <xf numFmtId="4" fontId="2" fillId="0" borderId="0" xfId="0" applyNumberFormat="1" applyFont="1" applyBorder="1" applyProtection="1"/>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165" fontId="0" fillId="0" borderId="0" xfId="0" applyNumberFormat="1" applyFill="1" applyBorder="1" applyProtection="1"/>
    <xf numFmtId="49" fontId="0" fillId="0" borderId="0" xfId="0" applyNumberFormat="1" applyFill="1" applyBorder="1" applyAlignment="1" applyProtection="1">
      <alignment horizontal="left"/>
    </xf>
    <xf numFmtId="166" fontId="0" fillId="0" borderId="0" xfId="0" applyNumberFormat="1" applyFill="1" applyBorder="1" applyAlignment="1" applyProtection="1">
      <alignment horizontal="left"/>
    </xf>
    <xf numFmtId="166" fontId="0" fillId="0" borderId="0" xfId="0" applyNumberFormat="1" applyBorder="1" applyAlignment="1" applyProtection="1">
      <alignment horizontal="left"/>
    </xf>
    <xf numFmtId="0" fontId="0" fillId="0" borderId="0" xfId="0" applyNumberFormat="1" applyFill="1" applyBorder="1" applyAlignment="1" applyProtection="1">
      <alignment horizontal="left" wrapText="1"/>
    </xf>
    <xf numFmtId="49" fontId="4" fillId="0" borderId="2" xfId="0" applyNumberFormat="1" applyFont="1" applyBorder="1" applyAlignment="1" applyProtection="1">
      <alignment horizontal="left"/>
    </xf>
    <xf numFmtId="0" fontId="4" fillId="0" borderId="2" xfId="0" applyNumberFormat="1" applyFont="1" applyBorder="1" applyAlignment="1" applyProtection="1">
      <alignment horizontal="left" wrapText="1"/>
    </xf>
    <xf numFmtId="0" fontId="4" fillId="0" borderId="2" xfId="0" applyFont="1" applyBorder="1" applyAlignment="1" applyProtection="1">
      <alignment horizontal="left"/>
    </xf>
    <xf numFmtId="164" fontId="5" fillId="0" borderId="2" xfId="0" applyNumberFormat="1" applyFont="1" applyBorder="1" applyProtection="1"/>
    <xf numFmtId="164" fontId="4" fillId="0" borderId="2" xfId="0" applyNumberFormat="1" applyFont="1" applyBorder="1" applyProtection="1"/>
    <xf numFmtId="164" fontId="4" fillId="0" borderId="2" xfId="0" applyNumberFormat="1" applyFont="1" applyBorder="1" applyAlignment="1" applyProtection="1">
      <alignment wrapText="1"/>
    </xf>
    <xf numFmtId="164" fontId="4" fillId="0" borderId="2" xfId="0" applyNumberFormat="1" applyFont="1" applyBorder="1" applyAlignment="1" applyProtection="1">
      <alignment horizontal="left" wrapText="1"/>
    </xf>
    <xf numFmtId="165" fontId="4" fillId="0" borderId="2" xfId="0" applyNumberFormat="1" applyFont="1" applyBorder="1" applyAlignment="1" applyProtection="1">
      <alignment wrapText="1"/>
    </xf>
    <xf numFmtId="4" fontId="5" fillId="0" borderId="2" xfId="0" applyNumberFormat="1" applyFont="1" applyBorder="1" applyProtection="1"/>
    <xf numFmtId="0" fontId="4" fillId="0" borderId="0" xfId="0" applyNumberFormat="1" applyFont="1" applyAlignment="1" applyProtection="1">
      <alignment wrapText="1"/>
    </xf>
    <xf numFmtId="0" fontId="4" fillId="0" borderId="0" xfId="0" applyNumberFormat="1" applyFont="1" applyAlignment="1" applyProtection="1"/>
    <xf numFmtId="49" fontId="0" fillId="0" borderId="3" xfId="0" applyNumberFormat="1" applyBorder="1" applyAlignment="1" applyProtection="1">
      <alignment horizontal="left"/>
    </xf>
    <xf numFmtId="0" fontId="0" fillId="0" borderId="3" xfId="0" applyNumberFormat="1" applyBorder="1" applyAlignment="1" applyProtection="1">
      <alignment horizontal="left" wrapText="1"/>
    </xf>
    <xf numFmtId="0" fontId="0" fillId="0" borderId="3" xfId="0" applyBorder="1" applyAlignment="1" applyProtection="1">
      <alignment horizontal="left"/>
    </xf>
    <xf numFmtId="4" fontId="0" fillId="0" borderId="3" xfId="0" applyNumberFormat="1" applyBorder="1" applyProtection="1"/>
    <xf numFmtId="4" fontId="2" fillId="0" borderId="3" xfId="0" applyNumberFormat="1" applyFont="1" applyBorder="1" applyProtection="1"/>
    <xf numFmtId="164" fontId="2" fillId="0" borderId="3" xfId="0" applyNumberFormat="1" applyFont="1" applyBorder="1" applyProtection="1">
      <protection locked="0"/>
    </xf>
    <xf numFmtId="164" fontId="0" fillId="0" borderId="3" xfId="0" applyNumberFormat="1" applyBorder="1" applyProtection="1"/>
    <xf numFmtId="165" fontId="0" fillId="0" borderId="3" xfId="0" applyNumberFormat="1" applyBorder="1" applyProtection="1"/>
    <xf numFmtId="0" fontId="0" fillId="0" borderId="3" xfId="0" applyNumberFormat="1" applyBorder="1" applyAlignment="1" applyProtection="1">
      <alignment horizontal="left" wrapText="1"/>
      <protection locked="0"/>
    </xf>
    <xf numFmtId="0" fontId="0" fillId="2" borderId="0" xfId="0" applyFill="1"/>
    <xf numFmtId="0" fontId="0" fillId="0" borderId="0" xfId="0" applyFill="1"/>
    <xf numFmtId="0" fontId="0" fillId="0" borderId="0" xfId="0" applyAlignment="1">
      <alignment wrapText="1"/>
    </xf>
    <xf numFmtId="0" fontId="6" fillId="0" borderId="0" xfId="0" applyFont="1" applyAlignment="1">
      <alignment wrapText="1"/>
    </xf>
    <xf numFmtId="0" fontId="0" fillId="2" borderId="0" xfId="0" applyFill="1" applyAlignment="1">
      <alignment wrapText="1"/>
    </xf>
    <xf numFmtId="0" fontId="6" fillId="0" borderId="0" xfId="0" applyFont="1" applyFill="1" applyAlignment="1">
      <alignment wrapText="1"/>
    </xf>
    <xf numFmtId="49" fontId="0" fillId="0" borderId="0" xfId="0" applyNumberFormat="1"/>
    <xf numFmtId="0" fontId="7" fillId="0" borderId="0" xfId="0" applyNumberFormat="1" applyFont="1"/>
    <xf numFmtId="167" fontId="0" fillId="0" borderId="0" xfId="0" applyNumberFormat="1" applyAlignment="1">
      <alignment horizontal="right"/>
    </xf>
    <xf numFmtId="49" fontId="7" fillId="0" borderId="4" xfId="0" applyNumberFormat="1" applyFont="1" applyBorder="1"/>
    <xf numFmtId="0" fontId="7" fillId="0" borderId="4" xfId="0" applyFont="1" applyBorder="1" applyAlignment="1">
      <alignment wrapText="1"/>
    </xf>
    <xf numFmtId="0" fontId="7" fillId="0" borderId="4" xfId="0" applyFont="1" applyBorder="1"/>
    <xf numFmtId="0" fontId="7" fillId="0" borderId="4" xfId="0" applyNumberFormat="1" applyFont="1" applyBorder="1" applyAlignment="1">
      <alignment wrapText="1"/>
    </xf>
    <xf numFmtId="167" fontId="7" fillId="0" borderId="4" xfId="0" applyNumberFormat="1" applyFont="1" applyBorder="1" applyAlignment="1">
      <alignment horizontal="left" wrapText="1"/>
    </xf>
    <xf numFmtId="0" fontId="8" fillId="0" borderId="5" xfId="0" applyNumberFormat="1" applyFont="1" applyFill="1" applyBorder="1" applyAlignment="1" applyProtection="1">
      <alignment horizontal="left" vertical="top" wrapText="1"/>
    </xf>
    <xf numFmtId="0" fontId="8" fillId="3" borderId="5"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0" fillId="0" borderId="0" xfId="0" applyFill="1" applyAlignment="1" applyProtection="1">
      <alignment horizontal="left"/>
    </xf>
    <xf numFmtId="4" fontId="0" fillId="0" borderId="0" xfId="0" applyNumberFormat="1" applyFill="1" applyProtection="1"/>
    <xf numFmtId="4" fontId="2" fillId="0" borderId="0" xfId="0" applyNumberFormat="1" applyFont="1" applyFill="1" applyProtection="1"/>
    <xf numFmtId="165" fontId="2" fillId="0" borderId="0" xfId="0" applyNumberFormat="1" applyFont="1" applyFill="1" applyProtection="1">
      <protection locked="0"/>
    </xf>
    <xf numFmtId="168" fontId="0" fillId="0" borderId="0" xfId="0" applyNumberFormat="1" applyFill="1" applyProtection="1"/>
    <xf numFmtId="164" fontId="0" fillId="0" borderId="0" xfId="0" applyNumberFormat="1" applyFill="1" applyProtection="1"/>
    <xf numFmtId="165" fontId="0" fillId="0" borderId="0" xfId="0" applyNumberFormat="1" applyFill="1" applyProtection="1"/>
    <xf numFmtId="0" fontId="0" fillId="0" borderId="0" xfId="0" applyNumberFormat="1" applyFill="1" applyAlignment="1" applyProtection="1">
      <alignment horizontal="left" wrapText="1"/>
      <protection locked="0"/>
    </xf>
    <xf numFmtId="0" fontId="0" fillId="0" borderId="0" xfId="0" applyNumberFormat="1" applyFill="1" applyAlignment="1" applyProtection="1">
      <alignment wrapText="1"/>
    </xf>
    <xf numFmtId="0" fontId="0" fillId="0" borderId="0" xfId="0" applyNumberFormat="1" applyFill="1" applyProtection="1"/>
    <xf numFmtId="0" fontId="0" fillId="0" borderId="0" xfId="0" applyFill="1" applyProtection="1"/>
    <xf numFmtId="49" fontId="3" fillId="0" borderId="0" xfId="0" applyNumberFormat="1" applyFont="1" applyFill="1" applyAlignment="1" applyProtection="1">
      <alignment horizontal="left"/>
    </xf>
    <xf numFmtId="4" fontId="3" fillId="0" borderId="0" xfId="0" applyNumberFormat="1" applyFont="1" applyFill="1" applyAlignment="1" applyProtection="1">
      <alignment horizontal="left"/>
    </xf>
    <xf numFmtId="4" fontId="0" fillId="0" borderId="0" xfId="0" applyNumberFormat="1" applyFill="1" applyAlignment="1" applyProtection="1">
      <alignment horizontal="left"/>
    </xf>
    <xf numFmtId="165" fontId="2" fillId="0" borderId="0" xfId="0" applyNumberFormat="1" applyFont="1" applyFill="1" applyProtection="1"/>
    <xf numFmtId="166" fontId="0" fillId="0" borderId="0" xfId="0" applyNumberFormat="1" applyFill="1" applyAlignment="1" applyProtection="1">
      <alignment horizontal="left"/>
    </xf>
    <xf numFmtId="49" fontId="4" fillId="0" borderId="6" xfId="0" applyNumberFormat="1" applyFont="1" applyFill="1" applyBorder="1" applyAlignment="1" applyProtection="1">
      <alignment horizontal="left"/>
    </xf>
    <xf numFmtId="0" fontId="4" fillId="0" borderId="6" xfId="0" applyNumberFormat="1" applyFont="1" applyFill="1" applyBorder="1" applyAlignment="1" applyProtection="1">
      <alignment horizontal="left" wrapText="1"/>
    </xf>
    <xf numFmtId="0" fontId="4" fillId="0" borderId="6" xfId="0" applyFont="1" applyFill="1" applyBorder="1" applyAlignment="1" applyProtection="1">
      <alignment horizontal="left"/>
    </xf>
    <xf numFmtId="4" fontId="5" fillId="0" borderId="6" xfId="0" applyNumberFormat="1" applyFont="1" applyFill="1" applyBorder="1" applyProtection="1"/>
    <xf numFmtId="168" fontId="4" fillId="0" borderId="6" xfId="0" applyNumberFormat="1" applyFont="1" applyFill="1" applyBorder="1" applyProtection="1"/>
    <xf numFmtId="168" fontId="4" fillId="0" borderId="6" xfId="0" applyNumberFormat="1" applyFont="1" applyFill="1" applyBorder="1" applyAlignment="1" applyProtection="1">
      <alignment wrapText="1"/>
    </xf>
    <xf numFmtId="164" fontId="4" fillId="0" borderId="6" xfId="0" applyNumberFormat="1" applyFont="1" applyFill="1" applyBorder="1" applyAlignment="1" applyProtection="1">
      <alignment horizontal="right" wrapText="1"/>
    </xf>
    <xf numFmtId="0" fontId="9" fillId="0" borderId="0" xfId="0" applyFont="1" applyFill="1" applyProtection="1"/>
    <xf numFmtId="49" fontId="9" fillId="0" borderId="0" xfId="0" applyNumberFormat="1" applyFont="1" applyFill="1" applyAlignment="1" applyProtection="1">
      <alignment horizontal="left"/>
    </xf>
    <xf numFmtId="0" fontId="9" fillId="0" borderId="0" xfId="0" applyNumberFormat="1" applyFont="1" applyFill="1" applyAlignment="1" applyProtection="1">
      <alignment horizontal="left" wrapText="1"/>
    </xf>
    <xf numFmtId="0" fontId="9" fillId="0" borderId="0" xfId="0" applyFont="1" applyFill="1" applyAlignment="1" applyProtection="1">
      <alignment horizontal="left"/>
    </xf>
    <xf numFmtId="4" fontId="9" fillId="0" borderId="0" xfId="0" applyNumberFormat="1" applyFont="1" applyFill="1" applyProtection="1"/>
    <xf numFmtId="165" fontId="9" fillId="0" borderId="0" xfId="0" applyNumberFormat="1" applyFont="1" applyFill="1" applyProtection="1">
      <protection locked="0"/>
    </xf>
    <xf numFmtId="168" fontId="9" fillId="0" borderId="0" xfId="0" applyNumberFormat="1" applyFont="1" applyFill="1" applyProtection="1"/>
    <xf numFmtId="164" fontId="9" fillId="0" borderId="0" xfId="0" applyNumberFormat="1" applyFont="1" applyFill="1" applyProtection="1"/>
    <xf numFmtId="165" fontId="9" fillId="0" borderId="0" xfId="0" applyNumberFormat="1" applyFont="1" applyFill="1" applyProtection="1"/>
    <xf numFmtId="0" fontId="9" fillId="0" borderId="0" xfId="0" applyNumberFormat="1" applyFont="1" applyFill="1" applyAlignment="1" applyProtection="1">
      <alignment horizontal="left" wrapText="1"/>
      <protection locked="0"/>
    </xf>
    <xf numFmtId="0" fontId="9" fillId="0" borderId="0" xfId="0" applyNumberFormat="1" applyFont="1" applyFill="1" applyAlignment="1" applyProtection="1">
      <alignment wrapText="1"/>
    </xf>
    <xf numFmtId="0" fontId="9" fillId="0" borderId="0" xfId="0" applyNumberFormat="1" applyFont="1" applyFill="1" applyProtection="1"/>
    <xf numFmtId="0" fontId="10" fillId="0" borderId="0" xfId="0" applyFont="1" applyFill="1" applyProtection="1"/>
    <xf numFmtId="49" fontId="10" fillId="0" borderId="0" xfId="0" applyNumberFormat="1" applyFont="1" applyFill="1" applyAlignment="1" applyProtection="1">
      <alignment horizontal="left"/>
    </xf>
    <xf numFmtId="0" fontId="10" fillId="0" borderId="0" xfId="0" applyNumberFormat="1" applyFont="1" applyFill="1" applyAlignment="1" applyProtection="1">
      <alignment horizontal="left" wrapText="1"/>
    </xf>
    <xf numFmtId="0" fontId="10" fillId="0" borderId="0" xfId="0" applyFont="1" applyFill="1" applyAlignment="1" applyProtection="1">
      <alignment horizontal="left"/>
    </xf>
    <xf numFmtId="4" fontId="10" fillId="0" borderId="0" xfId="0" applyNumberFormat="1" applyFont="1" applyFill="1" applyProtection="1"/>
    <xf numFmtId="165" fontId="10" fillId="0" borderId="0" xfId="0" applyNumberFormat="1" applyFont="1" applyFill="1" applyProtection="1">
      <protection locked="0"/>
    </xf>
    <xf numFmtId="168" fontId="10" fillId="0" borderId="0" xfId="0" applyNumberFormat="1" applyFont="1" applyFill="1" applyProtection="1"/>
    <xf numFmtId="164" fontId="10" fillId="0" borderId="0" xfId="0" applyNumberFormat="1" applyFont="1" applyFill="1" applyProtection="1"/>
    <xf numFmtId="165" fontId="10" fillId="0" borderId="0" xfId="0" applyNumberFormat="1" applyFont="1" applyFill="1" applyProtection="1"/>
    <xf numFmtId="0" fontId="10" fillId="0" borderId="0" xfId="0" applyNumberFormat="1" applyFont="1" applyFill="1" applyAlignment="1" applyProtection="1">
      <alignment horizontal="left" wrapText="1"/>
      <protection locked="0"/>
    </xf>
    <xf numFmtId="0" fontId="10" fillId="0" borderId="0" xfId="0" applyNumberFormat="1" applyFont="1" applyFill="1" applyAlignment="1" applyProtection="1">
      <alignment wrapText="1"/>
    </xf>
    <xf numFmtId="0" fontId="10"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0" fontId="0" fillId="0" borderId="0" xfId="0" applyFont="1" applyFill="1" applyAlignment="1" applyProtection="1">
      <alignment horizontal="left"/>
    </xf>
    <xf numFmtId="4" fontId="0" fillId="0" borderId="0" xfId="0" applyNumberFormat="1" applyFont="1" applyFill="1" applyProtection="1"/>
    <xf numFmtId="165" fontId="0" fillId="0" borderId="0" xfId="0" applyNumberFormat="1" applyFont="1" applyFill="1" applyProtection="1">
      <protection locked="0"/>
    </xf>
    <xf numFmtId="168" fontId="0" fillId="0" borderId="0" xfId="0" applyNumberFormat="1" applyFont="1" applyFill="1" applyProtection="1"/>
    <xf numFmtId="164" fontId="0" fillId="0" borderId="0" xfId="0" applyNumberFormat="1" applyFont="1" applyFill="1" applyProtection="1"/>
    <xf numFmtId="165" fontId="0" fillId="0" borderId="0" xfId="0" applyNumberFormat="1" applyFont="1" applyFill="1" applyProtection="1"/>
    <xf numFmtId="0" fontId="0" fillId="0" borderId="0" xfId="0" applyNumberFormat="1" applyFont="1" applyFill="1" applyAlignment="1" applyProtection="1">
      <alignment horizontal="left" wrapText="1"/>
      <protection locked="0"/>
    </xf>
    <xf numFmtId="0" fontId="0" fillId="0" borderId="0" xfId="0" applyNumberFormat="1" applyFont="1" applyFill="1" applyAlignment="1" applyProtection="1">
      <alignment wrapText="1"/>
    </xf>
    <xf numFmtId="0" fontId="0" fillId="0" borderId="0" xfId="0" applyNumberFormat="1" applyFont="1" applyFill="1" applyProtection="1"/>
    <xf numFmtId="0" fontId="11" fillId="0" borderId="0" xfId="0" applyFont="1" applyFill="1" applyProtection="1"/>
    <xf numFmtId="49" fontId="11" fillId="0" borderId="0" xfId="0" applyNumberFormat="1" applyFont="1" applyFill="1" applyAlignment="1" applyProtection="1">
      <alignment horizontal="left"/>
    </xf>
    <xf numFmtId="0" fontId="11" fillId="0" borderId="0" xfId="0" applyNumberFormat="1" applyFont="1" applyFill="1" applyAlignment="1" applyProtection="1">
      <alignment horizontal="left" wrapText="1"/>
    </xf>
    <xf numFmtId="0" fontId="11" fillId="0" borderId="0" xfId="0" applyFont="1" applyFill="1" applyAlignment="1" applyProtection="1">
      <alignment horizontal="left"/>
    </xf>
    <xf numFmtId="4" fontId="11" fillId="0" borderId="0" xfId="0" applyNumberFormat="1" applyFont="1" applyFill="1" applyProtection="1"/>
    <xf numFmtId="165" fontId="11" fillId="0" borderId="0" xfId="0" applyNumberFormat="1" applyFont="1" applyFill="1" applyProtection="1">
      <protection locked="0"/>
    </xf>
    <xf numFmtId="168" fontId="11" fillId="0" borderId="0" xfId="0" applyNumberFormat="1" applyFont="1" applyFill="1" applyProtection="1"/>
    <xf numFmtId="164" fontId="11" fillId="0" borderId="0" xfId="0" applyNumberFormat="1" applyFont="1" applyFill="1" applyProtection="1"/>
    <xf numFmtId="165" fontId="11" fillId="0" borderId="0" xfId="0" applyNumberFormat="1" applyFont="1" applyFill="1" applyProtection="1"/>
    <xf numFmtId="0" fontId="11" fillId="0" borderId="0" xfId="0" applyNumberFormat="1" applyFont="1" applyFill="1" applyAlignment="1" applyProtection="1">
      <alignment horizontal="left" wrapText="1"/>
      <protection locked="0"/>
    </xf>
    <xf numFmtId="0" fontId="11" fillId="0" borderId="0" xfId="0" applyNumberFormat="1" applyFont="1" applyFill="1" applyAlignment="1" applyProtection="1">
      <alignment wrapText="1"/>
    </xf>
    <xf numFmtId="0" fontId="11" fillId="0" borderId="0" xfId="0" applyNumberFormat="1" applyFont="1" applyFill="1" applyProtection="1"/>
    <xf numFmtId="49" fontId="15" fillId="0" borderId="0" xfId="0" applyNumberFormat="1" applyFont="1" applyFill="1" applyAlignment="1" applyProtection="1">
      <alignment horizontal="left"/>
    </xf>
    <xf numFmtId="0" fontId="15" fillId="0" borderId="0" xfId="0" applyNumberFormat="1" applyFont="1" applyFill="1" applyAlignment="1" applyProtection="1">
      <alignment horizontal="left" wrapText="1"/>
    </xf>
    <xf numFmtId="0" fontId="15" fillId="0" borderId="0" xfId="0" applyFont="1" applyFill="1" applyAlignment="1" applyProtection="1">
      <alignment horizontal="left"/>
    </xf>
    <xf numFmtId="4" fontId="15" fillId="0" borderId="0" xfId="0" applyNumberFormat="1" applyFont="1" applyFill="1" applyProtection="1"/>
    <xf numFmtId="165" fontId="15" fillId="0" borderId="0" xfId="0" applyNumberFormat="1" applyFont="1" applyFill="1" applyProtection="1">
      <protection locked="0"/>
    </xf>
    <xf numFmtId="168" fontId="15" fillId="0" borderId="0" xfId="0" applyNumberFormat="1" applyFont="1" applyFill="1" applyProtection="1"/>
    <xf numFmtId="164" fontId="15" fillId="0" borderId="0" xfId="0" applyNumberFormat="1" applyFont="1" applyFill="1" applyProtection="1"/>
    <xf numFmtId="165" fontId="15" fillId="0" borderId="0" xfId="0" applyNumberFormat="1" applyFont="1" applyFill="1" applyProtection="1"/>
    <xf numFmtId="0" fontId="15" fillId="0" borderId="0" xfId="0" applyNumberFormat="1" applyFont="1" applyFill="1" applyAlignment="1" applyProtection="1">
      <alignment horizontal="left" wrapText="1"/>
      <protection locked="0"/>
    </xf>
    <xf numFmtId="0" fontId="15" fillId="0" borderId="0" xfId="0" applyNumberFormat="1" applyFont="1" applyFill="1" applyAlignment="1" applyProtection="1">
      <alignment wrapText="1"/>
    </xf>
    <xf numFmtId="0" fontId="15" fillId="0" borderId="0" xfId="0" applyNumberFormat="1" applyFont="1" applyFill="1" applyProtection="1"/>
    <xf numFmtId="0" fontId="15" fillId="0" borderId="0" xfId="0" applyFont="1" applyFill="1" applyProtection="1"/>
    <xf numFmtId="0" fontId="15" fillId="0" borderId="1" xfId="0" applyFont="1" applyBorder="1" applyAlignment="1" applyProtection="1">
      <alignment horizontal="left"/>
    </xf>
    <xf numFmtId="164" fontId="2" fillId="0" borderId="1" xfId="0" applyNumberFormat="1" applyFont="1" applyBorder="1" applyProtection="1"/>
    <xf numFmtId="4" fontId="5" fillId="0" borderId="0" xfId="0" applyNumberFormat="1" applyFont="1" applyFill="1" applyBorder="1" applyProtection="1"/>
    <xf numFmtId="165" fontId="4" fillId="0" borderId="0" xfId="0" applyNumberFormat="1" applyFont="1" applyFill="1" applyBorder="1" applyAlignment="1" applyProtection="1">
      <alignment wrapText="1"/>
    </xf>
    <xf numFmtId="0" fontId="4" fillId="0" borderId="0" xfId="0" applyNumberFormat="1" applyFont="1" applyFill="1" applyBorder="1" applyAlignment="1" applyProtection="1">
      <alignment wrapText="1"/>
    </xf>
    <xf numFmtId="0" fontId="4" fillId="0" borderId="0" xfId="0" applyNumberFormat="1" applyFont="1" applyFill="1" applyBorder="1" applyAlignment="1" applyProtection="1"/>
    <xf numFmtId="0" fontId="0" fillId="0" borderId="0" xfId="0" applyFill="1" applyBorder="1" applyProtection="1"/>
    <xf numFmtId="0" fontId="1" fillId="0" borderId="0" xfId="2" applyFont="1" applyFill="1" applyBorder="1" applyProtection="1"/>
    <xf numFmtId="0" fontId="1" fillId="0" borderId="0" xfId="3" applyFont="1" applyFill="1" applyBorder="1" applyProtection="1"/>
    <xf numFmtId="0" fontId="12" fillId="0" borderId="0" xfId="2" applyFont="1" applyFill="1" applyBorder="1" applyProtection="1"/>
    <xf numFmtId="0" fontId="13" fillId="0" borderId="0" xfId="2" applyFont="1" applyFill="1" applyBorder="1" applyProtection="1"/>
    <xf numFmtId="0" fontId="12" fillId="0" borderId="0" xfId="3" applyFont="1" applyFill="1" applyBorder="1" applyProtection="1"/>
    <xf numFmtId="0" fontId="14" fillId="0" borderId="0" xfId="4" applyFont="1" applyFill="1" applyBorder="1" applyProtection="1"/>
    <xf numFmtId="0" fontId="1" fillId="0" borderId="0" xfId="2" applyFont="1" applyFill="1" applyBorder="1" applyAlignment="1" applyProtection="1">
      <alignment horizontal="left" vertical="top"/>
    </xf>
    <xf numFmtId="0" fontId="1" fillId="0" borderId="0" xfId="3" applyFont="1" applyFill="1" applyBorder="1" applyAlignment="1" applyProtection="1">
      <alignment horizontal="left" vertical="top"/>
    </xf>
    <xf numFmtId="0" fontId="0" fillId="0" borderId="0" xfId="0" applyNumberFormat="1" applyFill="1" applyBorder="1" applyAlignment="1" applyProtection="1">
      <alignment horizontal="left" wrapText="1"/>
      <protection locked="0"/>
    </xf>
    <xf numFmtId="0" fontId="0" fillId="0" borderId="0" xfId="0" applyNumberFormat="1" applyFont="1" applyFill="1" applyBorder="1" applyAlignment="1" applyProtection="1">
      <alignment horizontal="left" wrapText="1"/>
      <protection locked="0"/>
    </xf>
    <xf numFmtId="0" fontId="14" fillId="0" borderId="0" xfId="2" applyFont="1" applyFill="1" applyBorder="1" applyAlignment="1" applyProtection="1">
      <alignment horizontal="left" vertical="center"/>
    </xf>
    <xf numFmtId="0" fontId="15" fillId="0" borderId="1" xfId="0" applyNumberFormat="1" applyFont="1" applyBorder="1" applyAlignment="1" applyProtection="1">
      <alignment horizontal="left" wrapText="1"/>
    </xf>
    <xf numFmtId="0" fontId="14" fillId="0" borderId="0" xfId="4" applyFont="1" applyFill="1" applyBorder="1" applyAlignment="1" applyProtection="1">
      <alignment horizontal="left" vertical="center" wrapText="1"/>
    </xf>
    <xf numFmtId="0" fontId="16" fillId="0" borderId="0" xfId="2" applyFont="1" applyFill="1" applyBorder="1" applyAlignment="1" applyProtection="1">
      <alignment horizontal="left" vertical="top" wrapText="1"/>
    </xf>
    <xf numFmtId="0" fontId="14" fillId="0" borderId="0" xfId="2" applyFont="1" applyFill="1" applyBorder="1" applyAlignment="1" applyProtection="1">
      <alignment horizontal="left" vertical="top"/>
    </xf>
  </cellXfs>
  <cellStyles count="5">
    <cellStyle name="Navadno" xfId="0" builtinId="0" customBuiltin="1"/>
    <cellStyle name="Navadno 2" xfId="3"/>
    <cellStyle name="Navadno 2 3" xfId="2"/>
    <cellStyle name="Navadno 2 5" xfId="4"/>
    <cellStyle name="Odstotek" xfId="1" builtinId="5" customBuiltin="1"/>
  </cellStyles>
  <dxfs count="44">
    <dxf>
      <fill>
        <patternFill>
          <bgColor indexed="57"/>
        </patternFill>
      </fill>
    </dxf>
    <dxf>
      <fill>
        <patternFill>
          <bgColor indexed="44"/>
        </patternFill>
      </fill>
    </dxf>
    <dxf>
      <font>
        <b/>
        <i val="0"/>
      </font>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ont>
        <color indexed="22"/>
      </font>
      <fill>
        <patternFill>
          <bgColor indexed="22"/>
        </patternFill>
      </fill>
    </dxf>
    <dxf>
      <fill>
        <patternFill>
          <bgColor indexed="44"/>
        </patternFill>
      </fill>
    </dxf>
    <dxf>
      <font>
        <b/>
        <i val="0"/>
      </font>
    </dxf>
    <dxf>
      <fill>
        <patternFill>
          <bgColor indexed="44"/>
        </patternFill>
      </fill>
    </dxf>
    <dxf>
      <font>
        <b/>
        <i val="0"/>
      </font>
    </dxf>
    <dxf>
      <fill>
        <patternFill>
          <bgColor indexed="44"/>
        </patternFill>
      </fill>
    </dxf>
    <dxf>
      <fill>
        <patternFill>
          <bgColor indexed="57"/>
        </patternFill>
      </fill>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ill>
        <patternFill>
          <bgColor indexed="57"/>
        </patternFill>
      </fill>
    </dxf>
    <dxf>
      <font>
        <b/>
        <i val="0"/>
      </font>
      <fill>
        <patternFill>
          <bgColor indexed="15"/>
        </patternFill>
      </fill>
    </dxf>
    <dxf>
      <font>
        <b/>
        <i val="0"/>
      </font>
      <fill>
        <patternFill>
          <bgColor indexed="15"/>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57"/>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color theme="0"/>
        <name val="Cambria"/>
      </font>
    </dxf>
    <dxf>
      <font>
        <color indexed="22"/>
      </font>
      <fill>
        <patternFill>
          <bgColor indexed="22"/>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6"/>
  <sheetViews>
    <sheetView tabSelected="1" view="pageBreakPreview" zoomScale="80" zoomScaleNormal="100" zoomScaleSheetLayoutView="80" zoomScalePageLayoutView="80" workbookViewId="0"/>
  </sheetViews>
  <sheetFormatPr defaultRowHeight="12.75" x14ac:dyDescent="0.2"/>
  <cols>
    <col min="1" max="1" width="14" style="157" customWidth="1"/>
    <col min="2" max="2" width="9.28515625" style="157" customWidth="1"/>
    <col min="3" max="3" width="14.28515625" style="157" customWidth="1"/>
    <col min="4" max="6" width="9.140625" style="157" customWidth="1"/>
    <col min="7" max="7" width="29" style="157" customWidth="1"/>
    <col min="8" max="8" width="9.140625" style="157" customWidth="1"/>
    <col min="9" max="16384" width="9.140625" style="157"/>
  </cols>
  <sheetData>
    <row r="1" spans="1:8" x14ac:dyDescent="0.2">
      <c r="A1" s="156"/>
      <c r="B1" s="156"/>
      <c r="C1" s="156"/>
      <c r="D1" s="156"/>
      <c r="E1" s="156"/>
      <c r="F1" s="156"/>
      <c r="G1" s="156"/>
    </row>
    <row r="2" spans="1:8" ht="140.25" customHeight="1" x14ac:dyDescent="0.2">
      <c r="A2" s="156"/>
      <c r="B2" s="156"/>
      <c r="C2" s="156"/>
      <c r="D2" s="156"/>
      <c r="E2" s="156"/>
      <c r="F2" s="156"/>
      <c r="G2" s="156"/>
    </row>
    <row r="3" spans="1:8" ht="18" x14ac:dyDescent="0.25">
      <c r="A3" s="158"/>
      <c r="B3" s="159" t="s">
        <v>840</v>
      </c>
      <c r="C3" s="158"/>
      <c r="D3" s="158"/>
      <c r="E3" s="158"/>
      <c r="F3" s="158"/>
      <c r="G3" s="158"/>
      <c r="H3" s="160"/>
    </row>
    <row r="4" spans="1:8" x14ac:dyDescent="0.2">
      <c r="A4" s="156"/>
      <c r="B4" s="156"/>
      <c r="C4" s="156"/>
      <c r="D4" s="156"/>
      <c r="E4" s="156"/>
      <c r="F4" s="156"/>
      <c r="G4" s="156"/>
    </row>
    <row r="5" spans="1:8" x14ac:dyDescent="0.2">
      <c r="A5" s="156"/>
      <c r="B5" s="156"/>
      <c r="C5" s="156"/>
      <c r="D5" s="156"/>
      <c r="E5" s="156"/>
      <c r="F5" s="156"/>
      <c r="G5" s="156"/>
    </row>
    <row r="6" spans="1:8" x14ac:dyDescent="0.2">
      <c r="A6" s="156"/>
      <c r="B6" s="156"/>
      <c r="C6" s="156"/>
      <c r="D6" s="156"/>
      <c r="E6" s="156"/>
      <c r="F6" s="156"/>
      <c r="G6" s="156"/>
    </row>
    <row r="7" spans="1:8" x14ac:dyDescent="0.2">
      <c r="A7" s="156"/>
      <c r="B7" s="156" t="s">
        <v>0</v>
      </c>
      <c r="C7" s="156"/>
      <c r="D7" s="170" t="s">
        <v>845</v>
      </c>
      <c r="E7" s="170"/>
      <c r="F7" s="170"/>
      <c r="G7" s="170"/>
    </row>
    <row r="8" spans="1:8" x14ac:dyDescent="0.2">
      <c r="A8" s="156"/>
      <c r="B8" s="156"/>
      <c r="C8" s="156"/>
      <c r="D8" s="166"/>
      <c r="E8" s="166"/>
      <c r="F8" s="156"/>
      <c r="G8" s="156"/>
    </row>
    <row r="9" spans="1:8" ht="12.75" customHeight="1" x14ac:dyDescent="0.2">
      <c r="A9" s="156"/>
      <c r="B9" s="157" t="s">
        <v>846</v>
      </c>
      <c r="C9" s="156"/>
      <c r="D9" s="168" t="s">
        <v>847</v>
      </c>
      <c r="E9" s="168"/>
      <c r="F9" s="168"/>
      <c r="G9" s="168"/>
    </row>
    <row r="10" spans="1:8" x14ac:dyDescent="0.2">
      <c r="A10" s="156"/>
      <c r="B10" s="156"/>
      <c r="C10" s="156"/>
      <c r="D10" s="168"/>
      <c r="E10" s="168"/>
      <c r="F10" s="168"/>
      <c r="G10" s="168"/>
    </row>
    <row r="11" spans="1:8" x14ac:dyDescent="0.2">
      <c r="A11" s="156"/>
      <c r="B11" s="156"/>
      <c r="C11" s="156"/>
      <c r="D11" s="161"/>
      <c r="E11" s="156"/>
      <c r="F11" s="156"/>
      <c r="G11" s="156"/>
    </row>
    <row r="12" spans="1:8" ht="171" customHeight="1" x14ac:dyDescent="0.2">
      <c r="A12" s="156"/>
      <c r="B12" s="162" t="s">
        <v>841</v>
      </c>
      <c r="C12" s="156"/>
      <c r="D12" s="169" t="s">
        <v>842</v>
      </c>
      <c r="E12" s="169"/>
      <c r="F12" s="169"/>
      <c r="G12" s="169"/>
    </row>
    <row r="13" spans="1:8" x14ac:dyDescent="0.2">
      <c r="A13" s="156"/>
      <c r="B13" s="156"/>
      <c r="C13" s="156"/>
      <c r="D13" s="156"/>
      <c r="E13" s="156"/>
      <c r="F13" s="156"/>
      <c r="G13" s="156"/>
    </row>
    <row r="14" spans="1:8" x14ac:dyDescent="0.2">
      <c r="A14" s="156"/>
      <c r="B14" s="156"/>
      <c r="C14" s="156"/>
      <c r="D14" s="156"/>
      <c r="E14" s="156"/>
      <c r="F14" s="156"/>
      <c r="G14" s="156"/>
    </row>
    <row r="15" spans="1:8" x14ac:dyDescent="0.2">
      <c r="A15" s="156"/>
      <c r="B15" s="156"/>
      <c r="C15" s="156"/>
      <c r="D15" s="156"/>
      <c r="E15" s="156"/>
      <c r="F15" s="156"/>
      <c r="G15" s="156"/>
    </row>
    <row r="16" spans="1:8" ht="29.25" customHeight="1" x14ac:dyDescent="0.2">
      <c r="B16" s="163" t="s">
        <v>843</v>
      </c>
      <c r="D16" s="169" t="s">
        <v>844</v>
      </c>
      <c r="E16" s="169"/>
      <c r="F16" s="169"/>
      <c r="G16" s="169"/>
    </row>
  </sheetData>
  <sheetProtection algorithmName="SHA-512" hashValue="FsLd7g/slkPShzzhAYBMRoKqNY0UE2csHtQGzxBD8SSnWnCzBG7hq86w2haWu7ySyl5C1jIqrwv1IsfXZ09yXg==" saltValue="J2QcdvIfB1lHuQxwvme7rQ==" spinCount="100000" sheet="1" objects="1" scenarios="1" formatCells="0" formatColumns="0" formatRows="0"/>
  <mergeCells count="4">
    <mergeCell ref="D9:G10"/>
    <mergeCell ref="D12:G12"/>
    <mergeCell ref="D16:G16"/>
    <mergeCell ref="D7:G7"/>
  </mergeCells>
  <pageMargins left="0.7" right="0.7" top="0.75" bottom="0.75" header="0.3" footer="0.3"/>
  <pageSetup paperSize="9" scale="86" orientation="portrait" r:id="rId1"/>
  <headerFooter>
    <oddHeader>&amp;L&amp;G&amp;R&amp;G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341"/>
  <sheetViews>
    <sheetView view="pageBreakPreview" zoomScale="80" zoomScaleNormal="75" zoomScaleSheetLayoutView="80" zoomScalePageLayoutView="80" workbookViewId="0"/>
  </sheetViews>
  <sheetFormatPr defaultRowHeight="12.75" x14ac:dyDescent="0.2"/>
  <cols>
    <col min="1" max="1" width="14" style="1" customWidth="1"/>
    <col min="2" max="2" width="17.42578125" style="1" customWidth="1"/>
    <col min="3" max="3" width="80" style="2" customWidth="1"/>
    <col min="4" max="4" width="5.7109375" style="3" customWidth="1"/>
    <col min="5" max="5" width="20.42578125" style="4" customWidth="1"/>
    <col min="6" max="6" width="14.7109375" style="4" hidden="1" customWidth="1"/>
    <col min="7" max="7" width="14.7109375" style="5" hidden="1" customWidth="1"/>
    <col min="8" max="8" width="20.7109375" style="6" customWidth="1"/>
    <col min="9" max="9" width="10.28515625" style="7" hidden="1" customWidth="1"/>
    <col min="10" max="11" width="17.5703125" style="7" hidden="1" customWidth="1"/>
    <col min="12" max="12" width="10.140625" style="7" hidden="1" customWidth="1"/>
    <col min="13" max="13" width="28.85546875" style="7" customWidth="1"/>
    <col min="14" max="14" width="28.140625" style="8" hidden="1" customWidth="1"/>
    <col min="15" max="15" width="28.140625" style="9" customWidth="1"/>
    <col min="16" max="16" width="42.28515625" style="10" hidden="1" customWidth="1"/>
    <col min="17" max="17" width="9.140625" style="11" hidden="1" customWidth="1"/>
    <col min="18" max="18" width="12" style="12" hidden="1" customWidth="1"/>
    <col min="19" max="19" width="9.140625" style="12" customWidth="1"/>
    <col min="20" max="16384" width="9.140625" style="12"/>
  </cols>
  <sheetData>
    <row r="1" spans="1:18" x14ac:dyDescent="0.2">
      <c r="A1" s="13"/>
      <c r="B1" s="14" t="s">
        <v>0</v>
      </c>
      <c r="C1" s="15"/>
      <c r="D1" s="16"/>
      <c r="E1" s="17" t="s">
        <v>1</v>
      </c>
      <c r="F1" s="18"/>
      <c r="G1" s="19"/>
      <c r="H1" s="20"/>
      <c r="I1" s="21" t="s">
        <v>2</v>
      </c>
      <c r="J1" s="21"/>
      <c r="K1" s="21"/>
      <c r="L1" s="21"/>
      <c r="M1" s="22"/>
      <c r="N1" s="23"/>
      <c r="O1" s="17"/>
    </row>
    <row r="2" spans="1:18" x14ac:dyDescent="0.2">
      <c r="A2" s="13"/>
      <c r="B2" s="24"/>
      <c r="C2" s="15"/>
      <c r="D2" s="16"/>
      <c r="E2" s="25"/>
      <c r="F2" s="18"/>
      <c r="G2" s="19"/>
      <c r="H2" s="20"/>
      <c r="I2" s="21"/>
      <c r="J2" s="21"/>
      <c r="K2" s="21"/>
      <c r="L2" s="21"/>
      <c r="M2" s="22"/>
      <c r="N2" s="23"/>
      <c r="O2" s="164"/>
    </row>
    <row r="3" spans="1:18" x14ac:dyDescent="0.2">
      <c r="A3" s="13"/>
      <c r="B3" s="13"/>
      <c r="C3" s="15" t="s">
        <v>4</v>
      </c>
      <c r="D3" s="16"/>
      <c r="E3" s="26"/>
      <c r="F3" s="18"/>
      <c r="G3" s="19"/>
      <c r="H3" s="20"/>
      <c r="I3" s="21"/>
      <c r="J3" s="21"/>
      <c r="K3" s="21"/>
      <c r="L3" s="21"/>
      <c r="M3" s="22"/>
      <c r="N3" s="23"/>
      <c r="O3" s="164"/>
    </row>
    <row r="4" spans="1:18" x14ac:dyDescent="0.2">
      <c r="A4" s="13"/>
      <c r="B4" s="13"/>
      <c r="C4" s="15" t="s">
        <v>6</v>
      </c>
      <c r="D4" s="16"/>
      <c r="E4" s="26"/>
      <c r="F4" s="18"/>
      <c r="G4" s="19"/>
      <c r="H4" s="20"/>
      <c r="I4" s="21"/>
      <c r="J4" s="21"/>
      <c r="K4" s="21"/>
      <c r="L4" s="21"/>
      <c r="M4" s="22"/>
      <c r="N4" s="23"/>
      <c r="O4" s="27"/>
    </row>
    <row r="5" spans="1:18" x14ac:dyDescent="0.2">
      <c r="A5" s="13"/>
      <c r="B5" s="14" t="s">
        <v>7</v>
      </c>
      <c r="C5" s="15"/>
      <c r="D5" s="16"/>
      <c r="E5" s="17" t="s">
        <v>8</v>
      </c>
      <c r="F5" s="18"/>
      <c r="G5" s="19"/>
      <c r="H5" s="20"/>
      <c r="I5" s="21"/>
      <c r="J5" s="21"/>
      <c r="K5" s="21"/>
      <c r="L5" s="21"/>
      <c r="M5" s="17" t="s">
        <v>9</v>
      </c>
      <c r="N5" s="23"/>
      <c r="O5" s="165"/>
    </row>
    <row r="6" spans="1:18" x14ac:dyDescent="0.2">
      <c r="A6" s="13"/>
      <c r="B6" s="13"/>
      <c r="C6" s="15"/>
      <c r="D6" s="16"/>
      <c r="E6" s="18"/>
      <c r="F6" s="18"/>
      <c r="G6" s="19"/>
      <c r="H6" s="20"/>
      <c r="I6" s="21"/>
      <c r="J6" s="21"/>
      <c r="K6" s="21"/>
      <c r="L6" s="21"/>
      <c r="M6" s="22"/>
      <c r="N6" s="23"/>
      <c r="O6" s="27"/>
    </row>
    <row r="7" spans="1:18" x14ac:dyDescent="0.2">
      <c r="A7" s="13"/>
      <c r="B7" s="13"/>
      <c r="C7" s="15" t="s">
        <v>4</v>
      </c>
      <c r="D7" s="16"/>
      <c r="E7" s="18"/>
      <c r="F7" s="18"/>
      <c r="G7" s="19"/>
      <c r="H7" s="20"/>
      <c r="I7" s="21"/>
      <c r="J7" s="21"/>
      <c r="K7" s="21"/>
      <c r="L7" s="21"/>
      <c r="M7" s="22"/>
      <c r="N7" s="23"/>
      <c r="O7" s="27"/>
    </row>
    <row r="8" spans="1:18" x14ac:dyDescent="0.2">
      <c r="A8" s="13"/>
      <c r="B8" s="13"/>
      <c r="C8" s="15" t="s">
        <v>12</v>
      </c>
      <c r="D8" s="16"/>
      <c r="E8" s="18"/>
      <c r="F8" s="18"/>
      <c r="G8" s="19"/>
      <c r="H8" s="20"/>
      <c r="I8" s="21"/>
      <c r="J8" s="21"/>
      <c r="K8" s="21"/>
      <c r="L8" s="21"/>
      <c r="M8" s="22"/>
      <c r="N8" s="23"/>
      <c r="O8" s="27"/>
    </row>
    <row r="9" spans="1:18" x14ac:dyDescent="0.2">
      <c r="A9" s="13"/>
      <c r="B9" s="13"/>
      <c r="C9" s="15"/>
      <c r="D9" s="16"/>
      <c r="E9" s="18"/>
      <c r="F9" s="18"/>
      <c r="G9" s="19"/>
      <c r="H9" s="20"/>
      <c r="I9" s="21"/>
      <c r="J9" s="21"/>
      <c r="K9" s="21"/>
      <c r="L9" s="21"/>
      <c r="M9" s="22"/>
      <c r="N9" s="23"/>
      <c r="O9" s="27"/>
    </row>
    <row r="10" spans="1:18" x14ac:dyDescent="0.2">
      <c r="A10" s="13"/>
      <c r="B10" s="13"/>
      <c r="C10" s="15"/>
      <c r="D10" s="16"/>
      <c r="E10" s="18"/>
      <c r="F10" s="18"/>
      <c r="G10" s="19"/>
      <c r="H10" s="20"/>
      <c r="I10" s="21"/>
      <c r="J10" s="21"/>
      <c r="K10" s="21"/>
      <c r="L10" s="21"/>
      <c r="M10" s="22"/>
      <c r="N10" s="23"/>
      <c r="O10" s="27"/>
    </row>
    <row r="11" spans="1:18" ht="15" x14ac:dyDescent="0.25">
      <c r="A11" s="28" t="s">
        <v>13</v>
      </c>
      <c r="B11" s="28" t="s">
        <v>14</v>
      </c>
      <c r="C11" s="29" t="s">
        <v>15</v>
      </c>
      <c r="D11" s="29" t="s">
        <v>16</v>
      </c>
      <c r="E11" s="29" t="s">
        <v>17</v>
      </c>
      <c r="F11" s="30" t="s">
        <v>18</v>
      </c>
      <c r="G11" s="30" t="s">
        <v>19</v>
      </c>
      <c r="H11" s="31" t="s">
        <v>20</v>
      </c>
      <c r="I11" s="32" t="s">
        <v>21</v>
      </c>
      <c r="J11" s="32" t="s">
        <v>22</v>
      </c>
      <c r="K11" s="33" t="s">
        <v>23</v>
      </c>
      <c r="L11" s="32" t="s">
        <v>24</v>
      </c>
      <c r="M11" s="34" t="s">
        <v>25</v>
      </c>
      <c r="N11" s="35" t="s">
        <v>26</v>
      </c>
      <c r="O11" s="36" t="s">
        <v>27</v>
      </c>
      <c r="P11" s="37" t="s">
        <v>28</v>
      </c>
      <c r="Q11" s="38" t="s">
        <v>29</v>
      </c>
      <c r="R11" s="37" t="s">
        <v>30</v>
      </c>
    </row>
    <row r="12" spans="1:18" x14ac:dyDescent="0.2">
      <c r="A12" s="39"/>
      <c r="B12" s="39" t="s">
        <v>4</v>
      </c>
      <c r="C12" s="40" t="s">
        <v>12</v>
      </c>
      <c r="D12" s="41"/>
      <c r="E12" s="42"/>
      <c r="F12" s="42">
        <v>0</v>
      </c>
      <c r="G12" s="43">
        <v>0</v>
      </c>
      <c r="H12" s="44"/>
      <c r="I12" s="45">
        <v>-1</v>
      </c>
      <c r="J12" s="45"/>
      <c r="K12" s="45">
        <v>-1</v>
      </c>
      <c r="L12" s="45">
        <v>-1</v>
      </c>
      <c r="M12" s="45">
        <f>M13</f>
        <v>0</v>
      </c>
      <c r="N12" s="46" t="e">
        <f>N13</f>
        <v>#REF!</v>
      </c>
      <c r="O12" s="47"/>
      <c r="R12" s="12">
        <v>1</v>
      </c>
    </row>
    <row r="13" spans="1:18" x14ac:dyDescent="0.2">
      <c r="A13" s="1" t="s">
        <v>31</v>
      </c>
      <c r="B13" s="1" t="s">
        <v>4</v>
      </c>
      <c r="C13" s="2" t="s">
        <v>32</v>
      </c>
      <c r="E13" s="4">
        <v>0</v>
      </c>
      <c r="F13" s="4">
        <v>0</v>
      </c>
      <c r="H13" s="6">
        <v>0</v>
      </c>
      <c r="I13" s="7">
        <v>6245982</v>
      </c>
      <c r="J13" s="7">
        <v>-1</v>
      </c>
      <c r="K13" s="7">
        <v>1</v>
      </c>
      <c r="L13" s="7">
        <v>1</v>
      </c>
      <c r="M13" s="7">
        <f>M14</f>
        <v>0</v>
      </c>
      <c r="N13" s="8" t="e">
        <f>N14</f>
        <v>#REF!</v>
      </c>
      <c r="R13" s="12">
        <v>1</v>
      </c>
    </row>
    <row r="14" spans="1:18" x14ac:dyDescent="0.2">
      <c r="A14" s="1" t="s">
        <v>33</v>
      </c>
      <c r="B14" s="1" t="s">
        <v>34</v>
      </c>
      <c r="C14" s="2" t="s">
        <v>35</v>
      </c>
      <c r="E14" s="4">
        <v>0</v>
      </c>
      <c r="F14" s="4">
        <v>0</v>
      </c>
      <c r="H14" s="6">
        <v>0</v>
      </c>
      <c r="I14" s="7">
        <v>6245983</v>
      </c>
      <c r="J14" s="7">
        <v>6245982</v>
      </c>
      <c r="K14" s="7">
        <v>1</v>
      </c>
      <c r="L14" s="7">
        <v>2</v>
      </c>
      <c r="M14" s="7">
        <f>M15+M30+M54+M340</f>
        <v>0</v>
      </c>
      <c r="N14" s="8" t="e">
        <f>N15+N30+N54+N340</f>
        <v>#REF!</v>
      </c>
      <c r="R14" s="12">
        <v>1</v>
      </c>
    </row>
    <row r="15" spans="1:18" x14ac:dyDescent="0.2">
      <c r="A15" s="1" t="s">
        <v>36</v>
      </c>
      <c r="B15" s="1" t="s">
        <v>37</v>
      </c>
      <c r="C15" s="2" t="s">
        <v>38</v>
      </c>
      <c r="E15" s="4">
        <v>0</v>
      </c>
      <c r="F15" s="4">
        <v>0</v>
      </c>
      <c r="H15" s="6">
        <v>0</v>
      </c>
      <c r="I15" s="7">
        <v>6343748</v>
      </c>
      <c r="J15" s="7">
        <v>6245983</v>
      </c>
      <c r="K15" s="7">
        <v>1</v>
      </c>
      <c r="L15" s="7">
        <v>3</v>
      </c>
      <c r="M15" s="7">
        <f>M16+M17+M18+M19+M20+M21+M22+M23+M24+M25+M26+M27+M28</f>
        <v>0</v>
      </c>
      <c r="N15" s="8">
        <f>N16+N17+N18+N19+N20+N21+N22+N23+N24+N25+N26+N27+N28</f>
        <v>0</v>
      </c>
      <c r="R15" s="12">
        <v>1</v>
      </c>
    </row>
    <row r="16" spans="1:18" ht="51" x14ac:dyDescent="0.2">
      <c r="A16" s="1" t="s">
        <v>39</v>
      </c>
      <c r="C16" s="2" t="s">
        <v>40</v>
      </c>
      <c r="D16" s="3" t="s">
        <v>41</v>
      </c>
      <c r="E16" s="4">
        <v>0</v>
      </c>
      <c r="F16" s="4">
        <v>0</v>
      </c>
      <c r="H16" s="6">
        <v>0</v>
      </c>
      <c r="I16" s="7">
        <v>6343749</v>
      </c>
      <c r="J16" s="7">
        <v>6343748</v>
      </c>
      <c r="K16" s="7">
        <v>2</v>
      </c>
      <c r="L16" s="7">
        <v>4</v>
      </c>
      <c r="M16" s="7">
        <f>ROUND(ROUND(H16,2)*ROUND(E16,2), 2)</f>
        <v>0</v>
      </c>
      <c r="N16" s="8">
        <f t="shared" ref="N16:N28" si="0">H16*E16*(1+F16/100)</f>
        <v>0</v>
      </c>
      <c r="R16" s="12">
        <v>1</v>
      </c>
    </row>
    <row r="17" spans="1:18" ht="25.5" x14ac:dyDescent="0.2">
      <c r="A17" s="1" t="s">
        <v>42</v>
      </c>
      <c r="B17" s="1" t="s">
        <v>34</v>
      </c>
      <c r="C17" s="2" t="s">
        <v>43</v>
      </c>
      <c r="D17" s="3" t="s">
        <v>41</v>
      </c>
      <c r="E17" s="4">
        <v>0</v>
      </c>
      <c r="F17" s="4">
        <v>0</v>
      </c>
      <c r="H17" s="6">
        <v>0</v>
      </c>
      <c r="I17" s="7">
        <v>6343750</v>
      </c>
      <c r="J17" s="7">
        <v>6343748</v>
      </c>
      <c r="K17" s="7">
        <v>2</v>
      </c>
      <c r="L17" s="7">
        <v>4</v>
      </c>
      <c r="M17" s="7">
        <f t="shared" ref="M17:M28" si="1">ROUND(ROUND(H17,2)*ROUND(E17,2), 2)</f>
        <v>0</v>
      </c>
      <c r="N17" s="8">
        <f t="shared" si="0"/>
        <v>0</v>
      </c>
      <c r="R17" s="12">
        <v>1</v>
      </c>
    </row>
    <row r="18" spans="1:18" x14ac:dyDescent="0.2">
      <c r="A18" s="1" t="s">
        <v>44</v>
      </c>
      <c r="B18" s="1" t="s">
        <v>45</v>
      </c>
      <c r="C18" s="2" t="s">
        <v>46</v>
      </c>
      <c r="D18" s="3" t="s">
        <v>41</v>
      </c>
      <c r="E18" s="4">
        <v>0</v>
      </c>
      <c r="F18" s="4">
        <v>0</v>
      </c>
      <c r="H18" s="6">
        <v>0</v>
      </c>
      <c r="I18" s="7">
        <v>6343751</v>
      </c>
      <c r="J18" s="7">
        <v>6343748</v>
      </c>
      <c r="K18" s="7">
        <v>2</v>
      </c>
      <c r="L18" s="7">
        <v>4</v>
      </c>
      <c r="M18" s="7">
        <f t="shared" si="1"/>
        <v>0</v>
      </c>
      <c r="N18" s="8">
        <f t="shared" si="0"/>
        <v>0</v>
      </c>
      <c r="R18" s="12">
        <v>1</v>
      </c>
    </row>
    <row r="19" spans="1:18" x14ac:dyDescent="0.2">
      <c r="A19" s="1" t="s">
        <v>47</v>
      </c>
      <c r="B19" s="1" t="s">
        <v>48</v>
      </c>
      <c r="C19" s="2" t="s">
        <v>49</v>
      </c>
      <c r="D19" s="3" t="s">
        <v>41</v>
      </c>
      <c r="E19" s="4">
        <v>0</v>
      </c>
      <c r="F19" s="4">
        <v>0</v>
      </c>
      <c r="H19" s="6">
        <v>0</v>
      </c>
      <c r="I19" s="7">
        <v>6343752</v>
      </c>
      <c r="J19" s="7">
        <v>6343748</v>
      </c>
      <c r="K19" s="7">
        <v>2</v>
      </c>
      <c r="L19" s="7">
        <v>4</v>
      </c>
      <c r="M19" s="7">
        <f t="shared" si="1"/>
        <v>0</v>
      </c>
      <c r="N19" s="8">
        <f t="shared" si="0"/>
        <v>0</v>
      </c>
      <c r="R19" s="12">
        <v>1</v>
      </c>
    </row>
    <row r="20" spans="1:18" x14ac:dyDescent="0.2">
      <c r="A20" s="1" t="s">
        <v>50</v>
      </c>
      <c r="B20" s="1" t="s">
        <v>51</v>
      </c>
      <c r="C20" s="2" t="s">
        <v>52</v>
      </c>
      <c r="D20" s="3" t="s">
        <v>41</v>
      </c>
      <c r="E20" s="4">
        <v>0</v>
      </c>
      <c r="F20" s="4">
        <v>0</v>
      </c>
      <c r="H20" s="6">
        <v>0</v>
      </c>
      <c r="I20" s="7">
        <v>6343753</v>
      </c>
      <c r="J20" s="7">
        <v>6343748</v>
      </c>
      <c r="K20" s="7">
        <v>2</v>
      </c>
      <c r="L20" s="7">
        <v>4</v>
      </c>
      <c r="M20" s="7">
        <f t="shared" si="1"/>
        <v>0</v>
      </c>
      <c r="N20" s="8">
        <f t="shared" si="0"/>
        <v>0</v>
      </c>
      <c r="R20" s="12">
        <v>1</v>
      </c>
    </row>
    <row r="21" spans="1:18" ht="25.5" x14ac:dyDescent="0.2">
      <c r="A21" s="1" t="s">
        <v>53</v>
      </c>
      <c r="B21" s="1" t="s">
        <v>54</v>
      </c>
      <c r="C21" s="2" t="s">
        <v>55</v>
      </c>
      <c r="D21" s="3" t="s">
        <v>41</v>
      </c>
      <c r="E21" s="4">
        <v>0</v>
      </c>
      <c r="F21" s="4">
        <v>0</v>
      </c>
      <c r="H21" s="6">
        <v>0</v>
      </c>
      <c r="I21" s="7">
        <v>6343754</v>
      </c>
      <c r="J21" s="7">
        <v>6343748</v>
      </c>
      <c r="K21" s="7">
        <v>2</v>
      </c>
      <c r="L21" s="7">
        <v>4</v>
      </c>
      <c r="M21" s="7">
        <f t="shared" si="1"/>
        <v>0</v>
      </c>
      <c r="N21" s="8">
        <f t="shared" si="0"/>
        <v>0</v>
      </c>
      <c r="R21" s="12">
        <v>1</v>
      </c>
    </row>
    <row r="22" spans="1:18" x14ac:dyDescent="0.2">
      <c r="A22" s="1" t="s">
        <v>56</v>
      </c>
      <c r="B22" s="1" t="s">
        <v>57</v>
      </c>
      <c r="C22" s="2" t="s">
        <v>58</v>
      </c>
      <c r="D22" s="3" t="s">
        <v>41</v>
      </c>
      <c r="E22" s="4">
        <v>0</v>
      </c>
      <c r="F22" s="4">
        <v>0</v>
      </c>
      <c r="H22" s="6">
        <v>0</v>
      </c>
      <c r="I22" s="7">
        <v>6343755</v>
      </c>
      <c r="J22" s="7">
        <v>6343748</v>
      </c>
      <c r="K22" s="7">
        <v>2</v>
      </c>
      <c r="L22" s="7">
        <v>4</v>
      </c>
      <c r="M22" s="7">
        <f t="shared" si="1"/>
        <v>0</v>
      </c>
      <c r="N22" s="8">
        <f t="shared" si="0"/>
        <v>0</v>
      </c>
      <c r="R22" s="12">
        <v>1</v>
      </c>
    </row>
    <row r="23" spans="1:18" x14ac:dyDescent="0.2">
      <c r="A23" s="1" t="s">
        <v>59</v>
      </c>
      <c r="B23" s="1" t="s">
        <v>60</v>
      </c>
      <c r="C23" s="2" t="s">
        <v>61</v>
      </c>
      <c r="D23" s="3" t="s">
        <v>41</v>
      </c>
      <c r="E23" s="4">
        <v>0</v>
      </c>
      <c r="F23" s="4">
        <v>0</v>
      </c>
      <c r="H23" s="6">
        <v>0</v>
      </c>
      <c r="I23" s="7">
        <v>6343756</v>
      </c>
      <c r="J23" s="7">
        <v>6343748</v>
      </c>
      <c r="K23" s="7">
        <v>2</v>
      </c>
      <c r="L23" s="7">
        <v>4</v>
      </c>
      <c r="M23" s="7">
        <f t="shared" si="1"/>
        <v>0</v>
      </c>
      <c r="N23" s="8">
        <f t="shared" si="0"/>
        <v>0</v>
      </c>
      <c r="R23" s="12">
        <v>1</v>
      </c>
    </row>
    <row r="24" spans="1:18" x14ac:dyDescent="0.2">
      <c r="A24" s="1" t="s">
        <v>62</v>
      </c>
      <c r="B24" s="1" t="s">
        <v>63</v>
      </c>
      <c r="C24" s="2" t="s">
        <v>64</v>
      </c>
      <c r="D24" s="3" t="s">
        <v>41</v>
      </c>
      <c r="E24" s="4">
        <v>0</v>
      </c>
      <c r="F24" s="4">
        <v>0</v>
      </c>
      <c r="H24" s="6">
        <v>0</v>
      </c>
      <c r="I24" s="7">
        <v>6343757</v>
      </c>
      <c r="J24" s="7">
        <v>6343748</v>
      </c>
      <c r="K24" s="7">
        <v>2</v>
      </c>
      <c r="L24" s="7">
        <v>4</v>
      </c>
      <c r="M24" s="7">
        <f t="shared" si="1"/>
        <v>0</v>
      </c>
      <c r="N24" s="8">
        <f t="shared" si="0"/>
        <v>0</v>
      </c>
      <c r="R24" s="12">
        <v>1</v>
      </c>
    </row>
    <row r="25" spans="1:18" x14ac:dyDescent="0.2">
      <c r="A25" s="1" t="s">
        <v>65</v>
      </c>
      <c r="B25" s="1" t="s">
        <v>66</v>
      </c>
      <c r="C25" s="2" t="s">
        <v>67</v>
      </c>
      <c r="D25" s="3" t="s">
        <v>41</v>
      </c>
      <c r="E25" s="4">
        <v>0</v>
      </c>
      <c r="F25" s="4">
        <v>0</v>
      </c>
      <c r="H25" s="6">
        <v>0</v>
      </c>
      <c r="I25" s="7">
        <v>6343758</v>
      </c>
      <c r="J25" s="7">
        <v>6343748</v>
      </c>
      <c r="K25" s="7">
        <v>2</v>
      </c>
      <c r="L25" s="7">
        <v>4</v>
      </c>
      <c r="M25" s="7">
        <f t="shared" si="1"/>
        <v>0</v>
      </c>
      <c r="N25" s="8">
        <f t="shared" si="0"/>
        <v>0</v>
      </c>
      <c r="R25" s="12">
        <v>1</v>
      </c>
    </row>
    <row r="26" spans="1:18" ht="25.5" x14ac:dyDescent="0.2">
      <c r="A26" s="1" t="s">
        <v>68</v>
      </c>
      <c r="B26" s="1" t="s">
        <v>69</v>
      </c>
      <c r="C26" s="2" t="s">
        <v>70</v>
      </c>
      <c r="D26" s="3" t="s">
        <v>41</v>
      </c>
      <c r="E26" s="4">
        <v>0</v>
      </c>
      <c r="F26" s="4">
        <v>0</v>
      </c>
      <c r="H26" s="6">
        <v>0</v>
      </c>
      <c r="I26" s="7">
        <v>6343759</v>
      </c>
      <c r="J26" s="7">
        <v>6343748</v>
      </c>
      <c r="K26" s="7">
        <v>2</v>
      </c>
      <c r="L26" s="7">
        <v>4</v>
      </c>
      <c r="M26" s="7">
        <f t="shared" si="1"/>
        <v>0</v>
      </c>
      <c r="N26" s="8">
        <f t="shared" si="0"/>
        <v>0</v>
      </c>
      <c r="R26" s="12">
        <v>1</v>
      </c>
    </row>
    <row r="27" spans="1:18" ht="25.5" x14ac:dyDescent="0.2">
      <c r="A27" s="1" t="s">
        <v>71</v>
      </c>
      <c r="B27" s="1" t="s">
        <v>72</v>
      </c>
      <c r="C27" s="2" t="s">
        <v>73</v>
      </c>
      <c r="D27" s="3" t="s">
        <v>41</v>
      </c>
      <c r="E27" s="4">
        <v>0</v>
      </c>
      <c r="F27" s="4">
        <v>0</v>
      </c>
      <c r="H27" s="6">
        <v>0</v>
      </c>
      <c r="I27" s="7">
        <v>6343760</v>
      </c>
      <c r="J27" s="7">
        <v>6343748</v>
      </c>
      <c r="K27" s="7">
        <v>2</v>
      </c>
      <c r="L27" s="7">
        <v>4</v>
      </c>
      <c r="M27" s="7">
        <f t="shared" si="1"/>
        <v>0</v>
      </c>
      <c r="N27" s="8">
        <f t="shared" si="0"/>
        <v>0</v>
      </c>
      <c r="R27" s="12">
        <v>1</v>
      </c>
    </row>
    <row r="28" spans="1:18" ht="25.5" x14ac:dyDescent="0.2">
      <c r="A28" s="1" t="s">
        <v>74</v>
      </c>
      <c r="B28" s="1" t="s">
        <v>75</v>
      </c>
      <c r="C28" s="2" t="s">
        <v>76</v>
      </c>
      <c r="D28" s="3" t="s">
        <v>41</v>
      </c>
      <c r="E28" s="4">
        <v>0</v>
      </c>
      <c r="F28" s="4">
        <v>0</v>
      </c>
      <c r="H28" s="6">
        <v>0</v>
      </c>
      <c r="I28" s="7">
        <v>6343761</v>
      </c>
      <c r="J28" s="7">
        <v>6343748</v>
      </c>
      <c r="K28" s="7">
        <v>2</v>
      </c>
      <c r="L28" s="7">
        <v>4</v>
      </c>
      <c r="M28" s="7">
        <f t="shared" si="1"/>
        <v>0</v>
      </c>
      <c r="N28" s="8">
        <f t="shared" si="0"/>
        <v>0</v>
      </c>
      <c r="R28" s="12">
        <v>1</v>
      </c>
    </row>
    <row r="29" spans="1:18" ht="38.25" x14ac:dyDescent="0.2">
      <c r="A29" s="1" t="s">
        <v>850</v>
      </c>
      <c r="B29" s="1" t="s">
        <v>851</v>
      </c>
      <c r="C29" s="167" t="s">
        <v>849</v>
      </c>
    </row>
    <row r="30" spans="1:18" x14ac:dyDescent="0.2">
      <c r="A30" s="1" t="s">
        <v>77</v>
      </c>
      <c r="B30" s="1" t="s">
        <v>34</v>
      </c>
      <c r="C30" s="2" t="s">
        <v>78</v>
      </c>
      <c r="E30" s="4">
        <v>0</v>
      </c>
      <c r="F30" s="4">
        <v>0</v>
      </c>
      <c r="H30" s="6">
        <v>0</v>
      </c>
      <c r="I30" s="7">
        <v>6245984</v>
      </c>
      <c r="J30" s="7">
        <v>6245983</v>
      </c>
      <c r="K30" s="7">
        <v>1</v>
      </c>
      <c r="L30" s="7">
        <v>3</v>
      </c>
      <c r="M30" s="7">
        <f>M31</f>
        <v>0</v>
      </c>
      <c r="N30" s="8" t="e">
        <f>N31</f>
        <v>#REF!</v>
      </c>
      <c r="R30" s="12">
        <v>1</v>
      </c>
    </row>
    <row r="31" spans="1:18" x14ac:dyDescent="0.2">
      <c r="A31" s="1" t="s">
        <v>79</v>
      </c>
      <c r="C31" s="2" t="s">
        <v>80</v>
      </c>
      <c r="E31" s="4">
        <v>0</v>
      </c>
      <c r="F31" s="4">
        <v>0</v>
      </c>
      <c r="H31" s="6">
        <v>0</v>
      </c>
      <c r="I31" s="7">
        <v>6245678</v>
      </c>
      <c r="J31" s="7">
        <v>6245984</v>
      </c>
      <c r="K31" s="7">
        <v>1</v>
      </c>
      <c r="L31" s="7">
        <v>4</v>
      </c>
      <c r="M31" s="7">
        <f>M32</f>
        <v>0</v>
      </c>
      <c r="N31" s="8" t="e">
        <f>N32</f>
        <v>#REF!</v>
      </c>
      <c r="R31" s="12">
        <v>1</v>
      </c>
    </row>
    <row r="32" spans="1:18" x14ac:dyDescent="0.2">
      <c r="A32" s="1" t="s">
        <v>81</v>
      </c>
      <c r="C32" s="2" t="s">
        <v>82</v>
      </c>
      <c r="E32" s="4">
        <v>0</v>
      </c>
      <c r="F32" s="4">
        <v>0</v>
      </c>
      <c r="H32" s="6">
        <v>0</v>
      </c>
      <c r="I32" s="7">
        <v>6245679</v>
      </c>
      <c r="J32" s="7">
        <v>6245678</v>
      </c>
      <c r="K32" s="7">
        <v>1</v>
      </c>
      <c r="L32" s="7">
        <v>5</v>
      </c>
      <c r="M32" s="7">
        <f>M33+M48</f>
        <v>0</v>
      </c>
      <c r="N32" s="8" t="e">
        <f>N33+N48</f>
        <v>#REF!</v>
      </c>
      <c r="R32" s="12">
        <v>1</v>
      </c>
    </row>
    <row r="33" spans="1:18" x14ac:dyDescent="0.2">
      <c r="A33" s="1" t="s">
        <v>83</v>
      </c>
      <c r="C33" s="2" t="s">
        <v>38</v>
      </c>
      <c r="E33" s="4">
        <v>0</v>
      </c>
      <c r="F33" s="4">
        <v>0</v>
      </c>
      <c r="H33" s="6">
        <v>0</v>
      </c>
      <c r="I33" s="7">
        <v>6245680</v>
      </c>
      <c r="J33" s="7">
        <v>6245679</v>
      </c>
      <c r="K33" s="7">
        <v>1</v>
      </c>
      <c r="L33" s="7">
        <v>6</v>
      </c>
      <c r="M33" s="7">
        <f>M34+M35+M36+M37+M38+M39+M40+M41+M42+M43+M44+M45+M46+M47</f>
        <v>0</v>
      </c>
      <c r="N33" s="8" t="e">
        <f>N34+N35+N36+N37+N38+N39+N40+N41+N42+N43+#REF!+N44+N45+N46+N47+#REF!</f>
        <v>#REF!</v>
      </c>
      <c r="R33" s="12">
        <v>1</v>
      </c>
    </row>
    <row r="34" spans="1:18" x14ac:dyDescent="0.2">
      <c r="A34" s="1" t="s">
        <v>84</v>
      </c>
      <c r="C34" s="2" t="s">
        <v>85</v>
      </c>
      <c r="D34" s="3" t="s">
        <v>41</v>
      </c>
      <c r="E34" s="4">
        <v>0</v>
      </c>
      <c r="F34" s="4">
        <v>0</v>
      </c>
      <c r="H34" s="6">
        <v>0</v>
      </c>
      <c r="I34" s="7">
        <v>6245681</v>
      </c>
      <c r="J34" s="7">
        <v>6245680</v>
      </c>
      <c r="K34" s="7">
        <v>2</v>
      </c>
      <c r="L34" s="7">
        <v>7</v>
      </c>
      <c r="M34" s="7">
        <f t="shared" ref="M34:M47" si="2">ROUND(ROUND(H34,2)*ROUND(E34,2), 2)</f>
        <v>0</v>
      </c>
      <c r="N34" s="8">
        <f t="shared" ref="N34:N47" si="3">H34*E34*(1+F34/100)</f>
        <v>0</v>
      </c>
      <c r="R34" s="12">
        <v>1</v>
      </c>
    </row>
    <row r="35" spans="1:18" x14ac:dyDescent="0.2">
      <c r="A35" s="1" t="s">
        <v>86</v>
      </c>
      <c r="C35" s="2" t="s">
        <v>87</v>
      </c>
      <c r="D35" s="3" t="s">
        <v>41</v>
      </c>
      <c r="E35" s="4">
        <v>0</v>
      </c>
      <c r="F35" s="4">
        <v>0</v>
      </c>
      <c r="H35" s="6">
        <v>0</v>
      </c>
      <c r="I35" s="7">
        <v>6245682</v>
      </c>
      <c r="J35" s="7">
        <v>6245680</v>
      </c>
      <c r="K35" s="7">
        <v>2</v>
      </c>
      <c r="L35" s="7">
        <v>7</v>
      </c>
      <c r="M35" s="7">
        <f t="shared" si="2"/>
        <v>0</v>
      </c>
      <c r="N35" s="8">
        <f t="shared" si="3"/>
        <v>0</v>
      </c>
      <c r="R35" s="12">
        <v>1</v>
      </c>
    </row>
    <row r="36" spans="1:18" x14ac:dyDescent="0.2">
      <c r="A36" s="1" t="s">
        <v>88</v>
      </c>
      <c r="C36" s="2" t="s">
        <v>89</v>
      </c>
      <c r="D36" s="3" t="s">
        <v>41</v>
      </c>
      <c r="E36" s="4">
        <v>0</v>
      </c>
      <c r="F36" s="4">
        <v>0</v>
      </c>
      <c r="H36" s="6">
        <v>0</v>
      </c>
      <c r="I36" s="7">
        <v>6245683</v>
      </c>
      <c r="J36" s="7">
        <v>6245680</v>
      </c>
      <c r="K36" s="7">
        <v>2</v>
      </c>
      <c r="L36" s="7">
        <v>7</v>
      </c>
      <c r="M36" s="7">
        <f t="shared" si="2"/>
        <v>0</v>
      </c>
      <c r="N36" s="8">
        <f t="shared" si="3"/>
        <v>0</v>
      </c>
      <c r="R36" s="12">
        <v>1</v>
      </c>
    </row>
    <row r="37" spans="1:18" x14ac:dyDescent="0.2">
      <c r="A37" s="1" t="s">
        <v>90</v>
      </c>
      <c r="C37" s="2" t="s">
        <v>91</v>
      </c>
      <c r="D37" s="3" t="s">
        <v>41</v>
      </c>
      <c r="E37" s="4">
        <v>0</v>
      </c>
      <c r="F37" s="4">
        <v>0</v>
      </c>
      <c r="H37" s="6">
        <v>0</v>
      </c>
      <c r="I37" s="7">
        <v>6245684</v>
      </c>
      <c r="J37" s="7">
        <v>6245680</v>
      </c>
      <c r="K37" s="7">
        <v>2</v>
      </c>
      <c r="L37" s="7">
        <v>7</v>
      </c>
      <c r="M37" s="7">
        <f t="shared" si="2"/>
        <v>0</v>
      </c>
      <c r="N37" s="8">
        <f t="shared" si="3"/>
        <v>0</v>
      </c>
      <c r="R37" s="12">
        <v>1</v>
      </c>
    </row>
    <row r="38" spans="1:18" x14ac:dyDescent="0.2">
      <c r="A38" s="1" t="s">
        <v>92</v>
      </c>
      <c r="C38" s="2" t="s">
        <v>93</v>
      </c>
      <c r="D38" s="3" t="s">
        <v>41</v>
      </c>
      <c r="E38" s="4">
        <v>0</v>
      </c>
      <c r="F38" s="4">
        <v>0</v>
      </c>
      <c r="H38" s="6">
        <v>0</v>
      </c>
      <c r="I38" s="7">
        <v>6245685</v>
      </c>
      <c r="J38" s="7">
        <v>6245680</v>
      </c>
      <c r="K38" s="7">
        <v>2</v>
      </c>
      <c r="L38" s="7">
        <v>7</v>
      </c>
      <c r="M38" s="7">
        <f t="shared" si="2"/>
        <v>0</v>
      </c>
      <c r="N38" s="8">
        <f t="shared" si="3"/>
        <v>0</v>
      </c>
      <c r="R38" s="12">
        <v>1</v>
      </c>
    </row>
    <row r="39" spans="1:18" x14ac:dyDescent="0.2">
      <c r="A39" s="1" t="s">
        <v>94</v>
      </c>
      <c r="C39" s="2" t="s">
        <v>95</v>
      </c>
      <c r="D39" s="3" t="s">
        <v>41</v>
      </c>
      <c r="E39" s="4">
        <v>0</v>
      </c>
      <c r="F39" s="4">
        <v>0</v>
      </c>
      <c r="H39" s="6">
        <v>0</v>
      </c>
      <c r="I39" s="7">
        <v>6245686</v>
      </c>
      <c r="J39" s="7">
        <v>6245680</v>
      </c>
      <c r="K39" s="7">
        <v>2</v>
      </c>
      <c r="L39" s="7">
        <v>7</v>
      </c>
      <c r="M39" s="7">
        <f t="shared" si="2"/>
        <v>0</v>
      </c>
      <c r="N39" s="8">
        <f t="shared" si="3"/>
        <v>0</v>
      </c>
      <c r="R39" s="12">
        <v>1</v>
      </c>
    </row>
    <row r="40" spans="1:18" x14ac:dyDescent="0.2">
      <c r="A40" s="1" t="s">
        <v>96</v>
      </c>
      <c r="C40" s="2" t="s">
        <v>97</v>
      </c>
      <c r="D40" s="3" t="s">
        <v>41</v>
      </c>
      <c r="E40" s="4">
        <v>0</v>
      </c>
      <c r="F40" s="4">
        <v>0</v>
      </c>
      <c r="H40" s="6">
        <v>0</v>
      </c>
      <c r="I40" s="7">
        <v>6245687</v>
      </c>
      <c r="J40" s="7">
        <v>6245680</v>
      </c>
      <c r="K40" s="7">
        <v>2</v>
      </c>
      <c r="L40" s="7">
        <v>7</v>
      </c>
      <c r="M40" s="7">
        <f t="shared" si="2"/>
        <v>0</v>
      </c>
      <c r="N40" s="8">
        <f t="shared" si="3"/>
        <v>0</v>
      </c>
      <c r="R40" s="12">
        <v>1</v>
      </c>
    </row>
    <row r="41" spans="1:18" x14ac:dyDescent="0.2">
      <c r="A41" s="1" t="s">
        <v>98</v>
      </c>
      <c r="C41" s="2" t="s">
        <v>99</v>
      </c>
      <c r="D41" s="3" t="s">
        <v>41</v>
      </c>
      <c r="E41" s="4">
        <v>0</v>
      </c>
      <c r="F41" s="4">
        <v>0</v>
      </c>
      <c r="H41" s="6">
        <v>0</v>
      </c>
      <c r="I41" s="7">
        <v>6245688</v>
      </c>
      <c r="J41" s="7">
        <v>6245680</v>
      </c>
      <c r="K41" s="7">
        <v>2</v>
      </c>
      <c r="L41" s="7">
        <v>7</v>
      </c>
      <c r="M41" s="7">
        <f t="shared" si="2"/>
        <v>0</v>
      </c>
      <c r="N41" s="8">
        <f t="shared" si="3"/>
        <v>0</v>
      </c>
      <c r="R41" s="12">
        <v>1</v>
      </c>
    </row>
    <row r="42" spans="1:18" x14ac:dyDescent="0.2">
      <c r="A42" s="1" t="s">
        <v>100</v>
      </c>
      <c r="C42" s="2" t="s">
        <v>101</v>
      </c>
      <c r="D42" s="3" t="s">
        <v>41</v>
      </c>
      <c r="E42" s="4">
        <v>0</v>
      </c>
      <c r="F42" s="4">
        <v>0</v>
      </c>
      <c r="H42" s="6">
        <v>0</v>
      </c>
      <c r="I42" s="7">
        <v>6245689</v>
      </c>
      <c r="J42" s="7">
        <v>6245680</v>
      </c>
      <c r="K42" s="7">
        <v>2</v>
      </c>
      <c r="L42" s="7">
        <v>7</v>
      </c>
      <c r="M42" s="7">
        <f t="shared" si="2"/>
        <v>0</v>
      </c>
      <c r="N42" s="8">
        <f t="shared" si="3"/>
        <v>0</v>
      </c>
      <c r="R42" s="12">
        <v>1</v>
      </c>
    </row>
    <row r="43" spans="1:18" x14ac:dyDescent="0.2">
      <c r="A43" s="1" t="s">
        <v>102</v>
      </c>
      <c r="C43" s="2" t="s">
        <v>103</v>
      </c>
      <c r="D43" s="3" t="s">
        <v>41</v>
      </c>
      <c r="E43" s="4">
        <v>0</v>
      </c>
      <c r="F43" s="4">
        <v>0</v>
      </c>
      <c r="H43" s="6">
        <v>0</v>
      </c>
      <c r="I43" s="7">
        <v>6245690</v>
      </c>
      <c r="J43" s="7">
        <v>6245680</v>
      </c>
      <c r="K43" s="7">
        <v>2</v>
      </c>
      <c r="L43" s="7">
        <v>7</v>
      </c>
      <c r="M43" s="7">
        <f t="shared" si="2"/>
        <v>0</v>
      </c>
      <c r="N43" s="8">
        <f t="shared" si="3"/>
        <v>0</v>
      </c>
      <c r="R43" s="12">
        <v>1</v>
      </c>
    </row>
    <row r="44" spans="1:18" ht="38.25" x14ac:dyDescent="0.2">
      <c r="A44" s="1" t="s">
        <v>104</v>
      </c>
      <c r="C44" s="2" t="s">
        <v>106</v>
      </c>
      <c r="D44" s="3" t="s">
        <v>41</v>
      </c>
      <c r="E44" s="4">
        <v>0</v>
      </c>
      <c r="F44" s="4">
        <v>0</v>
      </c>
      <c r="H44" s="6">
        <v>0</v>
      </c>
      <c r="I44" s="7">
        <v>6245691</v>
      </c>
      <c r="J44" s="7">
        <v>6245680</v>
      </c>
      <c r="K44" s="7">
        <v>2</v>
      </c>
      <c r="L44" s="7">
        <v>7</v>
      </c>
      <c r="M44" s="7">
        <f t="shared" si="2"/>
        <v>0</v>
      </c>
      <c r="N44" s="8">
        <f t="shared" si="3"/>
        <v>0</v>
      </c>
      <c r="R44" s="12">
        <v>1</v>
      </c>
    </row>
    <row r="45" spans="1:18" ht="63.75" x14ac:dyDescent="0.2">
      <c r="A45" s="1" t="s">
        <v>105</v>
      </c>
      <c r="B45" s="1" t="s">
        <v>108</v>
      </c>
      <c r="C45" s="2" t="s">
        <v>109</v>
      </c>
      <c r="D45" s="3" t="s">
        <v>41</v>
      </c>
      <c r="E45" s="4">
        <v>0</v>
      </c>
      <c r="F45" s="4">
        <v>0</v>
      </c>
      <c r="H45" s="6">
        <v>0</v>
      </c>
      <c r="I45" s="7">
        <v>6245692</v>
      </c>
      <c r="J45" s="7">
        <v>6245680</v>
      </c>
      <c r="K45" s="7">
        <v>2</v>
      </c>
      <c r="L45" s="7">
        <v>7</v>
      </c>
      <c r="M45" s="7">
        <f t="shared" si="2"/>
        <v>0</v>
      </c>
      <c r="N45" s="8">
        <f t="shared" si="3"/>
        <v>0</v>
      </c>
      <c r="R45" s="12">
        <v>1</v>
      </c>
    </row>
    <row r="46" spans="1:18" ht="51" x14ac:dyDescent="0.2">
      <c r="A46" s="1" t="s">
        <v>107</v>
      </c>
      <c r="C46" s="167" t="s">
        <v>848</v>
      </c>
      <c r="D46" s="3" t="s">
        <v>41</v>
      </c>
      <c r="E46" s="4">
        <v>0</v>
      </c>
      <c r="F46" s="4">
        <v>0</v>
      </c>
      <c r="H46" s="6">
        <v>0</v>
      </c>
      <c r="I46" s="7">
        <v>6245693</v>
      </c>
      <c r="J46" s="7">
        <v>6245680</v>
      </c>
      <c r="K46" s="7">
        <v>2</v>
      </c>
      <c r="L46" s="7">
        <v>7</v>
      </c>
      <c r="M46" s="7">
        <f t="shared" si="2"/>
        <v>0</v>
      </c>
      <c r="N46" s="8">
        <f t="shared" si="3"/>
        <v>0</v>
      </c>
      <c r="R46" s="12">
        <v>1</v>
      </c>
    </row>
    <row r="47" spans="1:18" ht="25.5" x14ac:dyDescent="0.2">
      <c r="A47" s="1" t="s">
        <v>110</v>
      </c>
      <c r="B47" s="1" t="s">
        <v>111</v>
      </c>
      <c r="C47" s="2" t="s">
        <v>112</v>
      </c>
      <c r="D47" s="3" t="s">
        <v>41</v>
      </c>
      <c r="E47" s="4">
        <v>0</v>
      </c>
      <c r="F47" s="4">
        <v>0</v>
      </c>
      <c r="H47" s="6">
        <v>0</v>
      </c>
      <c r="I47" s="7">
        <v>6245694</v>
      </c>
      <c r="J47" s="7">
        <v>6245680</v>
      </c>
      <c r="K47" s="7">
        <v>2</v>
      </c>
      <c r="L47" s="7">
        <v>7</v>
      </c>
      <c r="M47" s="7">
        <f t="shared" si="2"/>
        <v>0</v>
      </c>
      <c r="N47" s="8">
        <f t="shared" si="3"/>
        <v>0</v>
      </c>
      <c r="R47" s="12">
        <v>1</v>
      </c>
    </row>
    <row r="48" spans="1:18" x14ac:dyDescent="0.2">
      <c r="A48" s="1" t="s">
        <v>113</v>
      </c>
      <c r="C48" s="2" t="s">
        <v>114</v>
      </c>
      <c r="E48" s="4">
        <v>0</v>
      </c>
      <c r="F48" s="4">
        <v>0</v>
      </c>
      <c r="H48" s="6">
        <v>0</v>
      </c>
      <c r="I48" s="7">
        <v>6245696</v>
      </c>
      <c r="J48" s="7">
        <v>6245679</v>
      </c>
      <c r="K48" s="7">
        <v>1</v>
      </c>
      <c r="L48" s="7">
        <v>6</v>
      </c>
      <c r="M48" s="7">
        <f>M49+M50+M51+M52+M53</f>
        <v>0</v>
      </c>
      <c r="N48" s="8">
        <f>N49+N50+N51+N52+N53</f>
        <v>0</v>
      </c>
      <c r="R48" s="12">
        <v>1</v>
      </c>
    </row>
    <row r="49" spans="1:18" ht="25.5" x14ac:dyDescent="0.2">
      <c r="A49" s="1" t="s">
        <v>115</v>
      </c>
      <c r="B49" s="1" t="s">
        <v>116</v>
      </c>
      <c r="C49" s="2" t="s">
        <v>117</v>
      </c>
      <c r="D49" s="3" t="s">
        <v>118</v>
      </c>
      <c r="E49" s="4">
        <v>36</v>
      </c>
      <c r="F49" s="4">
        <v>0</v>
      </c>
      <c r="H49" s="6">
        <v>0</v>
      </c>
      <c r="I49" s="7">
        <v>6245697</v>
      </c>
      <c r="J49" s="7">
        <v>6245696</v>
      </c>
      <c r="K49" s="7">
        <v>2</v>
      </c>
      <c r="L49" s="7">
        <v>7</v>
      </c>
      <c r="M49" s="7">
        <f t="shared" ref="M49:M53" si="4">ROUND(ROUND(H49,2)*ROUND(E49,2), 2)</f>
        <v>0</v>
      </c>
      <c r="N49" s="8">
        <f>H49*E49*(1+F49/100)</f>
        <v>0</v>
      </c>
      <c r="R49" s="12">
        <v>1</v>
      </c>
    </row>
    <row r="50" spans="1:18" ht="38.25" x14ac:dyDescent="0.2">
      <c r="A50" s="1" t="s">
        <v>119</v>
      </c>
      <c r="B50" s="1" t="s">
        <v>120</v>
      </c>
      <c r="C50" s="2" t="s">
        <v>121</v>
      </c>
      <c r="D50" s="3" t="s">
        <v>118</v>
      </c>
      <c r="E50" s="4">
        <v>72</v>
      </c>
      <c r="F50" s="4">
        <v>0</v>
      </c>
      <c r="H50" s="6">
        <v>0</v>
      </c>
      <c r="I50" s="7">
        <v>6245698</v>
      </c>
      <c r="J50" s="7">
        <v>6245696</v>
      </c>
      <c r="K50" s="7">
        <v>2</v>
      </c>
      <c r="L50" s="7">
        <v>7</v>
      </c>
      <c r="M50" s="7">
        <f t="shared" si="4"/>
        <v>0</v>
      </c>
      <c r="N50" s="8">
        <f>H50*E50*(1+F50/100)</f>
        <v>0</v>
      </c>
      <c r="R50" s="12">
        <v>1</v>
      </c>
    </row>
    <row r="51" spans="1:18" x14ac:dyDescent="0.2">
      <c r="A51" s="1" t="s">
        <v>122</v>
      </c>
      <c r="B51" s="1" t="s">
        <v>123</v>
      </c>
      <c r="C51" s="2" t="s">
        <v>124</v>
      </c>
      <c r="D51" s="3" t="s">
        <v>118</v>
      </c>
      <c r="E51" s="4">
        <v>1</v>
      </c>
      <c r="F51" s="4">
        <v>0</v>
      </c>
      <c r="H51" s="6">
        <v>0</v>
      </c>
      <c r="I51" s="7">
        <v>6245699</v>
      </c>
      <c r="J51" s="7">
        <v>6245696</v>
      </c>
      <c r="K51" s="7">
        <v>2</v>
      </c>
      <c r="L51" s="7">
        <v>7</v>
      </c>
      <c r="M51" s="7">
        <f t="shared" si="4"/>
        <v>0</v>
      </c>
      <c r="N51" s="8">
        <f>H51*E51*(1+F51/100)</f>
        <v>0</v>
      </c>
      <c r="R51" s="12">
        <v>1</v>
      </c>
    </row>
    <row r="52" spans="1:18" ht="25.5" x14ac:dyDescent="0.2">
      <c r="A52" s="1" t="s">
        <v>125</v>
      </c>
      <c r="B52" s="1" t="s">
        <v>126</v>
      </c>
      <c r="C52" s="2" t="s">
        <v>127</v>
      </c>
      <c r="D52" s="3" t="s">
        <v>118</v>
      </c>
      <c r="E52" s="4">
        <v>3</v>
      </c>
      <c r="F52" s="4">
        <v>0</v>
      </c>
      <c r="H52" s="6">
        <v>0</v>
      </c>
      <c r="I52" s="7">
        <v>6245700</v>
      </c>
      <c r="J52" s="7">
        <v>6245696</v>
      </c>
      <c r="K52" s="7">
        <v>2</v>
      </c>
      <c r="L52" s="7">
        <v>7</v>
      </c>
      <c r="M52" s="7">
        <f t="shared" si="4"/>
        <v>0</v>
      </c>
      <c r="N52" s="8">
        <f>H52*E52*(1+F52/100)</f>
        <v>0</v>
      </c>
      <c r="R52" s="12">
        <v>1</v>
      </c>
    </row>
    <row r="53" spans="1:18" x14ac:dyDescent="0.2">
      <c r="A53" s="1" t="s">
        <v>128</v>
      </c>
      <c r="B53" s="1" t="s">
        <v>129</v>
      </c>
      <c r="C53" s="2" t="s">
        <v>130</v>
      </c>
      <c r="D53" s="3" t="s">
        <v>118</v>
      </c>
      <c r="E53" s="4">
        <v>12</v>
      </c>
      <c r="F53" s="4">
        <v>0</v>
      </c>
      <c r="H53" s="6">
        <v>0</v>
      </c>
      <c r="I53" s="7">
        <v>6245701</v>
      </c>
      <c r="J53" s="7">
        <v>6245696</v>
      </c>
      <c r="K53" s="7">
        <v>2</v>
      </c>
      <c r="L53" s="7">
        <v>7</v>
      </c>
      <c r="M53" s="7">
        <f t="shared" si="4"/>
        <v>0</v>
      </c>
      <c r="N53" s="8">
        <f>H53*E53*(1+F53/100)</f>
        <v>0</v>
      </c>
      <c r="R53" s="12">
        <v>1</v>
      </c>
    </row>
    <row r="54" spans="1:18" x14ac:dyDescent="0.2">
      <c r="A54" s="1" t="s">
        <v>131</v>
      </c>
      <c r="B54" s="1" t="s">
        <v>45</v>
      </c>
      <c r="C54" s="2" t="s">
        <v>132</v>
      </c>
      <c r="E54" s="4">
        <v>0</v>
      </c>
      <c r="F54" s="4">
        <v>0</v>
      </c>
      <c r="H54" s="6">
        <v>0</v>
      </c>
      <c r="I54" s="7">
        <v>6245985</v>
      </c>
      <c r="J54" s="7">
        <v>6245983</v>
      </c>
      <c r="K54" s="7">
        <v>1</v>
      </c>
      <c r="L54" s="7">
        <v>3</v>
      </c>
      <c r="M54" s="7">
        <f>M55</f>
        <v>0</v>
      </c>
      <c r="N54" s="8">
        <f>N55</f>
        <v>0</v>
      </c>
      <c r="R54" s="12">
        <v>1</v>
      </c>
    </row>
    <row r="55" spans="1:18" x14ac:dyDescent="0.2">
      <c r="A55" s="1" t="s">
        <v>133</v>
      </c>
      <c r="C55" s="2" t="s">
        <v>80</v>
      </c>
      <c r="E55" s="4">
        <v>0</v>
      </c>
      <c r="F55" s="4">
        <v>0</v>
      </c>
      <c r="H55" s="6">
        <v>0</v>
      </c>
      <c r="I55" s="7">
        <v>6245702</v>
      </c>
      <c r="J55" s="7">
        <v>6245985</v>
      </c>
      <c r="K55" s="7">
        <v>1</v>
      </c>
      <c r="L55" s="7">
        <v>4</v>
      </c>
      <c r="M55" s="7">
        <f>M56</f>
        <v>0</v>
      </c>
      <c r="N55" s="8">
        <f>N56</f>
        <v>0</v>
      </c>
      <c r="R55" s="12">
        <v>1</v>
      </c>
    </row>
    <row r="56" spans="1:18" x14ac:dyDescent="0.2">
      <c r="A56" s="1" t="s">
        <v>134</v>
      </c>
      <c r="C56" s="2" t="s">
        <v>135</v>
      </c>
      <c r="E56" s="4">
        <v>0</v>
      </c>
      <c r="F56" s="4">
        <v>0</v>
      </c>
      <c r="H56" s="6">
        <v>0</v>
      </c>
      <c r="I56" s="7">
        <v>6245703</v>
      </c>
      <c r="J56" s="7">
        <v>6245702</v>
      </c>
      <c r="K56" s="7">
        <v>1</v>
      </c>
      <c r="L56" s="7">
        <v>5</v>
      </c>
      <c r="M56" s="7">
        <f>M57+M90+M147+M194+M239+M247+M256+M280+M302+M315</f>
        <v>0</v>
      </c>
      <c r="N56" s="8">
        <f>N57+N90+N147+N194+N239+N247+N256+N280+N302+N315</f>
        <v>0</v>
      </c>
      <c r="R56" s="12">
        <v>1</v>
      </c>
    </row>
    <row r="57" spans="1:18" x14ac:dyDescent="0.2">
      <c r="A57" s="1" t="s">
        <v>136</v>
      </c>
      <c r="C57" s="2" t="s">
        <v>38</v>
      </c>
      <c r="E57" s="4">
        <v>0</v>
      </c>
      <c r="F57" s="4">
        <v>0</v>
      </c>
      <c r="H57" s="6">
        <v>0</v>
      </c>
      <c r="I57" s="7">
        <v>6245704</v>
      </c>
      <c r="J57" s="7">
        <v>6245703</v>
      </c>
      <c r="K57" s="7">
        <v>1</v>
      </c>
      <c r="L57" s="7">
        <v>6</v>
      </c>
      <c r="M57" s="7">
        <f>M58+M59+M60+M61+M62+M63+M64+M65+M66+M67+M68+M69+M70+M71+M72+M73+M74+M75+M76+M77+M78+M79+M80+M81+M82+M83+M84+M85+M86+M87+M88+M89</f>
        <v>0</v>
      </c>
      <c r="N57" s="8">
        <f>N58+N59+N60+N61+N62+N63+N64+N65+N66+N67+N68+N69+N70+N71+N72+N73+N74+N75+N76+N77+N78+N79+N80+N81+N82+N83+N84+N85+N86+N87+N88+N89</f>
        <v>0</v>
      </c>
      <c r="R57" s="12">
        <v>1</v>
      </c>
    </row>
    <row r="58" spans="1:18" x14ac:dyDescent="0.2">
      <c r="A58" s="1" t="s">
        <v>137</v>
      </c>
      <c r="C58" s="2" t="s">
        <v>85</v>
      </c>
      <c r="D58" s="3" t="s">
        <v>41</v>
      </c>
      <c r="E58" s="4">
        <v>0</v>
      </c>
      <c r="F58" s="4">
        <v>0</v>
      </c>
      <c r="H58" s="6">
        <v>0</v>
      </c>
      <c r="I58" s="7">
        <v>6245705</v>
      </c>
      <c r="J58" s="7">
        <v>6245704</v>
      </c>
      <c r="K58" s="7">
        <v>2</v>
      </c>
      <c r="L58" s="7">
        <v>7</v>
      </c>
      <c r="M58" s="7">
        <f t="shared" ref="M58:M89" si="5">ROUND(ROUND(H58,2)*ROUND(E58,2), 2)</f>
        <v>0</v>
      </c>
      <c r="N58" s="8">
        <f t="shared" ref="N58:N89" si="6">H58*E58*(1+F58/100)</f>
        <v>0</v>
      </c>
      <c r="R58" s="12">
        <v>1</v>
      </c>
    </row>
    <row r="59" spans="1:18" x14ac:dyDescent="0.2">
      <c r="A59" s="1" t="s">
        <v>138</v>
      </c>
      <c r="C59" s="2" t="s">
        <v>87</v>
      </c>
      <c r="D59" s="3" t="s">
        <v>41</v>
      </c>
      <c r="E59" s="4">
        <v>0</v>
      </c>
      <c r="F59" s="4">
        <v>0</v>
      </c>
      <c r="H59" s="6">
        <v>0</v>
      </c>
      <c r="I59" s="7">
        <v>6245706</v>
      </c>
      <c r="J59" s="7">
        <v>6245704</v>
      </c>
      <c r="K59" s="7">
        <v>2</v>
      </c>
      <c r="L59" s="7">
        <v>7</v>
      </c>
      <c r="M59" s="7">
        <f t="shared" si="5"/>
        <v>0</v>
      </c>
      <c r="N59" s="8">
        <f t="shared" si="6"/>
        <v>0</v>
      </c>
      <c r="R59" s="12">
        <v>1</v>
      </c>
    </row>
    <row r="60" spans="1:18" x14ac:dyDescent="0.2">
      <c r="A60" s="1" t="s">
        <v>139</v>
      </c>
      <c r="C60" s="2" t="s">
        <v>89</v>
      </c>
      <c r="D60" s="3" t="s">
        <v>41</v>
      </c>
      <c r="E60" s="4">
        <v>0</v>
      </c>
      <c r="F60" s="4">
        <v>0</v>
      </c>
      <c r="H60" s="6">
        <v>0</v>
      </c>
      <c r="I60" s="7">
        <v>6245707</v>
      </c>
      <c r="J60" s="7">
        <v>6245704</v>
      </c>
      <c r="K60" s="7">
        <v>2</v>
      </c>
      <c r="L60" s="7">
        <v>7</v>
      </c>
      <c r="M60" s="7">
        <f t="shared" si="5"/>
        <v>0</v>
      </c>
      <c r="N60" s="8">
        <f t="shared" si="6"/>
        <v>0</v>
      </c>
      <c r="R60" s="12">
        <v>1</v>
      </c>
    </row>
    <row r="61" spans="1:18" x14ac:dyDescent="0.2">
      <c r="A61" s="1" t="s">
        <v>140</v>
      </c>
      <c r="C61" s="2" t="s">
        <v>91</v>
      </c>
      <c r="D61" s="3" t="s">
        <v>41</v>
      </c>
      <c r="E61" s="4">
        <v>0</v>
      </c>
      <c r="F61" s="4">
        <v>0</v>
      </c>
      <c r="H61" s="6">
        <v>0</v>
      </c>
      <c r="I61" s="7">
        <v>6245708</v>
      </c>
      <c r="J61" s="7">
        <v>6245704</v>
      </c>
      <c r="K61" s="7">
        <v>2</v>
      </c>
      <c r="L61" s="7">
        <v>7</v>
      </c>
      <c r="M61" s="7">
        <f t="shared" si="5"/>
        <v>0</v>
      </c>
      <c r="N61" s="8">
        <f t="shared" si="6"/>
        <v>0</v>
      </c>
      <c r="R61" s="12">
        <v>1</v>
      </c>
    </row>
    <row r="62" spans="1:18" x14ac:dyDescent="0.2">
      <c r="A62" s="1" t="s">
        <v>141</v>
      </c>
      <c r="C62" s="2" t="s">
        <v>93</v>
      </c>
      <c r="D62" s="3" t="s">
        <v>41</v>
      </c>
      <c r="E62" s="4">
        <v>0</v>
      </c>
      <c r="F62" s="4">
        <v>0</v>
      </c>
      <c r="H62" s="6">
        <v>0</v>
      </c>
      <c r="I62" s="7">
        <v>6245709</v>
      </c>
      <c r="J62" s="7">
        <v>6245704</v>
      </c>
      <c r="K62" s="7">
        <v>2</v>
      </c>
      <c r="L62" s="7">
        <v>7</v>
      </c>
      <c r="M62" s="7">
        <f t="shared" si="5"/>
        <v>0</v>
      </c>
      <c r="N62" s="8">
        <f t="shared" si="6"/>
        <v>0</v>
      </c>
      <c r="R62" s="12">
        <v>1</v>
      </c>
    </row>
    <row r="63" spans="1:18" x14ac:dyDescent="0.2">
      <c r="A63" s="1" t="s">
        <v>142</v>
      </c>
      <c r="C63" s="2" t="s">
        <v>95</v>
      </c>
      <c r="D63" s="3" t="s">
        <v>41</v>
      </c>
      <c r="E63" s="4">
        <v>0</v>
      </c>
      <c r="F63" s="4">
        <v>0</v>
      </c>
      <c r="H63" s="6">
        <v>0</v>
      </c>
      <c r="I63" s="7">
        <v>6245710</v>
      </c>
      <c r="J63" s="7">
        <v>6245704</v>
      </c>
      <c r="K63" s="7">
        <v>2</v>
      </c>
      <c r="L63" s="7">
        <v>7</v>
      </c>
      <c r="M63" s="7">
        <f t="shared" si="5"/>
        <v>0</v>
      </c>
      <c r="N63" s="8">
        <f t="shared" si="6"/>
        <v>0</v>
      </c>
      <c r="R63" s="12">
        <v>1</v>
      </c>
    </row>
    <row r="64" spans="1:18" x14ac:dyDescent="0.2">
      <c r="A64" s="1" t="s">
        <v>143</v>
      </c>
      <c r="C64" s="2" t="s">
        <v>97</v>
      </c>
      <c r="D64" s="3" t="s">
        <v>41</v>
      </c>
      <c r="E64" s="4">
        <v>0</v>
      </c>
      <c r="F64" s="4">
        <v>0</v>
      </c>
      <c r="H64" s="6">
        <v>0</v>
      </c>
      <c r="I64" s="7">
        <v>6245711</v>
      </c>
      <c r="J64" s="7">
        <v>6245704</v>
      </c>
      <c r="K64" s="7">
        <v>2</v>
      </c>
      <c r="L64" s="7">
        <v>7</v>
      </c>
      <c r="M64" s="7">
        <f t="shared" si="5"/>
        <v>0</v>
      </c>
      <c r="N64" s="8">
        <f t="shared" si="6"/>
        <v>0</v>
      </c>
      <c r="R64" s="12">
        <v>1</v>
      </c>
    </row>
    <row r="65" spans="1:18" x14ac:dyDescent="0.2">
      <c r="A65" s="1" t="s">
        <v>144</v>
      </c>
      <c r="C65" s="2" t="s">
        <v>99</v>
      </c>
      <c r="D65" s="3" t="s">
        <v>41</v>
      </c>
      <c r="E65" s="4">
        <v>0</v>
      </c>
      <c r="F65" s="4">
        <v>0</v>
      </c>
      <c r="H65" s="6">
        <v>0</v>
      </c>
      <c r="I65" s="7">
        <v>6245712</v>
      </c>
      <c r="J65" s="7">
        <v>6245704</v>
      </c>
      <c r="K65" s="7">
        <v>2</v>
      </c>
      <c r="L65" s="7">
        <v>7</v>
      </c>
      <c r="M65" s="7">
        <f t="shared" si="5"/>
        <v>0</v>
      </c>
      <c r="N65" s="8">
        <f t="shared" si="6"/>
        <v>0</v>
      </c>
      <c r="R65" s="12">
        <v>1</v>
      </c>
    </row>
    <row r="66" spans="1:18" x14ac:dyDescent="0.2">
      <c r="A66" s="1" t="s">
        <v>145</v>
      </c>
      <c r="C66" s="2" t="s">
        <v>101</v>
      </c>
      <c r="D66" s="3" t="s">
        <v>41</v>
      </c>
      <c r="E66" s="4">
        <v>0</v>
      </c>
      <c r="F66" s="4">
        <v>0</v>
      </c>
      <c r="H66" s="6">
        <v>0</v>
      </c>
      <c r="I66" s="7">
        <v>6245713</v>
      </c>
      <c r="J66" s="7">
        <v>6245704</v>
      </c>
      <c r="K66" s="7">
        <v>2</v>
      </c>
      <c r="L66" s="7">
        <v>7</v>
      </c>
      <c r="M66" s="7">
        <f t="shared" si="5"/>
        <v>0</v>
      </c>
      <c r="N66" s="8">
        <f t="shared" si="6"/>
        <v>0</v>
      </c>
      <c r="R66" s="12">
        <v>1</v>
      </c>
    </row>
    <row r="67" spans="1:18" x14ac:dyDescent="0.2">
      <c r="A67" s="1" t="s">
        <v>146</v>
      </c>
      <c r="C67" s="2" t="s">
        <v>103</v>
      </c>
      <c r="D67" s="3" t="s">
        <v>41</v>
      </c>
      <c r="E67" s="4">
        <v>0</v>
      </c>
      <c r="F67" s="4">
        <v>0</v>
      </c>
      <c r="H67" s="6">
        <v>0</v>
      </c>
      <c r="I67" s="7">
        <v>6245714</v>
      </c>
      <c r="J67" s="7">
        <v>6245704</v>
      </c>
      <c r="K67" s="7">
        <v>2</v>
      </c>
      <c r="L67" s="7">
        <v>7</v>
      </c>
      <c r="M67" s="7">
        <f t="shared" si="5"/>
        <v>0</v>
      </c>
      <c r="N67" s="8">
        <f t="shared" si="6"/>
        <v>0</v>
      </c>
      <c r="R67" s="12">
        <v>1</v>
      </c>
    </row>
    <row r="68" spans="1:18" ht="38.25" x14ac:dyDescent="0.2">
      <c r="A68" s="1" t="s">
        <v>147</v>
      </c>
      <c r="C68" s="2" t="s">
        <v>106</v>
      </c>
      <c r="D68" s="3" t="s">
        <v>41</v>
      </c>
      <c r="E68" s="4">
        <v>0</v>
      </c>
      <c r="F68" s="4">
        <v>0</v>
      </c>
      <c r="H68" s="6">
        <v>0</v>
      </c>
      <c r="I68" s="7">
        <v>6245715</v>
      </c>
      <c r="J68" s="7">
        <v>6245704</v>
      </c>
      <c r="K68" s="7">
        <v>2</v>
      </c>
      <c r="L68" s="7">
        <v>7</v>
      </c>
      <c r="M68" s="7">
        <f t="shared" si="5"/>
        <v>0</v>
      </c>
      <c r="N68" s="8">
        <f t="shared" si="6"/>
        <v>0</v>
      </c>
      <c r="R68" s="12">
        <v>1</v>
      </c>
    </row>
    <row r="69" spans="1:18" ht="38.25" x14ac:dyDescent="0.2">
      <c r="A69" s="1" t="s">
        <v>148</v>
      </c>
      <c r="B69" s="1" t="s">
        <v>111</v>
      </c>
      <c r="C69" s="2" t="s">
        <v>149</v>
      </c>
      <c r="D69" s="3" t="s">
        <v>41</v>
      </c>
      <c r="E69" s="4">
        <v>0</v>
      </c>
      <c r="F69" s="4">
        <v>0</v>
      </c>
      <c r="H69" s="6">
        <v>0</v>
      </c>
      <c r="I69" s="7">
        <v>6245716</v>
      </c>
      <c r="J69" s="7">
        <v>6245704</v>
      </c>
      <c r="K69" s="7">
        <v>2</v>
      </c>
      <c r="L69" s="7">
        <v>7</v>
      </c>
      <c r="M69" s="7">
        <f t="shared" si="5"/>
        <v>0</v>
      </c>
      <c r="N69" s="8">
        <f t="shared" si="6"/>
        <v>0</v>
      </c>
      <c r="R69" s="12">
        <v>1</v>
      </c>
    </row>
    <row r="70" spans="1:18" ht="25.5" x14ac:dyDescent="0.2">
      <c r="A70" s="1" t="s">
        <v>150</v>
      </c>
      <c r="C70" s="2" t="s">
        <v>151</v>
      </c>
      <c r="D70" s="3" t="s">
        <v>41</v>
      </c>
      <c r="E70" s="4">
        <v>0</v>
      </c>
      <c r="F70" s="4">
        <v>0</v>
      </c>
      <c r="H70" s="6">
        <v>0</v>
      </c>
      <c r="I70" s="7">
        <v>6245717</v>
      </c>
      <c r="J70" s="7">
        <v>6245704</v>
      </c>
      <c r="K70" s="7">
        <v>2</v>
      </c>
      <c r="L70" s="7">
        <v>7</v>
      </c>
      <c r="M70" s="7">
        <f t="shared" si="5"/>
        <v>0</v>
      </c>
      <c r="N70" s="8">
        <f t="shared" si="6"/>
        <v>0</v>
      </c>
      <c r="R70" s="12">
        <v>1</v>
      </c>
    </row>
    <row r="71" spans="1:18" x14ac:dyDescent="0.2">
      <c r="A71" s="1" t="s">
        <v>152</v>
      </c>
      <c r="C71" s="2" t="s">
        <v>153</v>
      </c>
      <c r="D71" s="3" t="s">
        <v>41</v>
      </c>
      <c r="E71" s="4">
        <v>0</v>
      </c>
      <c r="F71" s="4">
        <v>0</v>
      </c>
      <c r="H71" s="6">
        <v>0</v>
      </c>
      <c r="I71" s="7">
        <v>6245718</v>
      </c>
      <c r="J71" s="7">
        <v>6245704</v>
      </c>
      <c r="K71" s="7">
        <v>2</v>
      </c>
      <c r="L71" s="7">
        <v>7</v>
      </c>
      <c r="M71" s="7">
        <f t="shared" si="5"/>
        <v>0</v>
      </c>
      <c r="N71" s="8">
        <f t="shared" si="6"/>
        <v>0</v>
      </c>
      <c r="R71" s="12">
        <v>1</v>
      </c>
    </row>
    <row r="72" spans="1:18" x14ac:dyDescent="0.2">
      <c r="A72" s="1" t="s">
        <v>154</v>
      </c>
      <c r="B72" s="1" t="s">
        <v>108</v>
      </c>
      <c r="C72" s="2" t="s">
        <v>155</v>
      </c>
      <c r="D72" s="3" t="s">
        <v>41</v>
      </c>
      <c r="E72" s="4">
        <v>0</v>
      </c>
      <c r="F72" s="4">
        <v>0</v>
      </c>
      <c r="H72" s="6">
        <v>0</v>
      </c>
      <c r="I72" s="7">
        <v>6245719</v>
      </c>
      <c r="J72" s="7">
        <v>6245704</v>
      </c>
      <c r="K72" s="7">
        <v>2</v>
      </c>
      <c r="L72" s="7">
        <v>7</v>
      </c>
      <c r="M72" s="7">
        <f t="shared" si="5"/>
        <v>0</v>
      </c>
      <c r="N72" s="8">
        <f t="shared" si="6"/>
        <v>0</v>
      </c>
      <c r="R72" s="12">
        <v>1</v>
      </c>
    </row>
    <row r="73" spans="1:18" ht="63.75" x14ac:dyDescent="0.2">
      <c r="A73" s="1" t="s">
        <v>156</v>
      </c>
      <c r="C73" s="2" t="s">
        <v>157</v>
      </c>
      <c r="D73" s="3" t="s">
        <v>41</v>
      </c>
      <c r="E73" s="4">
        <v>0</v>
      </c>
      <c r="F73" s="4">
        <v>0</v>
      </c>
      <c r="H73" s="6">
        <v>0</v>
      </c>
      <c r="I73" s="7">
        <v>6245720</v>
      </c>
      <c r="J73" s="7">
        <v>6245704</v>
      </c>
      <c r="K73" s="7">
        <v>2</v>
      </c>
      <c r="L73" s="7">
        <v>7</v>
      </c>
      <c r="M73" s="7">
        <f t="shared" si="5"/>
        <v>0</v>
      </c>
      <c r="N73" s="8">
        <f t="shared" si="6"/>
        <v>0</v>
      </c>
      <c r="R73" s="12">
        <v>1</v>
      </c>
    </row>
    <row r="74" spans="1:18" x14ac:dyDescent="0.2">
      <c r="A74" s="1" t="s">
        <v>158</v>
      </c>
      <c r="C74" s="2" t="s">
        <v>159</v>
      </c>
      <c r="D74" s="3" t="s">
        <v>41</v>
      </c>
      <c r="E74" s="4">
        <v>0</v>
      </c>
      <c r="F74" s="4">
        <v>0</v>
      </c>
      <c r="H74" s="6">
        <v>0</v>
      </c>
      <c r="I74" s="7">
        <v>6245721</v>
      </c>
      <c r="J74" s="7">
        <v>6245704</v>
      </c>
      <c r="K74" s="7">
        <v>2</v>
      </c>
      <c r="L74" s="7">
        <v>7</v>
      </c>
      <c r="M74" s="7">
        <f t="shared" si="5"/>
        <v>0</v>
      </c>
      <c r="N74" s="8">
        <f t="shared" si="6"/>
        <v>0</v>
      </c>
      <c r="R74" s="12">
        <v>1</v>
      </c>
    </row>
    <row r="75" spans="1:18" ht="89.25" x14ac:dyDescent="0.2">
      <c r="A75" s="1" t="s">
        <v>160</v>
      </c>
      <c r="C75" s="2" t="s">
        <v>161</v>
      </c>
      <c r="D75" s="3" t="s">
        <v>41</v>
      </c>
      <c r="E75" s="4">
        <v>0</v>
      </c>
      <c r="F75" s="4">
        <v>0</v>
      </c>
      <c r="H75" s="6">
        <v>0</v>
      </c>
      <c r="I75" s="7">
        <v>6245722</v>
      </c>
      <c r="J75" s="7">
        <v>6245704</v>
      </c>
      <c r="K75" s="7">
        <v>2</v>
      </c>
      <c r="L75" s="7">
        <v>7</v>
      </c>
      <c r="M75" s="7">
        <f t="shared" si="5"/>
        <v>0</v>
      </c>
      <c r="N75" s="8">
        <f t="shared" si="6"/>
        <v>0</v>
      </c>
      <c r="R75" s="12">
        <v>1</v>
      </c>
    </row>
    <row r="76" spans="1:18" x14ac:dyDescent="0.2">
      <c r="A76" s="1" t="s">
        <v>162</v>
      </c>
      <c r="C76" s="2" t="s">
        <v>163</v>
      </c>
      <c r="D76" s="3" t="s">
        <v>41</v>
      </c>
      <c r="E76" s="4">
        <v>0</v>
      </c>
      <c r="F76" s="4">
        <v>0</v>
      </c>
      <c r="H76" s="6">
        <v>0</v>
      </c>
      <c r="I76" s="7">
        <v>6245723</v>
      </c>
      <c r="J76" s="7">
        <v>6245704</v>
      </c>
      <c r="K76" s="7">
        <v>2</v>
      </c>
      <c r="L76" s="7">
        <v>7</v>
      </c>
      <c r="M76" s="7">
        <f t="shared" si="5"/>
        <v>0</v>
      </c>
      <c r="N76" s="8">
        <f t="shared" si="6"/>
        <v>0</v>
      </c>
      <c r="R76" s="12">
        <v>1</v>
      </c>
    </row>
    <row r="77" spans="1:18" ht="63.75" x14ac:dyDescent="0.2">
      <c r="A77" s="1" t="s">
        <v>164</v>
      </c>
      <c r="C77" s="2" t="s">
        <v>165</v>
      </c>
      <c r="D77" s="3" t="s">
        <v>41</v>
      </c>
      <c r="E77" s="4">
        <v>0</v>
      </c>
      <c r="F77" s="4">
        <v>0</v>
      </c>
      <c r="H77" s="6">
        <v>0</v>
      </c>
      <c r="I77" s="7">
        <v>6245724</v>
      </c>
      <c r="J77" s="7">
        <v>6245704</v>
      </c>
      <c r="K77" s="7">
        <v>2</v>
      </c>
      <c r="L77" s="7">
        <v>7</v>
      </c>
      <c r="M77" s="7">
        <f t="shared" si="5"/>
        <v>0</v>
      </c>
      <c r="N77" s="8">
        <f t="shared" si="6"/>
        <v>0</v>
      </c>
      <c r="R77" s="12">
        <v>1</v>
      </c>
    </row>
    <row r="78" spans="1:18" x14ac:dyDescent="0.2">
      <c r="A78" s="1" t="s">
        <v>166</v>
      </c>
      <c r="C78" s="2" t="s">
        <v>167</v>
      </c>
      <c r="D78" s="3" t="s">
        <v>41</v>
      </c>
      <c r="E78" s="4">
        <v>0</v>
      </c>
      <c r="F78" s="4">
        <v>0</v>
      </c>
      <c r="H78" s="6">
        <v>0</v>
      </c>
      <c r="I78" s="7">
        <v>6245725</v>
      </c>
      <c r="J78" s="7">
        <v>6245704</v>
      </c>
      <c r="K78" s="7">
        <v>2</v>
      </c>
      <c r="L78" s="7">
        <v>7</v>
      </c>
      <c r="M78" s="7">
        <f t="shared" si="5"/>
        <v>0</v>
      </c>
      <c r="N78" s="8">
        <f t="shared" si="6"/>
        <v>0</v>
      </c>
      <c r="R78" s="12">
        <v>1</v>
      </c>
    </row>
    <row r="79" spans="1:18" ht="63.75" x14ac:dyDescent="0.2">
      <c r="A79" s="1" t="s">
        <v>168</v>
      </c>
      <c r="C79" s="2" t="s">
        <v>169</v>
      </c>
      <c r="D79" s="3" t="s">
        <v>41</v>
      </c>
      <c r="E79" s="4">
        <v>0</v>
      </c>
      <c r="F79" s="4">
        <v>0</v>
      </c>
      <c r="H79" s="6">
        <v>0</v>
      </c>
      <c r="I79" s="7">
        <v>6245726</v>
      </c>
      <c r="J79" s="7">
        <v>6245704</v>
      </c>
      <c r="K79" s="7">
        <v>2</v>
      </c>
      <c r="L79" s="7">
        <v>7</v>
      </c>
      <c r="M79" s="7">
        <f t="shared" si="5"/>
        <v>0</v>
      </c>
      <c r="N79" s="8">
        <f t="shared" si="6"/>
        <v>0</v>
      </c>
      <c r="R79" s="12">
        <v>1</v>
      </c>
    </row>
    <row r="80" spans="1:18" x14ac:dyDescent="0.2">
      <c r="A80" s="1" t="s">
        <v>170</v>
      </c>
      <c r="C80" s="2" t="s">
        <v>171</v>
      </c>
      <c r="D80" s="3" t="s">
        <v>41</v>
      </c>
      <c r="E80" s="4">
        <v>0</v>
      </c>
      <c r="F80" s="4">
        <v>0</v>
      </c>
      <c r="H80" s="6">
        <v>0</v>
      </c>
      <c r="I80" s="7">
        <v>6245727</v>
      </c>
      <c r="J80" s="7">
        <v>6245704</v>
      </c>
      <c r="K80" s="7">
        <v>2</v>
      </c>
      <c r="L80" s="7">
        <v>7</v>
      </c>
      <c r="M80" s="7">
        <f t="shared" si="5"/>
        <v>0</v>
      </c>
      <c r="N80" s="8">
        <f t="shared" si="6"/>
        <v>0</v>
      </c>
      <c r="R80" s="12">
        <v>1</v>
      </c>
    </row>
    <row r="81" spans="1:18" ht="165.75" x14ac:dyDescent="0.2">
      <c r="A81" s="1" t="s">
        <v>172</v>
      </c>
      <c r="C81" s="2" t="s">
        <v>173</v>
      </c>
      <c r="D81" s="3" t="s">
        <v>41</v>
      </c>
      <c r="E81" s="4">
        <v>0</v>
      </c>
      <c r="F81" s="4">
        <v>0</v>
      </c>
      <c r="H81" s="6">
        <v>0</v>
      </c>
      <c r="I81" s="7">
        <v>6245728</v>
      </c>
      <c r="J81" s="7">
        <v>6245704</v>
      </c>
      <c r="K81" s="7">
        <v>2</v>
      </c>
      <c r="L81" s="7">
        <v>7</v>
      </c>
      <c r="M81" s="7">
        <f t="shared" si="5"/>
        <v>0</v>
      </c>
      <c r="N81" s="8">
        <f t="shared" si="6"/>
        <v>0</v>
      </c>
      <c r="R81" s="12">
        <v>1</v>
      </c>
    </row>
    <row r="82" spans="1:18" ht="25.5" x14ac:dyDescent="0.2">
      <c r="A82" s="1" t="s">
        <v>174</v>
      </c>
      <c r="C82" s="2" t="s">
        <v>175</v>
      </c>
      <c r="D82" s="3" t="s">
        <v>41</v>
      </c>
      <c r="E82" s="4">
        <v>0</v>
      </c>
      <c r="F82" s="4">
        <v>0</v>
      </c>
      <c r="H82" s="6">
        <v>0</v>
      </c>
      <c r="I82" s="7">
        <v>6245729</v>
      </c>
      <c r="J82" s="7">
        <v>6245704</v>
      </c>
      <c r="K82" s="7">
        <v>2</v>
      </c>
      <c r="L82" s="7">
        <v>7</v>
      </c>
      <c r="M82" s="7">
        <f t="shared" si="5"/>
        <v>0</v>
      </c>
      <c r="N82" s="8">
        <f t="shared" si="6"/>
        <v>0</v>
      </c>
      <c r="R82" s="12">
        <v>1</v>
      </c>
    </row>
    <row r="83" spans="1:18" ht="114.75" x14ac:dyDescent="0.2">
      <c r="A83" s="1" t="s">
        <v>176</v>
      </c>
      <c r="C83" s="2" t="s">
        <v>177</v>
      </c>
      <c r="D83" s="3" t="s">
        <v>41</v>
      </c>
      <c r="E83" s="4">
        <v>0</v>
      </c>
      <c r="F83" s="4">
        <v>0</v>
      </c>
      <c r="H83" s="6">
        <v>0</v>
      </c>
      <c r="I83" s="7">
        <v>6245730</v>
      </c>
      <c r="J83" s="7">
        <v>6245704</v>
      </c>
      <c r="K83" s="7">
        <v>2</v>
      </c>
      <c r="L83" s="7">
        <v>7</v>
      </c>
      <c r="M83" s="7">
        <f t="shared" si="5"/>
        <v>0</v>
      </c>
      <c r="N83" s="8">
        <f t="shared" si="6"/>
        <v>0</v>
      </c>
      <c r="R83" s="12">
        <v>1</v>
      </c>
    </row>
    <row r="84" spans="1:18" ht="89.25" x14ac:dyDescent="0.2">
      <c r="A84" s="1" t="s">
        <v>178</v>
      </c>
      <c r="C84" s="2" t="s">
        <v>179</v>
      </c>
      <c r="D84" s="3" t="s">
        <v>41</v>
      </c>
      <c r="E84" s="4">
        <v>0</v>
      </c>
      <c r="F84" s="4">
        <v>0</v>
      </c>
      <c r="H84" s="6">
        <v>0</v>
      </c>
      <c r="I84" s="7">
        <v>6245731</v>
      </c>
      <c r="J84" s="7">
        <v>6245704</v>
      </c>
      <c r="K84" s="7">
        <v>2</v>
      </c>
      <c r="L84" s="7">
        <v>7</v>
      </c>
      <c r="M84" s="7">
        <f t="shared" si="5"/>
        <v>0</v>
      </c>
      <c r="N84" s="8">
        <f t="shared" si="6"/>
        <v>0</v>
      </c>
      <c r="R84" s="12">
        <v>1</v>
      </c>
    </row>
    <row r="85" spans="1:18" ht="38.25" x14ac:dyDescent="0.2">
      <c r="A85" s="1" t="s">
        <v>180</v>
      </c>
      <c r="C85" s="2" t="s">
        <v>106</v>
      </c>
      <c r="D85" s="3" t="s">
        <v>41</v>
      </c>
      <c r="E85" s="4">
        <v>0</v>
      </c>
      <c r="F85" s="4">
        <v>0</v>
      </c>
      <c r="H85" s="6">
        <v>0</v>
      </c>
      <c r="I85" s="7">
        <v>6245732</v>
      </c>
      <c r="J85" s="7">
        <v>6245704</v>
      </c>
      <c r="K85" s="7">
        <v>2</v>
      </c>
      <c r="L85" s="7">
        <v>7</v>
      </c>
      <c r="M85" s="7">
        <f t="shared" si="5"/>
        <v>0</v>
      </c>
      <c r="N85" s="8">
        <f t="shared" si="6"/>
        <v>0</v>
      </c>
      <c r="R85" s="12">
        <v>1</v>
      </c>
    </row>
    <row r="86" spans="1:18" x14ac:dyDescent="0.2">
      <c r="A86" s="1" t="s">
        <v>181</v>
      </c>
      <c r="C86" s="2" t="s">
        <v>182</v>
      </c>
      <c r="D86" s="3" t="s">
        <v>41</v>
      </c>
      <c r="E86" s="4">
        <v>0</v>
      </c>
      <c r="F86" s="4">
        <v>0</v>
      </c>
      <c r="H86" s="6">
        <v>0</v>
      </c>
      <c r="I86" s="7">
        <v>6245733</v>
      </c>
      <c r="J86" s="7">
        <v>6245704</v>
      </c>
      <c r="K86" s="7">
        <v>2</v>
      </c>
      <c r="L86" s="7">
        <v>7</v>
      </c>
      <c r="M86" s="7">
        <f t="shared" si="5"/>
        <v>0</v>
      </c>
      <c r="N86" s="8">
        <f t="shared" si="6"/>
        <v>0</v>
      </c>
      <c r="R86" s="12">
        <v>1</v>
      </c>
    </row>
    <row r="87" spans="1:18" ht="25.5" x14ac:dyDescent="0.2">
      <c r="A87" s="1" t="s">
        <v>183</v>
      </c>
      <c r="B87" s="1" t="s">
        <v>108</v>
      </c>
      <c r="C87" s="2" t="s">
        <v>184</v>
      </c>
      <c r="D87" s="3" t="s">
        <v>41</v>
      </c>
      <c r="E87" s="4">
        <v>0</v>
      </c>
      <c r="F87" s="4">
        <v>0</v>
      </c>
      <c r="H87" s="6">
        <v>0</v>
      </c>
      <c r="I87" s="7">
        <v>6245734</v>
      </c>
      <c r="J87" s="7">
        <v>6245704</v>
      </c>
      <c r="K87" s="7">
        <v>2</v>
      </c>
      <c r="L87" s="7">
        <v>7</v>
      </c>
      <c r="M87" s="7">
        <f t="shared" si="5"/>
        <v>0</v>
      </c>
      <c r="N87" s="8">
        <f t="shared" si="6"/>
        <v>0</v>
      </c>
      <c r="R87" s="12">
        <v>1</v>
      </c>
    </row>
    <row r="88" spans="1:18" ht="114.75" x14ac:dyDescent="0.2">
      <c r="A88" s="1" t="s">
        <v>185</v>
      </c>
      <c r="C88" s="2" t="s">
        <v>186</v>
      </c>
      <c r="D88" s="3" t="s">
        <v>41</v>
      </c>
      <c r="E88" s="4">
        <v>0</v>
      </c>
      <c r="F88" s="4">
        <v>0</v>
      </c>
      <c r="H88" s="6">
        <v>0</v>
      </c>
      <c r="I88" s="7">
        <v>6245735</v>
      </c>
      <c r="J88" s="7">
        <v>6245704</v>
      </c>
      <c r="K88" s="7">
        <v>2</v>
      </c>
      <c r="L88" s="7">
        <v>7</v>
      </c>
      <c r="M88" s="7">
        <f t="shared" si="5"/>
        <v>0</v>
      </c>
      <c r="N88" s="8">
        <f t="shared" si="6"/>
        <v>0</v>
      </c>
      <c r="R88" s="12">
        <v>1</v>
      </c>
    </row>
    <row r="89" spans="1:18" ht="76.5" x14ac:dyDescent="0.2">
      <c r="A89" s="1" t="s">
        <v>187</v>
      </c>
      <c r="C89" s="2" t="s">
        <v>188</v>
      </c>
      <c r="D89" s="3" t="s">
        <v>41</v>
      </c>
      <c r="E89" s="4">
        <v>0</v>
      </c>
      <c r="F89" s="4">
        <v>0</v>
      </c>
      <c r="H89" s="6">
        <v>0</v>
      </c>
      <c r="I89" s="7">
        <v>6245736</v>
      </c>
      <c r="J89" s="7">
        <v>6245704</v>
      </c>
      <c r="K89" s="7">
        <v>2</v>
      </c>
      <c r="L89" s="7">
        <v>7</v>
      </c>
      <c r="M89" s="7">
        <f t="shared" si="5"/>
        <v>0</v>
      </c>
      <c r="N89" s="8">
        <f t="shared" si="6"/>
        <v>0</v>
      </c>
      <c r="R89" s="12">
        <v>1</v>
      </c>
    </row>
    <row r="90" spans="1:18" x14ac:dyDescent="0.2">
      <c r="A90" s="1" t="s">
        <v>189</v>
      </c>
      <c r="C90" s="2" t="s">
        <v>190</v>
      </c>
      <c r="E90" s="4">
        <v>0</v>
      </c>
      <c r="F90" s="4">
        <v>0</v>
      </c>
      <c r="H90" s="6">
        <v>0</v>
      </c>
      <c r="I90" s="7">
        <v>6245737</v>
      </c>
      <c r="J90" s="7">
        <v>6245703</v>
      </c>
      <c r="K90" s="7">
        <v>1</v>
      </c>
      <c r="L90" s="7">
        <v>6</v>
      </c>
      <c r="M90" s="7">
        <f>M91+M136</f>
        <v>0</v>
      </c>
      <c r="N90" s="8">
        <f>N91+N136</f>
        <v>0</v>
      </c>
      <c r="R90" s="12">
        <v>1</v>
      </c>
    </row>
    <row r="91" spans="1:18" x14ac:dyDescent="0.2">
      <c r="A91" s="1" t="s">
        <v>191</v>
      </c>
      <c r="C91" s="2" t="s">
        <v>192</v>
      </c>
      <c r="E91" s="4">
        <v>0</v>
      </c>
      <c r="F91" s="4">
        <v>0</v>
      </c>
      <c r="H91" s="6">
        <v>0</v>
      </c>
      <c r="I91" s="7">
        <v>6245738</v>
      </c>
      <c r="J91" s="7">
        <v>6245737</v>
      </c>
      <c r="K91" s="7">
        <v>1</v>
      </c>
      <c r="L91" s="7">
        <v>7</v>
      </c>
      <c r="M91" s="7">
        <f>M92+M125</f>
        <v>0</v>
      </c>
      <c r="N91" s="8">
        <f>N92+N125</f>
        <v>0</v>
      </c>
      <c r="R91" s="12">
        <v>1</v>
      </c>
    </row>
    <row r="92" spans="1:18" x14ac:dyDescent="0.2">
      <c r="A92" s="1" t="s">
        <v>193</v>
      </c>
      <c r="C92" s="2" t="s">
        <v>153</v>
      </c>
      <c r="E92" s="4">
        <v>0</v>
      </c>
      <c r="F92" s="4">
        <v>0</v>
      </c>
      <c r="H92" s="6">
        <v>0</v>
      </c>
      <c r="I92" s="7">
        <v>6245739</v>
      </c>
      <c r="J92" s="7">
        <v>6245738</v>
      </c>
      <c r="K92" s="7">
        <v>1</v>
      </c>
      <c r="L92" s="7">
        <v>8</v>
      </c>
      <c r="M92" s="7">
        <f>M93+M94+M95+M96+M97+M98+M99+M100+M101+M102+M103+M104+M105+M106+M107+M108+M109+M110+M111+M112+M113+M114+M115+M116+M117+M118+M119+M120+M121+M122+M123+M124</f>
        <v>0</v>
      </c>
      <c r="N92" s="8">
        <f>N93+N94+N95+N96+N97+N98+N99+N100+N101+N102+N103+N104+N105+N106+N107+N108+N109+N110+N111+N112+N113+N114+N115+N116+N117+N118+N119+N120+N121+N122+N123+N124</f>
        <v>0</v>
      </c>
      <c r="R92" s="12">
        <v>1</v>
      </c>
    </row>
    <row r="93" spans="1:18" ht="25.5" x14ac:dyDescent="0.2">
      <c r="A93" s="1" t="s">
        <v>194</v>
      </c>
      <c r="B93" s="1" t="s">
        <v>195</v>
      </c>
      <c r="C93" s="2" t="s">
        <v>196</v>
      </c>
      <c r="D93" s="3" t="s">
        <v>118</v>
      </c>
      <c r="E93" s="4">
        <v>24</v>
      </c>
      <c r="F93" s="4">
        <v>0</v>
      </c>
      <c r="H93" s="6">
        <v>0</v>
      </c>
      <c r="I93" s="7">
        <v>6245740</v>
      </c>
      <c r="J93" s="7">
        <v>6245739</v>
      </c>
      <c r="K93" s="7">
        <v>2</v>
      </c>
      <c r="L93" s="7">
        <v>9</v>
      </c>
      <c r="M93" s="7">
        <f t="shared" ref="M93:M124" si="7">ROUND(ROUND(H93,2)*ROUND(E93,2), 2)</f>
        <v>0</v>
      </c>
      <c r="N93" s="8">
        <f t="shared" ref="N93:N124" si="8">H93*E93*(1+F93/100)</f>
        <v>0</v>
      </c>
      <c r="R93" s="12">
        <v>1</v>
      </c>
    </row>
    <row r="94" spans="1:18" ht="25.5" x14ac:dyDescent="0.2">
      <c r="A94" s="1" t="s">
        <v>197</v>
      </c>
      <c r="B94" s="1" t="s">
        <v>198</v>
      </c>
      <c r="C94" s="2" t="s">
        <v>199</v>
      </c>
      <c r="D94" s="3" t="s">
        <v>118</v>
      </c>
      <c r="E94" s="4">
        <v>8</v>
      </c>
      <c r="F94" s="4">
        <v>0</v>
      </c>
      <c r="H94" s="6">
        <v>0</v>
      </c>
      <c r="I94" s="7">
        <v>6245741</v>
      </c>
      <c r="J94" s="7">
        <v>6245739</v>
      </c>
      <c r="K94" s="7">
        <v>2</v>
      </c>
      <c r="L94" s="7">
        <v>9</v>
      </c>
      <c r="M94" s="7">
        <f t="shared" si="7"/>
        <v>0</v>
      </c>
      <c r="N94" s="8">
        <f t="shared" si="8"/>
        <v>0</v>
      </c>
      <c r="R94" s="12">
        <v>1</v>
      </c>
    </row>
    <row r="95" spans="1:18" x14ac:dyDescent="0.2">
      <c r="A95" s="1" t="s">
        <v>200</v>
      </c>
      <c r="B95" s="1" t="s">
        <v>201</v>
      </c>
      <c r="C95" s="2" t="s">
        <v>202</v>
      </c>
      <c r="D95" s="3" t="s">
        <v>118</v>
      </c>
      <c r="E95" s="4">
        <v>52</v>
      </c>
      <c r="F95" s="4">
        <v>0</v>
      </c>
      <c r="H95" s="6">
        <v>0</v>
      </c>
      <c r="I95" s="7">
        <v>6245742</v>
      </c>
      <c r="J95" s="7">
        <v>6245739</v>
      </c>
      <c r="K95" s="7">
        <v>2</v>
      </c>
      <c r="L95" s="7">
        <v>9</v>
      </c>
      <c r="M95" s="7">
        <f t="shared" si="7"/>
        <v>0</v>
      </c>
      <c r="N95" s="8">
        <f t="shared" si="8"/>
        <v>0</v>
      </c>
      <c r="R95" s="12">
        <v>1</v>
      </c>
    </row>
    <row r="96" spans="1:18" x14ac:dyDescent="0.2">
      <c r="A96" s="1" t="s">
        <v>203</v>
      </c>
      <c r="B96" s="1" t="s">
        <v>204</v>
      </c>
      <c r="C96" s="2" t="s">
        <v>205</v>
      </c>
      <c r="D96" s="3" t="s">
        <v>118</v>
      </c>
      <c r="E96" s="4">
        <v>52</v>
      </c>
      <c r="F96" s="4">
        <v>0</v>
      </c>
      <c r="H96" s="6">
        <v>0</v>
      </c>
      <c r="I96" s="7">
        <v>6245743</v>
      </c>
      <c r="J96" s="7">
        <v>6245739</v>
      </c>
      <c r="K96" s="7">
        <v>2</v>
      </c>
      <c r="L96" s="7">
        <v>9</v>
      </c>
      <c r="M96" s="7">
        <f t="shared" si="7"/>
        <v>0</v>
      </c>
      <c r="N96" s="8">
        <f t="shared" si="8"/>
        <v>0</v>
      </c>
      <c r="R96" s="12">
        <v>1</v>
      </c>
    </row>
    <row r="97" spans="1:18" ht="25.5" x14ac:dyDescent="0.2">
      <c r="A97" s="1" t="s">
        <v>206</v>
      </c>
      <c r="B97" s="1" t="s">
        <v>207</v>
      </c>
      <c r="C97" s="2" t="s">
        <v>208</v>
      </c>
      <c r="D97" s="3" t="s">
        <v>118</v>
      </c>
      <c r="E97" s="4">
        <v>8</v>
      </c>
      <c r="F97" s="4">
        <v>0</v>
      </c>
      <c r="H97" s="6">
        <v>0</v>
      </c>
      <c r="I97" s="7">
        <v>6245744</v>
      </c>
      <c r="J97" s="7">
        <v>6245739</v>
      </c>
      <c r="K97" s="7">
        <v>2</v>
      </c>
      <c r="L97" s="7">
        <v>9</v>
      </c>
      <c r="M97" s="7">
        <f t="shared" si="7"/>
        <v>0</v>
      </c>
      <c r="N97" s="8">
        <f t="shared" si="8"/>
        <v>0</v>
      </c>
      <c r="R97" s="12">
        <v>1</v>
      </c>
    </row>
    <row r="98" spans="1:18" x14ac:dyDescent="0.2">
      <c r="A98" s="1" t="s">
        <v>209</v>
      </c>
      <c r="B98" s="1" t="s">
        <v>210</v>
      </c>
      <c r="C98" s="2" t="s">
        <v>211</v>
      </c>
      <c r="D98" s="3" t="s">
        <v>118</v>
      </c>
      <c r="E98" s="4">
        <v>4</v>
      </c>
      <c r="F98" s="4">
        <v>0</v>
      </c>
      <c r="H98" s="6">
        <v>0</v>
      </c>
      <c r="I98" s="7">
        <v>6245745</v>
      </c>
      <c r="J98" s="7">
        <v>6245739</v>
      </c>
      <c r="K98" s="7">
        <v>2</v>
      </c>
      <c r="L98" s="7">
        <v>9</v>
      </c>
      <c r="M98" s="7">
        <f t="shared" si="7"/>
        <v>0</v>
      </c>
      <c r="N98" s="8">
        <f t="shared" si="8"/>
        <v>0</v>
      </c>
      <c r="R98" s="12">
        <v>1</v>
      </c>
    </row>
    <row r="99" spans="1:18" ht="25.5" x14ac:dyDescent="0.2">
      <c r="A99" s="1" t="s">
        <v>212</v>
      </c>
      <c r="B99" s="1" t="s">
        <v>213</v>
      </c>
      <c r="C99" s="2" t="s">
        <v>214</v>
      </c>
      <c r="D99" s="3" t="s">
        <v>118</v>
      </c>
      <c r="E99" s="4">
        <v>4</v>
      </c>
      <c r="F99" s="4">
        <v>0</v>
      </c>
      <c r="H99" s="6">
        <v>0</v>
      </c>
      <c r="I99" s="7">
        <v>6245746</v>
      </c>
      <c r="J99" s="7">
        <v>6245739</v>
      </c>
      <c r="K99" s="7">
        <v>2</v>
      </c>
      <c r="L99" s="7">
        <v>9</v>
      </c>
      <c r="M99" s="7">
        <f t="shared" si="7"/>
        <v>0</v>
      </c>
      <c r="N99" s="8">
        <f t="shared" si="8"/>
        <v>0</v>
      </c>
      <c r="R99" s="12">
        <v>1</v>
      </c>
    </row>
    <row r="100" spans="1:18" ht="25.5" x14ac:dyDescent="0.2">
      <c r="A100" s="1" t="s">
        <v>215</v>
      </c>
      <c r="B100" s="1" t="s">
        <v>216</v>
      </c>
      <c r="C100" s="2" t="s">
        <v>217</v>
      </c>
      <c r="D100" s="3" t="s">
        <v>118</v>
      </c>
      <c r="E100" s="4">
        <v>4</v>
      </c>
      <c r="F100" s="4">
        <v>0</v>
      </c>
      <c r="H100" s="6">
        <v>0</v>
      </c>
      <c r="I100" s="7">
        <v>6245747</v>
      </c>
      <c r="J100" s="7">
        <v>6245739</v>
      </c>
      <c r="K100" s="7">
        <v>2</v>
      </c>
      <c r="L100" s="7">
        <v>9</v>
      </c>
      <c r="M100" s="7">
        <f t="shared" si="7"/>
        <v>0</v>
      </c>
      <c r="N100" s="8">
        <f t="shared" si="8"/>
        <v>0</v>
      </c>
      <c r="R100" s="12">
        <v>1</v>
      </c>
    </row>
    <row r="101" spans="1:18" ht="38.25" x14ac:dyDescent="0.2">
      <c r="A101" s="1" t="s">
        <v>218</v>
      </c>
      <c r="B101" s="1" t="s">
        <v>219</v>
      </c>
      <c r="C101" s="2" t="s">
        <v>220</v>
      </c>
      <c r="D101" s="3" t="s">
        <v>118</v>
      </c>
      <c r="E101" s="4">
        <v>4</v>
      </c>
      <c r="F101" s="4">
        <v>0</v>
      </c>
      <c r="H101" s="6">
        <v>0</v>
      </c>
      <c r="I101" s="7">
        <v>6245748</v>
      </c>
      <c r="J101" s="7">
        <v>6245739</v>
      </c>
      <c r="K101" s="7">
        <v>2</v>
      </c>
      <c r="L101" s="7">
        <v>9</v>
      </c>
      <c r="M101" s="7">
        <f t="shared" si="7"/>
        <v>0</v>
      </c>
      <c r="N101" s="8">
        <f t="shared" si="8"/>
        <v>0</v>
      </c>
      <c r="R101" s="12">
        <v>1</v>
      </c>
    </row>
    <row r="102" spans="1:18" ht="25.5" x14ac:dyDescent="0.2">
      <c r="A102" s="1" t="s">
        <v>221</v>
      </c>
      <c r="B102" s="1" t="s">
        <v>222</v>
      </c>
      <c r="C102" s="2" t="s">
        <v>223</v>
      </c>
      <c r="D102" s="3" t="s">
        <v>118</v>
      </c>
      <c r="E102" s="4">
        <v>4</v>
      </c>
      <c r="F102" s="4">
        <v>0</v>
      </c>
      <c r="H102" s="6">
        <v>0</v>
      </c>
      <c r="I102" s="7">
        <v>6245749</v>
      </c>
      <c r="J102" s="7">
        <v>6245739</v>
      </c>
      <c r="K102" s="7">
        <v>2</v>
      </c>
      <c r="L102" s="7">
        <v>9</v>
      </c>
      <c r="M102" s="7">
        <f t="shared" si="7"/>
        <v>0</v>
      </c>
      <c r="N102" s="8">
        <f t="shared" si="8"/>
        <v>0</v>
      </c>
      <c r="R102" s="12">
        <v>1</v>
      </c>
    </row>
    <row r="103" spans="1:18" ht="25.5" x14ac:dyDescent="0.2">
      <c r="A103" s="1" t="s">
        <v>224</v>
      </c>
      <c r="B103" s="1" t="s">
        <v>225</v>
      </c>
      <c r="C103" s="2" t="s">
        <v>226</v>
      </c>
      <c r="D103" s="3" t="s">
        <v>118</v>
      </c>
      <c r="E103" s="4">
        <v>4</v>
      </c>
      <c r="F103" s="4">
        <v>0</v>
      </c>
      <c r="H103" s="6">
        <v>0</v>
      </c>
      <c r="I103" s="7">
        <v>6245750</v>
      </c>
      <c r="J103" s="7">
        <v>6245739</v>
      </c>
      <c r="K103" s="7">
        <v>2</v>
      </c>
      <c r="L103" s="7">
        <v>9</v>
      </c>
      <c r="M103" s="7">
        <f t="shared" si="7"/>
        <v>0</v>
      </c>
      <c r="N103" s="8">
        <f t="shared" si="8"/>
        <v>0</v>
      </c>
      <c r="R103" s="12">
        <v>1</v>
      </c>
    </row>
    <row r="104" spans="1:18" ht="25.5" x14ac:dyDescent="0.2">
      <c r="A104" s="1" t="s">
        <v>227</v>
      </c>
      <c r="B104" s="1" t="s">
        <v>228</v>
      </c>
      <c r="C104" s="2" t="s">
        <v>229</v>
      </c>
      <c r="D104" s="3" t="s">
        <v>118</v>
      </c>
      <c r="E104" s="4">
        <v>4</v>
      </c>
      <c r="F104" s="4">
        <v>0</v>
      </c>
      <c r="H104" s="6">
        <v>0</v>
      </c>
      <c r="I104" s="7">
        <v>6245751</v>
      </c>
      <c r="J104" s="7">
        <v>6245739</v>
      </c>
      <c r="K104" s="7">
        <v>2</v>
      </c>
      <c r="L104" s="7">
        <v>9</v>
      </c>
      <c r="M104" s="7">
        <f t="shared" si="7"/>
        <v>0</v>
      </c>
      <c r="N104" s="8">
        <f t="shared" si="8"/>
        <v>0</v>
      </c>
      <c r="R104" s="12">
        <v>1</v>
      </c>
    </row>
    <row r="105" spans="1:18" x14ac:dyDescent="0.2">
      <c r="A105" s="1" t="s">
        <v>230</v>
      </c>
      <c r="B105" s="1" t="s">
        <v>231</v>
      </c>
      <c r="C105" s="2" t="s">
        <v>232</v>
      </c>
      <c r="D105" s="3" t="s">
        <v>118</v>
      </c>
      <c r="E105" s="4">
        <v>2</v>
      </c>
      <c r="F105" s="4">
        <v>0</v>
      </c>
      <c r="H105" s="6">
        <v>0</v>
      </c>
      <c r="I105" s="7">
        <v>6245752</v>
      </c>
      <c r="J105" s="7">
        <v>6245739</v>
      </c>
      <c r="K105" s="7">
        <v>2</v>
      </c>
      <c r="L105" s="7">
        <v>9</v>
      </c>
      <c r="M105" s="7">
        <f t="shared" si="7"/>
        <v>0</v>
      </c>
      <c r="N105" s="8">
        <f t="shared" si="8"/>
        <v>0</v>
      </c>
      <c r="R105" s="12">
        <v>1</v>
      </c>
    </row>
    <row r="106" spans="1:18" x14ac:dyDescent="0.2">
      <c r="A106" s="1" t="s">
        <v>233</v>
      </c>
      <c r="B106" s="1" t="s">
        <v>234</v>
      </c>
      <c r="C106" s="2" t="s">
        <v>235</v>
      </c>
      <c r="D106" s="3" t="s">
        <v>118</v>
      </c>
      <c r="E106" s="4">
        <v>2</v>
      </c>
      <c r="F106" s="4">
        <v>0</v>
      </c>
      <c r="H106" s="6">
        <v>0</v>
      </c>
      <c r="I106" s="7">
        <v>6245753</v>
      </c>
      <c r="J106" s="7">
        <v>6245739</v>
      </c>
      <c r="K106" s="7">
        <v>2</v>
      </c>
      <c r="L106" s="7">
        <v>9</v>
      </c>
      <c r="M106" s="7">
        <f t="shared" si="7"/>
        <v>0</v>
      </c>
      <c r="N106" s="8">
        <f t="shared" si="8"/>
        <v>0</v>
      </c>
      <c r="R106" s="12">
        <v>1</v>
      </c>
    </row>
    <row r="107" spans="1:18" x14ac:dyDescent="0.2">
      <c r="A107" s="1" t="s">
        <v>236</v>
      </c>
      <c r="B107" s="1" t="s">
        <v>237</v>
      </c>
      <c r="C107" s="2" t="s">
        <v>238</v>
      </c>
      <c r="D107" s="3" t="s">
        <v>118</v>
      </c>
      <c r="E107" s="4">
        <v>15</v>
      </c>
      <c r="F107" s="4">
        <v>0</v>
      </c>
      <c r="H107" s="6">
        <v>0</v>
      </c>
      <c r="I107" s="7">
        <v>6245754</v>
      </c>
      <c r="J107" s="7">
        <v>6245739</v>
      </c>
      <c r="K107" s="7">
        <v>2</v>
      </c>
      <c r="L107" s="7">
        <v>9</v>
      </c>
      <c r="M107" s="7">
        <f t="shared" si="7"/>
        <v>0</v>
      </c>
      <c r="N107" s="8">
        <f t="shared" si="8"/>
        <v>0</v>
      </c>
      <c r="R107" s="12">
        <v>1</v>
      </c>
    </row>
    <row r="108" spans="1:18" x14ac:dyDescent="0.2">
      <c r="A108" s="1" t="s">
        <v>239</v>
      </c>
      <c r="B108" s="1" t="s">
        <v>240</v>
      </c>
      <c r="C108" s="2" t="s">
        <v>241</v>
      </c>
      <c r="D108" s="3" t="s">
        <v>118</v>
      </c>
      <c r="E108" s="4">
        <v>4</v>
      </c>
      <c r="F108" s="4">
        <v>0</v>
      </c>
      <c r="H108" s="6">
        <v>0</v>
      </c>
      <c r="I108" s="7">
        <v>6245755</v>
      </c>
      <c r="J108" s="7">
        <v>6245739</v>
      </c>
      <c r="K108" s="7">
        <v>2</v>
      </c>
      <c r="L108" s="7">
        <v>9</v>
      </c>
      <c r="M108" s="7">
        <f t="shared" si="7"/>
        <v>0</v>
      </c>
      <c r="N108" s="8">
        <f t="shared" si="8"/>
        <v>0</v>
      </c>
      <c r="R108" s="12">
        <v>1</v>
      </c>
    </row>
    <row r="109" spans="1:18" x14ac:dyDescent="0.2">
      <c r="A109" s="1" t="s">
        <v>242</v>
      </c>
      <c r="B109" s="1" t="s">
        <v>243</v>
      </c>
      <c r="C109" s="2" t="s">
        <v>244</v>
      </c>
      <c r="D109" s="3" t="s">
        <v>118</v>
      </c>
      <c r="E109" s="4">
        <v>2</v>
      </c>
      <c r="F109" s="4">
        <v>0</v>
      </c>
      <c r="H109" s="6">
        <v>0</v>
      </c>
      <c r="I109" s="7">
        <v>6245756</v>
      </c>
      <c r="J109" s="7">
        <v>6245739</v>
      </c>
      <c r="K109" s="7">
        <v>2</v>
      </c>
      <c r="L109" s="7">
        <v>9</v>
      </c>
      <c r="M109" s="7">
        <f t="shared" si="7"/>
        <v>0</v>
      </c>
      <c r="N109" s="8">
        <f t="shared" si="8"/>
        <v>0</v>
      </c>
      <c r="R109" s="12">
        <v>1</v>
      </c>
    </row>
    <row r="110" spans="1:18" x14ac:dyDescent="0.2">
      <c r="A110" s="1" t="s">
        <v>245</v>
      </c>
      <c r="B110" s="1" t="s">
        <v>246</v>
      </c>
      <c r="C110" s="2" t="s">
        <v>247</v>
      </c>
      <c r="D110" s="3" t="s">
        <v>118</v>
      </c>
      <c r="E110" s="4">
        <v>2</v>
      </c>
      <c r="F110" s="4">
        <v>0</v>
      </c>
      <c r="H110" s="6">
        <v>0</v>
      </c>
      <c r="I110" s="7">
        <v>6245757</v>
      </c>
      <c r="J110" s="7">
        <v>6245739</v>
      </c>
      <c r="K110" s="7">
        <v>2</v>
      </c>
      <c r="L110" s="7">
        <v>9</v>
      </c>
      <c r="M110" s="7">
        <f t="shared" si="7"/>
        <v>0</v>
      </c>
      <c r="N110" s="8">
        <f t="shared" si="8"/>
        <v>0</v>
      </c>
      <c r="R110" s="12">
        <v>1</v>
      </c>
    </row>
    <row r="111" spans="1:18" x14ac:dyDescent="0.2">
      <c r="A111" s="1" t="s">
        <v>248</v>
      </c>
      <c r="B111" s="1" t="s">
        <v>249</v>
      </c>
      <c r="C111" s="2" t="s">
        <v>250</v>
      </c>
      <c r="D111" s="3" t="s">
        <v>118</v>
      </c>
      <c r="E111" s="4">
        <v>4</v>
      </c>
      <c r="F111" s="4">
        <v>0</v>
      </c>
      <c r="H111" s="6">
        <v>0</v>
      </c>
      <c r="I111" s="7">
        <v>6245758</v>
      </c>
      <c r="J111" s="7">
        <v>6245739</v>
      </c>
      <c r="K111" s="7">
        <v>2</v>
      </c>
      <c r="L111" s="7">
        <v>9</v>
      </c>
      <c r="M111" s="7">
        <f t="shared" si="7"/>
        <v>0</v>
      </c>
      <c r="N111" s="8">
        <f t="shared" si="8"/>
        <v>0</v>
      </c>
      <c r="R111" s="12">
        <v>1</v>
      </c>
    </row>
    <row r="112" spans="1:18" x14ac:dyDescent="0.2">
      <c r="A112" s="1" t="s">
        <v>251</v>
      </c>
      <c r="B112" s="1" t="s">
        <v>252</v>
      </c>
      <c r="C112" s="2" t="s">
        <v>253</v>
      </c>
      <c r="D112" s="3" t="s">
        <v>118</v>
      </c>
      <c r="E112" s="4">
        <v>96</v>
      </c>
      <c r="F112" s="4">
        <v>0</v>
      </c>
      <c r="H112" s="6">
        <v>0</v>
      </c>
      <c r="I112" s="7">
        <v>6245759</v>
      </c>
      <c r="J112" s="7">
        <v>6245739</v>
      </c>
      <c r="K112" s="7">
        <v>2</v>
      </c>
      <c r="L112" s="7">
        <v>9</v>
      </c>
      <c r="M112" s="7">
        <f t="shared" si="7"/>
        <v>0</v>
      </c>
      <c r="N112" s="8">
        <f t="shared" si="8"/>
        <v>0</v>
      </c>
      <c r="R112" s="12">
        <v>1</v>
      </c>
    </row>
    <row r="113" spans="1:18" x14ac:dyDescent="0.2">
      <c r="A113" s="1" t="s">
        <v>254</v>
      </c>
      <c r="B113" s="1" t="s">
        <v>255</v>
      </c>
      <c r="C113" s="2" t="s">
        <v>256</v>
      </c>
      <c r="D113" s="3" t="s">
        <v>118</v>
      </c>
      <c r="E113" s="4">
        <v>96</v>
      </c>
      <c r="F113" s="4">
        <v>0</v>
      </c>
      <c r="H113" s="6">
        <v>0</v>
      </c>
      <c r="I113" s="7">
        <v>6245760</v>
      </c>
      <c r="J113" s="7">
        <v>6245739</v>
      </c>
      <c r="K113" s="7">
        <v>2</v>
      </c>
      <c r="L113" s="7">
        <v>9</v>
      </c>
      <c r="M113" s="7">
        <f t="shared" si="7"/>
        <v>0</v>
      </c>
      <c r="N113" s="8">
        <f t="shared" si="8"/>
        <v>0</v>
      </c>
      <c r="R113" s="12">
        <v>1</v>
      </c>
    </row>
    <row r="114" spans="1:18" x14ac:dyDescent="0.2">
      <c r="A114" s="1" t="s">
        <v>257</v>
      </c>
      <c r="B114" s="1" t="s">
        <v>258</v>
      </c>
      <c r="C114" s="2" t="s">
        <v>259</v>
      </c>
      <c r="D114" s="3" t="s">
        <v>118</v>
      </c>
      <c r="E114" s="4">
        <v>16</v>
      </c>
      <c r="F114" s="4">
        <v>0</v>
      </c>
      <c r="H114" s="6">
        <v>0</v>
      </c>
      <c r="I114" s="7">
        <v>6245761</v>
      </c>
      <c r="J114" s="7">
        <v>6245739</v>
      </c>
      <c r="K114" s="7">
        <v>2</v>
      </c>
      <c r="L114" s="7">
        <v>9</v>
      </c>
      <c r="M114" s="7">
        <f t="shared" si="7"/>
        <v>0</v>
      </c>
      <c r="N114" s="8">
        <f t="shared" si="8"/>
        <v>0</v>
      </c>
      <c r="R114" s="12">
        <v>1</v>
      </c>
    </row>
    <row r="115" spans="1:18" x14ac:dyDescent="0.2">
      <c r="A115" s="1" t="s">
        <v>260</v>
      </c>
      <c r="B115" s="1" t="s">
        <v>261</v>
      </c>
      <c r="C115" s="2" t="s">
        <v>262</v>
      </c>
      <c r="D115" s="3" t="s">
        <v>118</v>
      </c>
      <c r="E115" s="4">
        <v>2</v>
      </c>
      <c r="F115" s="4">
        <v>0</v>
      </c>
      <c r="H115" s="6">
        <v>0</v>
      </c>
      <c r="I115" s="7">
        <v>6245762</v>
      </c>
      <c r="J115" s="7">
        <v>6245739</v>
      </c>
      <c r="K115" s="7">
        <v>2</v>
      </c>
      <c r="L115" s="7">
        <v>9</v>
      </c>
      <c r="M115" s="7">
        <f t="shared" si="7"/>
        <v>0</v>
      </c>
      <c r="N115" s="8">
        <f t="shared" si="8"/>
        <v>0</v>
      </c>
      <c r="R115" s="12">
        <v>1</v>
      </c>
    </row>
    <row r="116" spans="1:18" x14ac:dyDescent="0.2">
      <c r="A116" s="1" t="s">
        <v>263</v>
      </c>
      <c r="B116" s="1" t="s">
        <v>264</v>
      </c>
      <c r="C116" s="2" t="s">
        <v>265</v>
      </c>
      <c r="D116" s="3" t="s">
        <v>118</v>
      </c>
      <c r="E116" s="4">
        <v>2</v>
      </c>
      <c r="F116" s="4">
        <v>0</v>
      </c>
      <c r="H116" s="6">
        <v>0</v>
      </c>
      <c r="I116" s="7">
        <v>6245763</v>
      </c>
      <c r="J116" s="7">
        <v>6245739</v>
      </c>
      <c r="K116" s="7">
        <v>2</v>
      </c>
      <c r="L116" s="7">
        <v>9</v>
      </c>
      <c r="M116" s="7">
        <f t="shared" si="7"/>
        <v>0</v>
      </c>
      <c r="N116" s="8">
        <f t="shared" si="8"/>
        <v>0</v>
      </c>
      <c r="R116" s="12">
        <v>1</v>
      </c>
    </row>
    <row r="117" spans="1:18" ht="25.5" x14ac:dyDescent="0.2">
      <c r="A117" s="1" t="s">
        <v>266</v>
      </c>
      <c r="B117" s="1" t="s">
        <v>267</v>
      </c>
      <c r="C117" s="2" t="s">
        <v>268</v>
      </c>
      <c r="D117" s="3" t="s">
        <v>118</v>
      </c>
      <c r="E117" s="4">
        <v>8</v>
      </c>
      <c r="F117" s="4">
        <v>0</v>
      </c>
      <c r="H117" s="6">
        <v>0</v>
      </c>
      <c r="I117" s="7">
        <v>6245764</v>
      </c>
      <c r="J117" s="7">
        <v>6245739</v>
      </c>
      <c r="K117" s="7">
        <v>2</v>
      </c>
      <c r="L117" s="7">
        <v>9</v>
      </c>
      <c r="M117" s="7">
        <f t="shared" si="7"/>
        <v>0</v>
      </c>
      <c r="N117" s="8">
        <f t="shared" si="8"/>
        <v>0</v>
      </c>
      <c r="R117" s="12">
        <v>1</v>
      </c>
    </row>
    <row r="118" spans="1:18" x14ac:dyDescent="0.2">
      <c r="A118" s="1" t="s">
        <v>269</v>
      </c>
      <c r="B118" s="1" t="s">
        <v>270</v>
      </c>
      <c r="C118" s="2" t="s">
        <v>271</v>
      </c>
      <c r="D118" s="3" t="s">
        <v>118</v>
      </c>
      <c r="E118" s="4">
        <v>2</v>
      </c>
      <c r="F118" s="4">
        <v>0</v>
      </c>
      <c r="H118" s="6">
        <v>0</v>
      </c>
      <c r="I118" s="7">
        <v>6245765</v>
      </c>
      <c r="J118" s="7">
        <v>6245739</v>
      </c>
      <c r="K118" s="7">
        <v>2</v>
      </c>
      <c r="L118" s="7">
        <v>9</v>
      </c>
      <c r="M118" s="7">
        <f t="shared" si="7"/>
        <v>0</v>
      </c>
      <c r="N118" s="8">
        <f t="shared" si="8"/>
        <v>0</v>
      </c>
      <c r="R118" s="12">
        <v>1</v>
      </c>
    </row>
    <row r="119" spans="1:18" x14ac:dyDescent="0.2">
      <c r="A119" s="1" t="s">
        <v>272</v>
      </c>
      <c r="B119" s="1" t="s">
        <v>273</v>
      </c>
      <c r="C119" s="2" t="s">
        <v>274</v>
      </c>
      <c r="D119" s="3" t="s">
        <v>118</v>
      </c>
      <c r="E119" s="4">
        <v>2</v>
      </c>
      <c r="F119" s="4">
        <v>0</v>
      </c>
      <c r="H119" s="6">
        <v>0</v>
      </c>
      <c r="I119" s="7">
        <v>6245766</v>
      </c>
      <c r="J119" s="7">
        <v>6245739</v>
      </c>
      <c r="K119" s="7">
        <v>2</v>
      </c>
      <c r="L119" s="7">
        <v>9</v>
      </c>
      <c r="M119" s="7">
        <f t="shared" si="7"/>
        <v>0</v>
      </c>
      <c r="N119" s="8">
        <f t="shared" si="8"/>
        <v>0</v>
      </c>
      <c r="R119" s="12">
        <v>1</v>
      </c>
    </row>
    <row r="120" spans="1:18" x14ac:dyDescent="0.2">
      <c r="A120" s="1" t="s">
        <v>275</v>
      </c>
      <c r="B120" s="1" t="s">
        <v>276</v>
      </c>
      <c r="C120" s="2" t="s">
        <v>277</v>
      </c>
      <c r="D120" s="3" t="s">
        <v>118</v>
      </c>
      <c r="E120" s="4">
        <v>4</v>
      </c>
      <c r="F120" s="4">
        <v>0</v>
      </c>
      <c r="H120" s="6">
        <v>0</v>
      </c>
      <c r="I120" s="7">
        <v>6245767</v>
      </c>
      <c r="J120" s="7">
        <v>6245739</v>
      </c>
      <c r="K120" s="7">
        <v>2</v>
      </c>
      <c r="L120" s="7">
        <v>9</v>
      </c>
      <c r="M120" s="7">
        <f t="shared" si="7"/>
        <v>0</v>
      </c>
      <c r="N120" s="8">
        <f t="shared" si="8"/>
        <v>0</v>
      </c>
      <c r="R120" s="12">
        <v>1</v>
      </c>
    </row>
    <row r="121" spans="1:18" ht="25.5" x14ac:dyDescent="0.2">
      <c r="A121" s="1" t="s">
        <v>278</v>
      </c>
      <c r="B121" s="1" t="s">
        <v>279</v>
      </c>
      <c r="C121" s="2" t="s">
        <v>280</v>
      </c>
      <c r="D121" s="3" t="s">
        <v>118</v>
      </c>
      <c r="E121" s="4">
        <v>1</v>
      </c>
      <c r="F121" s="4">
        <v>0</v>
      </c>
      <c r="H121" s="6">
        <v>0</v>
      </c>
      <c r="I121" s="7">
        <v>6245768</v>
      </c>
      <c r="J121" s="7">
        <v>6245739</v>
      </c>
      <c r="K121" s="7">
        <v>2</v>
      </c>
      <c r="L121" s="7">
        <v>9</v>
      </c>
      <c r="M121" s="7">
        <f t="shared" si="7"/>
        <v>0</v>
      </c>
      <c r="N121" s="8">
        <f t="shared" si="8"/>
        <v>0</v>
      </c>
      <c r="R121" s="12">
        <v>1</v>
      </c>
    </row>
    <row r="122" spans="1:18" x14ac:dyDescent="0.2">
      <c r="A122" s="1" t="s">
        <v>281</v>
      </c>
      <c r="B122" s="1" t="s">
        <v>282</v>
      </c>
      <c r="C122" s="2" t="s">
        <v>130</v>
      </c>
      <c r="D122" s="3" t="s">
        <v>118</v>
      </c>
      <c r="E122" s="4">
        <v>4</v>
      </c>
      <c r="F122" s="4">
        <v>0</v>
      </c>
      <c r="H122" s="6">
        <v>0</v>
      </c>
      <c r="I122" s="7">
        <v>6245769</v>
      </c>
      <c r="J122" s="7">
        <v>6245739</v>
      </c>
      <c r="K122" s="7">
        <v>2</v>
      </c>
      <c r="L122" s="7">
        <v>9</v>
      </c>
      <c r="M122" s="7">
        <f t="shared" si="7"/>
        <v>0</v>
      </c>
      <c r="N122" s="8">
        <f t="shared" si="8"/>
        <v>0</v>
      </c>
      <c r="R122" s="12">
        <v>1</v>
      </c>
    </row>
    <row r="123" spans="1:18" x14ac:dyDescent="0.2">
      <c r="A123" s="1" t="s">
        <v>283</v>
      </c>
      <c r="B123" s="1" t="s">
        <v>284</v>
      </c>
      <c r="C123" s="2" t="s">
        <v>285</v>
      </c>
      <c r="D123" s="3" t="s">
        <v>118</v>
      </c>
      <c r="E123" s="4">
        <v>1</v>
      </c>
      <c r="F123" s="4">
        <v>0</v>
      </c>
      <c r="H123" s="6">
        <v>0</v>
      </c>
      <c r="I123" s="7">
        <v>6245770</v>
      </c>
      <c r="J123" s="7">
        <v>6245739</v>
      </c>
      <c r="K123" s="7">
        <v>2</v>
      </c>
      <c r="L123" s="7">
        <v>9</v>
      </c>
      <c r="M123" s="7">
        <f t="shared" si="7"/>
        <v>0</v>
      </c>
      <c r="N123" s="8">
        <f t="shared" si="8"/>
        <v>0</v>
      </c>
      <c r="R123" s="12">
        <v>1</v>
      </c>
    </row>
    <row r="124" spans="1:18" x14ac:dyDescent="0.2">
      <c r="A124" s="1" t="s">
        <v>286</v>
      </c>
      <c r="B124" s="1" t="s">
        <v>287</v>
      </c>
      <c r="C124" s="2" t="s">
        <v>288</v>
      </c>
      <c r="D124" s="3" t="s">
        <v>118</v>
      </c>
      <c r="E124" s="4">
        <v>1</v>
      </c>
      <c r="F124" s="4">
        <v>0</v>
      </c>
      <c r="H124" s="6">
        <v>0</v>
      </c>
      <c r="I124" s="7">
        <v>6245771</v>
      </c>
      <c r="J124" s="7">
        <v>6245739</v>
      </c>
      <c r="K124" s="7">
        <v>2</v>
      </c>
      <c r="L124" s="7">
        <v>9</v>
      </c>
      <c r="M124" s="7">
        <f t="shared" si="7"/>
        <v>0</v>
      </c>
      <c r="N124" s="8">
        <f t="shared" si="8"/>
        <v>0</v>
      </c>
      <c r="R124" s="12">
        <v>1</v>
      </c>
    </row>
    <row r="125" spans="1:18" x14ac:dyDescent="0.2">
      <c r="A125" s="1" t="s">
        <v>289</v>
      </c>
      <c r="C125" s="2" t="s">
        <v>182</v>
      </c>
      <c r="E125" s="4">
        <v>0</v>
      </c>
      <c r="F125" s="4">
        <v>0</v>
      </c>
      <c r="H125" s="6">
        <v>0</v>
      </c>
      <c r="I125" s="7">
        <v>6245772</v>
      </c>
      <c r="J125" s="7">
        <v>6245738</v>
      </c>
      <c r="K125" s="7">
        <v>1</v>
      </c>
      <c r="L125" s="7">
        <v>8</v>
      </c>
      <c r="M125" s="7">
        <f>M126+M127+M128+M129+M130+M131+M132+M133+M134+M135</f>
        <v>0</v>
      </c>
      <c r="N125" s="8">
        <f>N126+N127+N128+N129+N130+N131+N132+N133+N134+N135</f>
        <v>0</v>
      </c>
      <c r="R125" s="12">
        <v>1</v>
      </c>
    </row>
    <row r="126" spans="1:18" ht="25.5" x14ac:dyDescent="0.2">
      <c r="A126" s="1" t="s">
        <v>290</v>
      </c>
      <c r="B126" s="1" t="s">
        <v>291</v>
      </c>
      <c r="C126" s="2" t="s">
        <v>292</v>
      </c>
      <c r="D126" s="3" t="s">
        <v>118</v>
      </c>
      <c r="E126" s="4">
        <v>4</v>
      </c>
      <c r="F126" s="4">
        <v>0</v>
      </c>
      <c r="H126" s="6">
        <v>0</v>
      </c>
      <c r="I126" s="7">
        <v>6245773</v>
      </c>
      <c r="J126" s="7">
        <v>6245772</v>
      </c>
      <c r="K126" s="7">
        <v>2</v>
      </c>
      <c r="L126" s="7">
        <v>9</v>
      </c>
      <c r="M126" s="7">
        <f t="shared" ref="M126:M135" si="9">ROUND(ROUND(H126,2)*ROUND(E126,2), 2)</f>
        <v>0</v>
      </c>
      <c r="N126" s="8">
        <f t="shared" ref="N126:N135" si="10">H126*E126*(1+F126/100)</f>
        <v>0</v>
      </c>
      <c r="R126" s="12">
        <v>1</v>
      </c>
    </row>
    <row r="127" spans="1:18" ht="63.75" x14ac:dyDescent="0.2">
      <c r="A127" s="1" t="s">
        <v>293</v>
      </c>
      <c r="B127" s="1" t="s">
        <v>294</v>
      </c>
      <c r="C127" s="2" t="s">
        <v>295</v>
      </c>
      <c r="D127" s="3" t="s">
        <v>118</v>
      </c>
      <c r="E127" s="4">
        <v>4</v>
      </c>
      <c r="F127" s="4">
        <v>0</v>
      </c>
      <c r="H127" s="6">
        <v>0</v>
      </c>
      <c r="I127" s="7">
        <v>6245774</v>
      </c>
      <c r="J127" s="7">
        <v>6245772</v>
      </c>
      <c r="K127" s="7">
        <v>2</v>
      </c>
      <c r="L127" s="7">
        <v>9</v>
      </c>
      <c r="M127" s="7">
        <f t="shared" si="9"/>
        <v>0</v>
      </c>
      <c r="N127" s="8">
        <f t="shared" si="10"/>
        <v>0</v>
      </c>
      <c r="R127" s="12">
        <v>1</v>
      </c>
    </row>
    <row r="128" spans="1:18" ht="38.25" x14ac:dyDescent="0.2">
      <c r="A128" s="1" t="s">
        <v>296</v>
      </c>
      <c r="B128" s="1" t="s">
        <v>297</v>
      </c>
      <c r="C128" s="2" t="s">
        <v>298</v>
      </c>
      <c r="D128" s="3" t="s">
        <v>118</v>
      </c>
      <c r="E128" s="4">
        <v>4</v>
      </c>
      <c r="F128" s="4">
        <v>0</v>
      </c>
      <c r="H128" s="6">
        <v>0</v>
      </c>
      <c r="I128" s="7">
        <v>6245775</v>
      </c>
      <c r="J128" s="7">
        <v>6245772</v>
      </c>
      <c r="K128" s="7">
        <v>2</v>
      </c>
      <c r="L128" s="7">
        <v>9</v>
      </c>
      <c r="M128" s="7">
        <f t="shared" si="9"/>
        <v>0</v>
      </c>
      <c r="N128" s="8">
        <f t="shared" si="10"/>
        <v>0</v>
      </c>
      <c r="R128" s="12">
        <v>1</v>
      </c>
    </row>
    <row r="129" spans="1:18" ht="25.5" x14ac:dyDescent="0.2">
      <c r="A129" s="1" t="s">
        <v>299</v>
      </c>
      <c r="B129" s="1" t="s">
        <v>300</v>
      </c>
      <c r="C129" s="2" t="s">
        <v>301</v>
      </c>
      <c r="D129" s="3" t="s">
        <v>118</v>
      </c>
      <c r="E129" s="4">
        <v>4</v>
      </c>
      <c r="F129" s="4">
        <v>0</v>
      </c>
      <c r="H129" s="6">
        <v>0</v>
      </c>
      <c r="I129" s="7">
        <v>6245776</v>
      </c>
      <c r="J129" s="7">
        <v>6245772</v>
      </c>
      <c r="K129" s="7">
        <v>2</v>
      </c>
      <c r="L129" s="7">
        <v>9</v>
      </c>
      <c r="M129" s="7">
        <f t="shared" si="9"/>
        <v>0</v>
      </c>
      <c r="N129" s="8">
        <f t="shared" si="10"/>
        <v>0</v>
      </c>
      <c r="R129" s="12">
        <v>1</v>
      </c>
    </row>
    <row r="130" spans="1:18" ht="25.5" x14ac:dyDescent="0.2">
      <c r="A130" s="1" t="s">
        <v>302</v>
      </c>
      <c r="B130" s="1" t="s">
        <v>303</v>
      </c>
      <c r="C130" s="2" t="s">
        <v>304</v>
      </c>
      <c r="D130" s="3" t="s">
        <v>118</v>
      </c>
      <c r="E130" s="4">
        <v>4</v>
      </c>
      <c r="F130" s="4">
        <v>0</v>
      </c>
      <c r="H130" s="6">
        <v>0</v>
      </c>
      <c r="I130" s="7">
        <v>6245777</v>
      </c>
      <c r="J130" s="7">
        <v>6245772</v>
      </c>
      <c r="K130" s="7">
        <v>2</v>
      </c>
      <c r="L130" s="7">
        <v>9</v>
      </c>
      <c r="M130" s="7">
        <f t="shared" si="9"/>
        <v>0</v>
      </c>
      <c r="N130" s="8">
        <f t="shared" si="10"/>
        <v>0</v>
      </c>
      <c r="R130" s="12">
        <v>1</v>
      </c>
    </row>
    <row r="131" spans="1:18" ht="38.25" x14ac:dyDescent="0.2">
      <c r="A131" s="1" t="s">
        <v>305</v>
      </c>
      <c r="B131" s="1" t="s">
        <v>306</v>
      </c>
      <c r="C131" s="2" t="s">
        <v>307</v>
      </c>
      <c r="D131" s="3" t="s">
        <v>118</v>
      </c>
      <c r="E131" s="4">
        <v>6</v>
      </c>
      <c r="F131" s="4">
        <v>0</v>
      </c>
      <c r="H131" s="6">
        <v>0</v>
      </c>
      <c r="I131" s="7">
        <v>6245778</v>
      </c>
      <c r="J131" s="7">
        <v>6245772</v>
      </c>
      <c r="K131" s="7">
        <v>2</v>
      </c>
      <c r="L131" s="7">
        <v>9</v>
      </c>
      <c r="M131" s="7">
        <f t="shared" si="9"/>
        <v>0</v>
      </c>
      <c r="N131" s="8">
        <f t="shared" si="10"/>
        <v>0</v>
      </c>
      <c r="R131" s="12">
        <v>1</v>
      </c>
    </row>
    <row r="132" spans="1:18" ht="38.25" x14ac:dyDescent="0.2">
      <c r="A132" s="1" t="s">
        <v>308</v>
      </c>
      <c r="B132" s="1" t="s">
        <v>309</v>
      </c>
      <c r="C132" s="2" t="s">
        <v>310</v>
      </c>
      <c r="D132" s="3" t="s">
        <v>118</v>
      </c>
      <c r="E132" s="4">
        <v>1</v>
      </c>
      <c r="F132" s="4">
        <v>0</v>
      </c>
      <c r="H132" s="6">
        <v>0</v>
      </c>
      <c r="I132" s="7">
        <v>6245779</v>
      </c>
      <c r="J132" s="7">
        <v>6245772</v>
      </c>
      <c r="K132" s="7">
        <v>2</v>
      </c>
      <c r="L132" s="7">
        <v>9</v>
      </c>
      <c r="M132" s="7">
        <f t="shared" si="9"/>
        <v>0</v>
      </c>
      <c r="N132" s="8">
        <f t="shared" si="10"/>
        <v>0</v>
      </c>
      <c r="R132" s="12">
        <v>1</v>
      </c>
    </row>
    <row r="133" spans="1:18" x14ac:dyDescent="0.2">
      <c r="A133" s="1" t="s">
        <v>311</v>
      </c>
      <c r="B133" s="1" t="s">
        <v>312</v>
      </c>
      <c r="C133" s="2" t="s">
        <v>313</v>
      </c>
      <c r="D133" s="3" t="s">
        <v>118</v>
      </c>
      <c r="E133" s="4">
        <v>1</v>
      </c>
      <c r="F133" s="4">
        <v>0</v>
      </c>
      <c r="H133" s="6">
        <v>0</v>
      </c>
      <c r="I133" s="7">
        <v>6245780</v>
      </c>
      <c r="J133" s="7">
        <v>6245772</v>
      </c>
      <c r="K133" s="7">
        <v>2</v>
      </c>
      <c r="L133" s="7">
        <v>9</v>
      </c>
      <c r="M133" s="7">
        <f t="shared" si="9"/>
        <v>0</v>
      </c>
      <c r="N133" s="8">
        <f t="shared" si="10"/>
        <v>0</v>
      </c>
      <c r="R133" s="12">
        <v>1</v>
      </c>
    </row>
    <row r="134" spans="1:18" x14ac:dyDescent="0.2">
      <c r="A134" s="1" t="s">
        <v>314</v>
      </c>
      <c r="B134" s="1" t="s">
        <v>315</v>
      </c>
      <c r="C134" s="2" t="s">
        <v>316</v>
      </c>
      <c r="D134" s="3" t="s">
        <v>118</v>
      </c>
      <c r="E134" s="4">
        <v>2</v>
      </c>
      <c r="F134" s="4">
        <v>0</v>
      </c>
      <c r="H134" s="6">
        <v>0</v>
      </c>
      <c r="I134" s="7">
        <v>6245781</v>
      </c>
      <c r="J134" s="7">
        <v>6245772</v>
      </c>
      <c r="K134" s="7">
        <v>2</v>
      </c>
      <c r="L134" s="7">
        <v>9</v>
      </c>
      <c r="M134" s="7">
        <f t="shared" si="9"/>
        <v>0</v>
      </c>
      <c r="N134" s="8">
        <f t="shared" si="10"/>
        <v>0</v>
      </c>
      <c r="R134" s="12">
        <v>1</v>
      </c>
    </row>
    <row r="135" spans="1:18" ht="25.5" x14ac:dyDescent="0.2">
      <c r="A135" s="1" t="s">
        <v>317</v>
      </c>
      <c r="B135" s="1" t="s">
        <v>318</v>
      </c>
      <c r="C135" s="2" t="s">
        <v>319</v>
      </c>
      <c r="D135" s="3" t="s">
        <v>118</v>
      </c>
      <c r="E135" s="4">
        <v>1</v>
      </c>
      <c r="F135" s="4">
        <v>0</v>
      </c>
      <c r="H135" s="6">
        <v>0</v>
      </c>
      <c r="I135" s="7">
        <v>6245782</v>
      </c>
      <c r="J135" s="7">
        <v>6245772</v>
      </c>
      <c r="K135" s="7">
        <v>2</v>
      </c>
      <c r="L135" s="7">
        <v>9</v>
      </c>
      <c r="M135" s="7">
        <f t="shared" si="9"/>
        <v>0</v>
      </c>
      <c r="N135" s="8">
        <f t="shared" si="10"/>
        <v>0</v>
      </c>
      <c r="R135" s="12">
        <v>1</v>
      </c>
    </row>
    <row r="136" spans="1:18" x14ac:dyDescent="0.2">
      <c r="A136" s="1" t="s">
        <v>320</v>
      </c>
      <c r="C136" s="2" t="s">
        <v>321</v>
      </c>
      <c r="E136" s="4">
        <v>0</v>
      </c>
      <c r="F136" s="4">
        <v>0</v>
      </c>
      <c r="H136" s="6">
        <v>0</v>
      </c>
      <c r="I136" s="7">
        <v>6245783</v>
      </c>
      <c r="J136" s="7">
        <v>6245737</v>
      </c>
      <c r="K136" s="7">
        <v>1</v>
      </c>
      <c r="L136" s="7">
        <v>7</v>
      </c>
      <c r="M136" s="7">
        <f>M137+M142</f>
        <v>0</v>
      </c>
      <c r="N136" s="8">
        <f>N137+N142</f>
        <v>0</v>
      </c>
      <c r="R136" s="12">
        <v>1</v>
      </c>
    </row>
    <row r="137" spans="1:18" x14ac:dyDescent="0.2">
      <c r="A137" s="1" t="s">
        <v>322</v>
      </c>
      <c r="C137" s="2" t="s">
        <v>153</v>
      </c>
      <c r="E137" s="4">
        <v>0</v>
      </c>
      <c r="F137" s="4">
        <v>0</v>
      </c>
      <c r="H137" s="6">
        <v>0</v>
      </c>
      <c r="I137" s="7">
        <v>6245784</v>
      </c>
      <c r="J137" s="7">
        <v>6245783</v>
      </c>
      <c r="K137" s="7">
        <v>1</v>
      </c>
      <c r="L137" s="7">
        <v>8</v>
      </c>
      <c r="M137" s="7">
        <f>M138+M139+M140+M141</f>
        <v>0</v>
      </c>
      <c r="N137" s="8">
        <f>N138+N139+N140+N141</f>
        <v>0</v>
      </c>
      <c r="R137" s="12">
        <v>1</v>
      </c>
    </row>
    <row r="138" spans="1:18" ht="25.5" x14ac:dyDescent="0.2">
      <c r="A138" s="1" t="s">
        <v>323</v>
      </c>
      <c r="B138" s="1" t="s">
        <v>324</v>
      </c>
      <c r="C138" s="2" t="s">
        <v>325</v>
      </c>
      <c r="D138" s="3" t="s">
        <v>118</v>
      </c>
      <c r="E138" s="4">
        <v>2</v>
      </c>
      <c r="F138" s="4">
        <v>0</v>
      </c>
      <c r="H138" s="6">
        <v>0</v>
      </c>
      <c r="I138" s="7">
        <v>6245785</v>
      </c>
      <c r="J138" s="7">
        <v>6245784</v>
      </c>
      <c r="K138" s="7">
        <v>2</v>
      </c>
      <c r="L138" s="7">
        <v>9</v>
      </c>
      <c r="M138" s="7">
        <f t="shared" ref="M138:M141" si="11">ROUND(ROUND(H138,2)*ROUND(E138,2), 2)</f>
        <v>0</v>
      </c>
      <c r="N138" s="8">
        <f>H138*E138*(1+F138/100)</f>
        <v>0</v>
      </c>
      <c r="R138" s="12">
        <v>1</v>
      </c>
    </row>
    <row r="139" spans="1:18" x14ac:dyDescent="0.2">
      <c r="A139" s="1" t="s">
        <v>326</v>
      </c>
      <c r="B139" s="1" t="s">
        <v>327</v>
      </c>
      <c r="C139" s="2" t="s">
        <v>328</v>
      </c>
      <c r="D139" s="3" t="s">
        <v>118</v>
      </c>
      <c r="E139" s="4">
        <v>1</v>
      </c>
      <c r="F139" s="4">
        <v>0</v>
      </c>
      <c r="H139" s="6">
        <v>0</v>
      </c>
      <c r="I139" s="7">
        <v>6245988</v>
      </c>
      <c r="J139" s="7">
        <v>6245784</v>
      </c>
      <c r="K139" s="7">
        <v>2</v>
      </c>
      <c r="L139" s="7">
        <v>9</v>
      </c>
      <c r="M139" s="7">
        <f t="shared" si="11"/>
        <v>0</v>
      </c>
      <c r="N139" s="8">
        <f>H139*E139*(1+F139/100)</f>
        <v>0</v>
      </c>
      <c r="R139" s="12">
        <v>1</v>
      </c>
    </row>
    <row r="140" spans="1:18" x14ac:dyDescent="0.2">
      <c r="A140" s="1" t="s">
        <v>329</v>
      </c>
      <c r="B140" s="1" t="s">
        <v>330</v>
      </c>
      <c r="C140" s="2" t="s">
        <v>331</v>
      </c>
      <c r="D140" s="3" t="s">
        <v>118</v>
      </c>
      <c r="E140" s="4">
        <v>3</v>
      </c>
      <c r="F140" s="4">
        <v>0</v>
      </c>
      <c r="H140" s="6">
        <v>0</v>
      </c>
      <c r="I140" s="7">
        <v>6245786</v>
      </c>
      <c r="J140" s="7">
        <v>6245784</v>
      </c>
      <c r="K140" s="7">
        <v>2</v>
      </c>
      <c r="L140" s="7">
        <v>9</v>
      </c>
      <c r="M140" s="7">
        <f t="shared" si="11"/>
        <v>0</v>
      </c>
      <c r="N140" s="8">
        <f>H140*E140*(1+F140/100)</f>
        <v>0</v>
      </c>
      <c r="R140" s="12">
        <v>1</v>
      </c>
    </row>
    <row r="141" spans="1:18" x14ac:dyDescent="0.2">
      <c r="A141" s="1" t="s">
        <v>332</v>
      </c>
      <c r="B141" s="1" t="s">
        <v>333</v>
      </c>
      <c r="C141" s="2" t="s">
        <v>334</v>
      </c>
      <c r="D141" s="3" t="s">
        <v>118</v>
      </c>
      <c r="E141" s="4">
        <v>8</v>
      </c>
      <c r="F141" s="4">
        <v>0</v>
      </c>
      <c r="H141" s="6">
        <v>0</v>
      </c>
      <c r="I141" s="7">
        <v>6245787</v>
      </c>
      <c r="J141" s="7">
        <v>6245784</v>
      </c>
      <c r="K141" s="7">
        <v>2</v>
      </c>
      <c r="L141" s="7">
        <v>9</v>
      </c>
      <c r="M141" s="7">
        <f t="shared" si="11"/>
        <v>0</v>
      </c>
      <c r="N141" s="8">
        <f>H141*E141*(1+F141/100)</f>
        <v>0</v>
      </c>
      <c r="R141" s="12">
        <v>1</v>
      </c>
    </row>
    <row r="142" spans="1:18" x14ac:dyDescent="0.2">
      <c r="A142" s="1" t="s">
        <v>335</v>
      </c>
      <c r="C142" s="2" t="s">
        <v>182</v>
      </c>
      <c r="E142" s="4">
        <v>0</v>
      </c>
      <c r="F142" s="4">
        <v>0</v>
      </c>
      <c r="H142" s="6">
        <v>0</v>
      </c>
      <c r="I142" s="7">
        <v>6245788</v>
      </c>
      <c r="J142" s="7">
        <v>6245783</v>
      </c>
      <c r="K142" s="7">
        <v>1</v>
      </c>
      <c r="L142" s="7">
        <v>8</v>
      </c>
      <c r="M142" s="7">
        <f>M143+M144+M145+M146</f>
        <v>0</v>
      </c>
      <c r="N142" s="8">
        <f>N143+N144+N145+N146</f>
        <v>0</v>
      </c>
      <c r="R142" s="12">
        <v>1</v>
      </c>
    </row>
    <row r="143" spans="1:18" ht="25.5" x14ac:dyDescent="0.2">
      <c r="A143" s="1" t="s">
        <v>336</v>
      </c>
      <c r="B143" s="1" t="s">
        <v>291</v>
      </c>
      <c r="C143" s="2" t="s">
        <v>337</v>
      </c>
      <c r="D143" s="3" t="s">
        <v>118</v>
      </c>
      <c r="E143" s="4">
        <v>1</v>
      </c>
      <c r="F143" s="4">
        <v>0</v>
      </c>
      <c r="H143" s="6">
        <v>0</v>
      </c>
      <c r="I143" s="7">
        <v>6245789</v>
      </c>
      <c r="J143" s="7">
        <v>6245788</v>
      </c>
      <c r="K143" s="7">
        <v>2</v>
      </c>
      <c r="L143" s="7">
        <v>9</v>
      </c>
      <c r="M143" s="7">
        <f t="shared" ref="M143:M146" si="12">ROUND(ROUND(H143,2)*ROUND(E143,2), 2)</f>
        <v>0</v>
      </c>
      <c r="N143" s="8">
        <f>H143*E143*(1+F143/100)</f>
        <v>0</v>
      </c>
      <c r="R143" s="12">
        <v>1</v>
      </c>
    </row>
    <row r="144" spans="1:18" ht="63.75" x14ac:dyDescent="0.2">
      <c r="A144" s="1" t="s">
        <v>338</v>
      </c>
      <c r="B144" s="1" t="s">
        <v>339</v>
      </c>
      <c r="C144" s="2" t="s">
        <v>340</v>
      </c>
      <c r="D144" s="3" t="s">
        <v>118</v>
      </c>
      <c r="E144" s="4">
        <v>2</v>
      </c>
      <c r="F144" s="4">
        <v>0</v>
      </c>
      <c r="H144" s="6">
        <v>0</v>
      </c>
      <c r="I144" s="7">
        <v>6245790</v>
      </c>
      <c r="J144" s="7">
        <v>6245788</v>
      </c>
      <c r="K144" s="7">
        <v>2</v>
      </c>
      <c r="L144" s="7">
        <v>9</v>
      </c>
      <c r="M144" s="7">
        <f t="shared" si="12"/>
        <v>0</v>
      </c>
      <c r="N144" s="8">
        <f>H144*E144*(1+F144/100)</f>
        <v>0</v>
      </c>
      <c r="R144" s="12">
        <v>1</v>
      </c>
    </row>
    <row r="145" spans="1:18" ht="63.75" x14ac:dyDescent="0.2">
      <c r="A145" s="1" t="s">
        <v>341</v>
      </c>
      <c r="B145" s="1" t="s">
        <v>342</v>
      </c>
      <c r="C145" s="2" t="s">
        <v>343</v>
      </c>
      <c r="D145" s="3" t="s">
        <v>118</v>
      </c>
      <c r="E145" s="4">
        <v>2</v>
      </c>
      <c r="F145" s="4">
        <v>0</v>
      </c>
      <c r="H145" s="6">
        <v>0</v>
      </c>
      <c r="I145" s="7">
        <v>6245791</v>
      </c>
      <c r="J145" s="7">
        <v>6245788</v>
      </c>
      <c r="K145" s="7">
        <v>2</v>
      </c>
      <c r="L145" s="7">
        <v>9</v>
      </c>
      <c r="M145" s="7">
        <f t="shared" si="12"/>
        <v>0</v>
      </c>
      <c r="N145" s="8">
        <f>H145*E145*(1+F145/100)</f>
        <v>0</v>
      </c>
      <c r="R145" s="12">
        <v>1</v>
      </c>
    </row>
    <row r="146" spans="1:18" x14ac:dyDescent="0.2">
      <c r="A146" s="1" t="s">
        <v>344</v>
      </c>
      <c r="B146" s="1" t="s">
        <v>345</v>
      </c>
      <c r="C146" s="2" t="s">
        <v>346</v>
      </c>
      <c r="D146" s="3" t="s">
        <v>118</v>
      </c>
      <c r="E146" s="4">
        <v>1</v>
      </c>
      <c r="F146" s="4">
        <v>0</v>
      </c>
      <c r="H146" s="6">
        <v>0</v>
      </c>
      <c r="I146" s="7">
        <v>6245792</v>
      </c>
      <c r="J146" s="7">
        <v>6245788</v>
      </c>
      <c r="K146" s="7">
        <v>2</v>
      </c>
      <c r="L146" s="7">
        <v>9</v>
      </c>
      <c r="M146" s="7">
        <f t="shared" si="12"/>
        <v>0</v>
      </c>
      <c r="N146" s="8">
        <f>H146*E146*(1+F146/100)</f>
        <v>0</v>
      </c>
      <c r="R146" s="12">
        <v>1</v>
      </c>
    </row>
    <row r="147" spans="1:18" x14ac:dyDescent="0.2">
      <c r="A147" s="1" t="s">
        <v>347</v>
      </c>
      <c r="C147" s="2" t="s">
        <v>348</v>
      </c>
      <c r="E147" s="4">
        <v>0</v>
      </c>
      <c r="F147" s="4">
        <v>0</v>
      </c>
      <c r="H147" s="6">
        <v>0</v>
      </c>
      <c r="I147" s="7">
        <v>6245793</v>
      </c>
      <c r="J147" s="7">
        <v>6245703</v>
      </c>
      <c r="K147" s="7">
        <v>1</v>
      </c>
      <c r="L147" s="7">
        <v>6</v>
      </c>
      <c r="M147" s="7">
        <f>M148+M166</f>
        <v>0</v>
      </c>
      <c r="N147" s="8">
        <f>N148+N166</f>
        <v>0</v>
      </c>
      <c r="R147" s="12">
        <v>1</v>
      </c>
    </row>
    <row r="148" spans="1:18" x14ac:dyDescent="0.2">
      <c r="A148" s="1" t="s">
        <v>349</v>
      </c>
      <c r="C148" s="2" t="s">
        <v>350</v>
      </c>
      <c r="E148" s="4">
        <v>0</v>
      </c>
      <c r="F148" s="4">
        <v>0</v>
      </c>
      <c r="H148" s="6">
        <v>0</v>
      </c>
      <c r="I148" s="7">
        <v>6245794</v>
      </c>
      <c r="J148" s="7">
        <v>6245793</v>
      </c>
      <c r="K148" s="7">
        <v>1</v>
      </c>
      <c r="L148" s="7">
        <v>7</v>
      </c>
      <c r="M148" s="7">
        <f>M149</f>
        <v>0</v>
      </c>
      <c r="N148" s="8">
        <f>N149</f>
        <v>0</v>
      </c>
      <c r="R148" s="12">
        <v>1</v>
      </c>
    </row>
    <row r="149" spans="1:18" x14ac:dyDescent="0.2">
      <c r="A149" s="1" t="s">
        <v>351</v>
      </c>
      <c r="C149" s="2" t="s">
        <v>153</v>
      </c>
      <c r="E149" s="4">
        <v>0</v>
      </c>
      <c r="F149" s="4">
        <v>0</v>
      </c>
      <c r="H149" s="6">
        <v>0</v>
      </c>
      <c r="I149" s="7">
        <v>6245795</v>
      </c>
      <c r="J149" s="7">
        <v>6245794</v>
      </c>
      <c r="K149" s="7">
        <v>1</v>
      </c>
      <c r="L149" s="7">
        <v>8</v>
      </c>
      <c r="M149" s="7">
        <f>M150+M151+M152+M153+M154+M155+M156+M157+M158+M159+M160+M161+M162+M163+M164+M165</f>
        <v>0</v>
      </c>
      <c r="N149" s="8">
        <f>N150+N151+N152+N153+N154+N155+N156+N157+N158+N159+N160+N161+N162+N163+N164+N165</f>
        <v>0</v>
      </c>
      <c r="R149" s="12">
        <v>1</v>
      </c>
    </row>
    <row r="150" spans="1:18" ht="51" x14ac:dyDescent="0.2">
      <c r="A150" s="1" t="s">
        <v>352</v>
      </c>
      <c r="B150" s="1" t="s">
        <v>353</v>
      </c>
      <c r="C150" s="2" t="s">
        <v>354</v>
      </c>
      <c r="D150" s="3" t="s">
        <v>118</v>
      </c>
      <c r="E150" s="4">
        <v>28</v>
      </c>
      <c r="F150" s="4">
        <v>0</v>
      </c>
      <c r="H150" s="6">
        <v>0</v>
      </c>
      <c r="I150" s="7">
        <v>6245796</v>
      </c>
      <c r="J150" s="7">
        <v>6245795</v>
      </c>
      <c r="K150" s="7">
        <v>2</v>
      </c>
      <c r="L150" s="7">
        <v>9</v>
      </c>
      <c r="M150" s="7">
        <f t="shared" ref="M150:M165" si="13">ROUND(ROUND(H150,2)*ROUND(E150,2), 2)</f>
        <v>0</v>
      </c>
      <c r="N150" s="8">
        <f t="shared" ref="N150:N165" si="14">H150*E150*(1+F150/100)</f>
        <v>0</v>
      </c>
      <c r="R150" s="12">
        <v>1</v>
      </c>
    </row>
    <row r="151" spans="1:18" ht="51" x14ac:dyDescent="0.2">
      <c r="A151" s="1" t="s">
        <v>355</v>
      </c>
      <c r="B151" s="1" t="s">
        <v>356</v>
      </c>
      <c r="C151" s="2" t="s">
        <v>357</v>
      </c>
      <c r="D151" s="3" t="s">
        <v>118</v>
      </c>
      <c r="E151" s="4">
        <v>56</v>
      </c>
      <c r="F151" s="4">
        <v>0</v>
      </c>
      <c r="H151" s="6">
        <v>0</v>
      </c>
      <c r="I151" s="7">
        <v>6245797</v>
      </c>
      <c r="J151" s="7">
        <v>6245795</v>
      </c>
      <c r="K151" s="7">
        <v>2</v>
      </c>
      <c r="L151" s="7">
        <v>9</v>
      </c>
      <c r="M151" s="7">
        <f t="shared" si="13"/>
        <v>0</v>
      </c>
      <c r="N151" s="8">
        <f t="shared" si="14"/>
        <v>0</v>
      </c>
      <c r="R151" s="12">
        <v>1</v>
      </c>
    </row>
    <row r="152" spans="1:18" ht="38.25" x14ac:dyDescent="0.2">
      <c r="A152" s="1" t="s">
        <v>358</v>
      </c>
      <c r="B152" s="1" t="s">
        <v>359</v>
      </c>
      <c r="C152" s="2" t="s">
        <v>360</v>
      </c>
      <c r="D152" s="3" t="s">
        <v>118</v>
      </c>
      <c r="E152" s="4">
        <v>4</v>
      </c>
      <c r="F152" s="4">
        <v>0</v>
      </c>
      <c r="H152" s="6">
        <v>0</v>
      </c>
      <c r="I152" s="7">
        <v>6245798</v>
      </c>
      <c r="J152" s="7">
        <v>6245795</v>
      </c>
      <c r="K152" s="7">
        <v>2</v>
      </c>
      <c r="L152" s="7">
        <v>9</v>
      </c>
      <c r="M152" s="7">
        <f t="shared" si="13"/>
        <v>0</v>
      </c>
      <c r="N152" s="8">
        <f t="shared" si="14"/>
        <v>0</v>
      </c>
      <c r="R152" s="12">
        <v>1</v>
      </c>
    </row>
    <row r="153" spans="1:18" ht="38.25" x14ac:dyDescent="0.2">
      <c r="A153" s="1" t="s">
        <v>361</v>
      </c>
      <c r="B153" s="1" t="s">
        <v>362</v>
      </c>
      <c r="C153" s="2" t="s">
        <v>121</v>
      </c>
      <c r="D153" s="3" t="s">
        <v>118</v>
      </c>
      <c r="E153" s="4">
        <v>112</v>
      </c>
      <c r="F153" s="4">
        <v>0</v>
      </c>
      <c r="H153" s="6">
        <v>0</v>
      </c>
      <c r="I153" s="7">
        <v>6245799</v>
      </c>
      <c r="J153" s="7">
        <v>6245795</v>
      </c>
      <c r="K153" s="7">
        <v>2</v>
      </c>
      <c r="L153" s="7">
        <v>9</v>
      </c>
      <c r="M153" s="7">
        <f t="shared" si="13"/>
        <v>0</v>
      </c>
      <c r="N153" s="8">
        <f t="shared" si="14"/>
        <v>0</v>
      </c>
      <c r="R153" s="12">
        <v>1</v>
      </c>
    </row>
    <row r="154" spans="1:18" x14ac:dyDescent="0.2">
      <c r="A154" s="1" t="s">
        <v>363</v>
      </c>
      <c r="B154" s="1" t="s">
        <v>364</v>
      </c>
      <c r="C154" s="2" t="s">
        <v>365</v>
      </c>
      <c r="D154" s="3" t="s">
        <v>118</v>
      </c>
      <c r="E154" s="4">
        <v>4</v>
      </c>
      <c r="F154" s="4">
        <v>0</v>
      </c>
      <c r="H154" s="6">
        <v>0</v>
      </c>
      <c r="I154" s="7">
        <v>6245800</v>
      </c>
      <c r="J154" s="7">
        <v>6245795</v>
      </c>
      <c r="K154" s="7">
        <v>2</v>
      </c>
      <c r="L154" s="7">
        <v>9</v>
      </c>
      <c r="M154" s="7">
        <f t="shared" si="13"/>
        <v>0</v>
      </c>
      <c r="N154" s="8">
        <f t="shared" si="14"/>
        <v>0</v>
      </c>
      <c r="R154" s="12">
        <v>1</v>
      </c>
    </row>
    <row r="155" spans="1:18" ht="25.5" x14ac:dyDescent="0.2">
      <c r="A155" s="1" t="s">
        <v>366</v>
      </c>
      <c r="B155" s="1" t="s">
        <v>367</v>
      </c>
      <c r="C155" s="2" t="s">
        <v>368</v>
      </c>
      <c r="D155" s="3" t="s">
        <v>118</v>
      </c>
      <c r="E155" s="4">
        <v>8</v>
      </c>
      <c r="F155" s="4">
        <v>0</v>
      </c>
      <c r="H155" s="6">
        <v>0</v>
      </c>
      <c r="I155" s="7">
        <v>6245801</v>
      </c>
      <c r="J155" s="7">
        <v>6245795</v>
      </c>
      <c r="K155" s="7">
        <v>2</v>
      </c>
      <c r="L155" s="7">
        <v>9</v>
      </c>
      <c r="M155" s="7">
        <f t="shared" si="13"/>
        <v>0</v>
      </c>
      <c r="N155" s="8">
        <f t="shared" si="14"/>
        <v>0</v>
      </c>
      <c r="R155" s="12">
        <v>1</v>
      </c>
    </row>
    <row r="156" spans="1:18" ht="25.5" x14ac:dyDescent="0.2">
      <c r="A156" s="1" t="s">
        <v>369</v>
      </c>
      <c r="B156" s="1" t="s">
        <v>370</v>
      </c>
      <c r="C156" s="2" t="s">
        <v>371</v>
      </c>
      <c r="D156" s="3" t="s">
        <v>118</v>
      </c>
      <c r="E156" s="4">
        <v>8</v>
      </c>
      <c r="F156" s="4">
        <v>0</v>
      </c>
      <c r="H156" s="6">
        <v>0</v>
      </c>
      <c r="I156" s="7">
        <v>6245802</v>
      </c>
      <c r="J156" s="7">
        <v>6245795</v>
      </c>
      <c r="K156" s="7">
        <v>2</v>
      </c>
      <c r="L156" s="7">
        <v>9</v>
      </c>
      <c r="M156" s="7">
        <f t="shared" si="13"/>
        <v>0</v>
      </c>
      <c r="N156" s="8">
        <f t="shared" si="14"/>
        <v>0</v>
      </c>
      <c r="R156" s="12">
        <v>1</v>
      </c>
    </row>
    <row r="157" spans="1:18" ht="25.5" x14ac:dyDescent="0.2">
      <c r="A157" s="1" t="s">
        <v>372</v>
      </c>
      <c r="B157" s="1" t="s">
        <v>373</v>
      </c>
      <c r="C157" s="2" t="s">
        <v>374</v>
      </c>
      <c r="D157" s="3" t="s">
        <v>118</v>
      </c>
      <c r="E157" s="4">
        <v>4</v>
      </c>
      <c r="F157" s="4">
        <v>0</v>
      </c>
      <c r="H157" s="6">
        <v>0</v>
      </c>
      <c r="I157" s="7">
        <v>6245803</v>
      </c>
      <c r="J157" s="7">
        <v>6245795</v>
      </c>
      <c r="K157" s="7">
        <v>2</v>
      </c>
      <c r="L157" s="7">
        <v>9</v>
      </c>
      <c r="M157" s="7">
        <f t="shared" si="13"/>
        <v>0</v>
      </c>
      <c r="N157" s="8">
        <f t="shared" si="14"/>
        <v>0</v>
      </c>
      <c r="R157" s="12">
        <v>1</v>
      </c>
    </row>
    <row r="158" spans="1:18" ht="25.5" x14ac:dyDescent="0.2">
      <c r="A158" s="1" t="s">
        <v>375</v>
      </c>
      <c r="B158" s="1" t="s">
        <v>376</v>
      </c>
      <c r="C158" s="2" t="s">
        <v>377</v>
      </c>
      <c r="D158" s="3" t="s">
        <v>118</v>
      </c>
      <c r="E158" s="4">
        <v>4</v>
      </c>
      <c r="F158" s="4">
        <v>0</v>
      </c>
      <c r="H158" s="6">
        <v>0</v>
      </c>
      <c r="I158" s="7">
        <v>6245804</v>
      </c>
      <c r="J158" s="7">
        <v>6245795</v>
      </c>
      <c r="K158" s="7">
        <v>2</v>
      </c>
      <c r="L158" s="7">
        <v>9</v>
      </c>
      <c r="M158" s="7">
        <f t="shared" si="13"/>
        <v>0</v>
      </c>
      <c r="N158" s="8">
        <f t="shared" si="14"/>
        <v>0</v>
      </c>
      <c r="R158" s="12">
        <v>1</v>
      </c>
    </row>
    <row r="159" spans="1:18" x14ac:dyDescent="0.2">
      <c r="A159" s="1" t="s">
        <v>378</v>
      </c>
      <c r="B159" s="1" t="s">
        <v>379</v>
      </c>
      <c r="C159" s="2" t="s">
        <v>380</v>
      </c>
      <c r="D159" s="3" t="s">
        <v>118</v>
      </c>
      <c r="E159" s="4">
        <v>4</v>
      </c>
      <c r="F159" s="4">
        <v>0</v>
      </c>
      <c r="H159" s="6">
        <v>0</v>
      </c>
      <c r="I159" s="7">
        <v>6245805</v>
      </c>
      <c r="J159" s="7">
        <v>6245795</v>
      </c>
      <c r="K159" s="7">
        <v>2</v>
      </c>
      <c r="L159" s="7">
        <v>9</v>
      </c>
      <c r="M159" s="7">
        <f t="shared" si="13"/>
        <v>0</v>
      </c>
      <c r="N159" s="8">
        <f t="shared" si="14"/>
        <v>0</v>
      </c>
      <c r="R159" s="12">
        <v>1</v>
      </c>
    </row>
    <row r="160" spans="1:18" x14ac:dyDescent="0.2">
      <c r="A160" s="1" t="s">
        <v>381</v>
      </c>
      <c r="B160" s="1" t="s">
        <v>382</v>
      </c>
      <c r="C160" s="2" t="s">
        <v>383</v>
      </c>
      <c r="D160" s="3" t="s">
        <v>118</v>
      </c>
      <c r="E160" s="4">
        <v>4</v>
      </c>
      <c r="F160" s="4">
        <v>0</v>
      </c>
      <c r="H160" s="6">
        <v>0</v>
      </c>
      <c r="I160" s="7">
        <v>6245806</v>
      </c>
      <c r="J160" s="7">
        <v>6245795</v>
      </c>
      <c r="K160" s="7">
        <v>2</v>
      </c>
      <c r="L160" s="7">
        <v>9</v>
      </c>
      <c r="M160" s="7">
        <f t="shared" si="13"/>
        <v>0</v>
      </c>
      <c r="N160" s="8">
        <f t="shared" si="14"/>
        <v>0</v>
      </c>
      <c r="R160" s="12">
        <v>1</v>
      </c>
    </row>
    <row r="161" spans="1:18" x14ac:dyDescent="0.2">
      <c r="A161" s="1" t="s">
        <v>384</v>
      </c>
      <c r="B161" s="1" t="s">
        <v>385</v>
      </c>
      <c r="C161" s="2" t="s">
        <v>386</v>
      </c>
      <c r="D161" s="3" t="s">
        <v>118</v>
      </c>
      <c r="E161" s="4">
        <v>4</v>
      </c>
      <c r="F161" s="4">
        <v>0</v>
      </c>
      <c r="H161" s="6">
        <v>0</v>
      </c>
      <c r="I161" s="7">
        <v>6245807</v>
      </c>
      <c r="J161" s="7">
        <v>6245795</v>
      </c>
      <c r="K161" s="7">
        <v>2</v>
      </c>
      <c r="L161" s="7">
        <v>9</v>
      </c>
      <c r="M161" s="7">
        <f t="shared" si="13"/>
        <v>0</v>
      </c>
      <c r="N161" s="8">
        <f t="shared" si="14"/>
        <v>0</v>
      </c>
      <c r="R161" s="12">
        <v>1</v>
      </c>
    </row>
    <row r="162" spans="1:18" x14ac:dyDescent="0.2">
      <c r="A162" s="1" t="s">
        <v>387</v>
      </c>
      <c r="B162" s="1" t="s">
        <v>388</v>
      </c>
      <c r="C162" s="2" t="s">
        <v>389</v>
      </c>
      <c r="D162" s="3" t="s">
        <v>118</v>
      </c>
      <c r="E162" s="4">
        <v>4</v>
      </c>
      <c r="F162" s="4">
        <v>0</v>
      </c>
      <c r="H162" s="6">
        <v>0</v>
      </c>
      <c r="I162" s="7">
        <v>6245808</v>
      </c>
      <c r="J162" s="7">
        <v>6245795</v>
      </c>
      <c r="K162" s="7">
        <v>2</v>
      </c>
      <c r="L162" s="7">
        <v>9</v>
      </c>
      <c r="M162" s="7">
        <f t="shared" si="13"/>
        <v>0</v>
      </c>
      <c r="N162" s="8">
        <f t="shared" si="14"/>
        <v>0</v>
      </c>
      <c r="R162" s="12">
        <v>1</v>
      </c>
    </row>
    <row r="163" spans="1:18" x14ac:dyDescent="0.2">
      <c r="A163" s="1" t="s">
        <v>390</v>
      </c>
      <c r="B163" s="1" t="s">
        <v>391</v>
      </c>
      <c r="C163" s="2" t="s">
        <v>392</v>
      </c>
      <c r="D163" s="3" t="s">
        <v>118</v>
      </c>
      <c r="E163" s="4">
        <v>4</v>
      </c>
      <c r="F163" s="4">
        <v>0</v>
      </c>
      <c r="H163" s="6">
        <v>0</v>
      </c>
      <c r="I163" s="7">
        <v>6245809</v>
      </c>
      <c r="J163" s="7">
        <v>6245795</v>
      </c>
      <c r="K163" s="7">
        <v>2</v>
      </c>
      <c r="L163" s="7">
        <v>9</v>
      </c>
      <c r="M163" s="7">
        <f t="shared" si="13"/>
        <v>0</v>
      </c>
      <c r="N163" s="8">
        <f t="shared" si="14"/>
        <v>0</v>
      </c>
      <c r="R163" s="12">
        <v>1</v>
      </c>
    </row>
    <row r="164" spans="1:18" x14ac:dyDescent="0.2">
      <c r="A164" s="1" t="s">
        <v>393</v>
      </c>
      <c r="B164" s="1" t="s">
        <v>394</v>
      </c>
      <c r="C164" s="2" t="s">
        <v>395</v>
      </c>
      <c r="D164" s="3" t="s">
        <v>118</v>
      </c>
      <c r="E164" s="4">
        <v>4</v>
      </c>
      <c r="F164" s="4">
        <v>0</v>
      </c>
      <c r="H164" s="6">
        <v>0</v>
      </c>
      <c r="I164" s="7">
        <v>6245810</v>
      </c>
      <c r="J164" s="7">
        <v>6245795</v>
      </c>
      <c r="K164" s="7">
        <v>2</v>
      </c>
      <c r="L164" s="7">
        <v>9</v>
      </c>
      <c r="M164" s="7">
        <f t="shared" si="13"/>
        <v>0</v>
      </c>
      <c r="N164" s="8">
        <f t="shared" si="14"/>
        <v>0</v>
      </c>
      <c r="R164" s="12">
        <v>1</v>
      </c>
    </row>
    <row r="165" spans="1:18" x14ac:dyDescent="0.2">
      <c r="A165" s="1" t="s">
        <v>396</v>
      </c>
      <c r="B165" s="1" t="s">
        <v>397</v>
      </c>
      <c r="C165" s="2" t="s">
        <v>398</v>
      </c>
      <c r="D165" s="3" t="s">
        <v>118</v>
      </c>
      <c r="E165" s="4">
        <v>4</v>
      </c>
      <c r="F165" s="4">
        <v>0</v>
      </c>
      <c r="H165" s="6">
        <v>0</v>
      </c>
      <c r="I165" s="7">
        <v>6245811</v>
      </c>
      <c r="J165" s="7">
        <v>6245795</v>
      </c>
      <c r="K165" s="7">
        <v>2</v>
      </c>
      <c r="L165" s="7">
        <v>9</v>
      </c>
      <c r="M165" s="7">
        <f t="shared" si="13"/>
        <v>0</v>
      </c>
      <c r="N165" s="8">
        <f t="shared" si="14"/>
        <v>0</v>
      </c>
      <c r="R165" s="12">
        <v>1</v>
      </c>
    </row>
    <row r="166" spans="1:18" x14ac:dyDescent="0.2">
      <c r="A166" s="1" t="s">
        <v>399</v>
      </c>
      <c r="C166" s="2" t="s">
        <v>400</v>
      </c>
      <c r="E166" s="4">
        <v>0</v>
      </c>
      <c r="F166" s="4">
        <v>0</v>
      </c>
      <c r="H166" s="6">
        <v>0</v>
      </c>
      <c r="I166" s="7">
        <v>6245812</v>
      </c>
      <c r="J166" s="7">
        <v>6245793</v>
      </c>
      <c r="K166" s="7">
        <v>1</v>
      </c>
      <c r="L166" s="7">
        <v>7</v>
      </c>
      <c r="M166" s="7">
        <f>M167+M187</f>
        <v>0</v>
      </c>
      <c r="N166" s="8">
        <f>N167+N187</f>
        <v>0</v>
      </c>
      <c r="R166" s="12">
        <v>1</v>
      </c>
    </row>
    <row r="167" spans="1:18" x14ac:dyDescent="0.2">
      <c r="A167" s="1" t="s">
        <v>401</v>
      </c>
      <c r="C167" s="2" t="s">
        <v>153</v>
      </c>
      <c r="E167" s="4">
        <v>0</v>
      </c>
      <c r="F167" s="4">
        <v>0</v>
      </c>
      <c r="H167" s="6">
        <v>0</v>
      </c>
      <c r="I167" s="7">
        <v>6245813</v>
      </c>
      <c r="J167" s="7">
        <v>6245812</v>
      </c>
      <c r="K167" s="7">
        <v>1</v>
      </c>
      <c r="L167" s="7">
        <v>8</v>
      </c>
      <c r="M167" s="7">
        <f>M168+M169+M170+M171+M172+M173+M174+M175+M176+M177+M178+M179+M180+M181+M182+M183+M184+M185+M186</f>
        <v>0</v>
      </c>
      <c r="N167" s="8">
        <f>N168+N169+N170+N171+N172+N173+N174+N175+N176+N177+N178+N179+N180+N181+N182+N183+N184+N185+N186</f>
        <v>0</v>
      </c>
      <c r="R167" s="12">
        <v>1</v>
      </c>
    </row>
    <row r="168" spans="1:18" ht="51" x14ac:dyDescent="0.2">
      <c r="A168" s="1" t="s">
        <v>402</v>
      </c>
      <c r="B168" s="1" t="s">
        <v>353</v>
      </c>
      <c r="C168" s="2" t="s">
        <v>354</v>
      </c>
      <c r="D168" s="3" t="s">
        <v>118</v>
      </c>
      <c r="E168" s="4">
        <v>2</v>
      </c>
      <c r="F168" s="4">
        <v>0</v>
      </c>
      <c r="H168" s="6">
        <v>0</v>
      </c>
      <c r="I168" s="7">
        <v>6245814</v>
      </c>
      <c r="J168" s="7">
        <v>6245813</v>
      </c>
      <c r="K168" s="7">
        <v>2</v>
      </c>
      <c r="L168" s="7">
        <v>9</v>
      </c>
      <c r="M168" s="7">
        <f t="shared" ref="M168:M186" si="15">ROUND(ROUND(H168,2)*ROUND(E168,2), 2)</f>
        <v>0</v>
      </c>
      <c r="N168" s="8">
        <f t="shared" ref="N168:N186" si="16">H168*E168*(1+F168/100)</f>
        <v>0</v>
      </c>
      <c r="R168" s="12">
        <v>1</v>
      </c>
    </row>
    <row r="169" spans="1:18" ht="51" x14ac:dyDescent="0.2">
      <c r="A169" s="1" t="s">
        <v>403</v>
      </c>
      <c r="B169" s="1" t="s">
        <v>356</v>
      </c>
      <c r="C169" s="2" t="s">
        <v>357</v>
      </c>
      <c r="D169" s="3" t="s">
        <v>118</v>
      </c>
      <c r="E169" s="4">
        <v>4</v>
      </c>
      <c r="F169" s="4">
        <v>0</v>
      </c>
      <c r="H169" s="6">
        <v>0</v>
      </c>
      <c r="I169" s="7">
        <v>6245815</v>
      </c>
      <c r="J169" s="7">
        <v>6245813</v>
      </c>
      <c r="K169" s="7">
        <v>2</v>
      </c>
      <c r="L169" s="7">
        <v>9</v>
      </c>
      <c r="M169" s="7">
        <f t="shared" si="15"/>
        <v>0</v>
      </c>
      <c r="N169" s="8">
        <f t="shared" si="16"/>
        <v>0</v>
      </c>
      <c r="R169" s="12">
        <v>1</v>
      </c>
    </row>
    <row r="170" spans="1:18" ht="38.25" x14ac:dyDescent="0.2">
      <c r="A170" s="1" t="s">
        <v>404</v>
      </c>
      <c r="B170" s="1" t="s">
        <v>405</v>
      </c>
      <c r="C170" s="2" t="s">
        <v>121</v>
      </c>
      <c r="D170" s="3" t="s">
        <v>118</v>
      </c>
      <c r="E170" s="4">
        <v>8</v>
      </c>
      <c r="F170" s="4">
        <v>0</v>
      </c>
      <c r="H170" s="6">
        <v>0</v>
      </c>
      <c r="I170" s="7">
        <v>6245816</v>
      </c>
      <c r="J170" s="7">
        <v>6245813</v>
      </c>
      <c r="K170" s="7">
        <v>2</v>
      </c>
      <c r="L170" s="7">
        <v>9</v>
      </c>
      <c r="M170" s="7">
        <f t="shared" si="15"/>
        <v>0</v>
      </c>
      <c r="N170" s="8">
        <f t="shared" si="16"/>
        <v>0</v>
      </c>
      <c r="R170" s="12">
        <v>1</v>
      </c>
    </row>
    <row r="171" spans="1:18" ht="25.5" x14ac:dyDescent="0.2">
      <c r="A171" s="1" t="s">
        <v>406</v>
      </c>
      <c r="B171" s="1" t="s">
        <v>407</v>
      </c>
      <c r="C171" s="2" t="s">
        <v>377</v>
      </c>
      <c r="D171" s="3" t="s">
        <v>118</v>
      </c>
      <c r="E171" s="4">
        <v>3</v>
      </c>
      <c r="F171" s="4">
        <v>0</v>
      </c>
      <c r="H171" s="6">
        <v>0</v>
      </c>
      <c r="I171" s="7">
        <v>6245817</v>
      </c>
      <c r="J171" s="7">
        <v>6245813</v>
      </c>
      <c r="K171" s="7">
        <v>2</v>
      </c>
      <c r="L171" s="7">
        <v>9</v>
      </c>
      <c r="M171" s="7">
        <f t="shared" si="15"/>
        <v>0</v>
      </c>
      <c r="N171" s="8">
        <f t="shared" si="16"/>
        <v>0</v>
      </c>
      <c r="R171" s="12">
        <v>1</v>
      </c>
    </row>
    <row r="172" spans="1:18" x14ac:dyDescent="0.2">
      <c r="A172" s="1" t="s">
        <v>408</v>
      </c>
      <c r="B172" s="1" t="s">
        <v>409</v>
      </c>
      <c r="C172" s="2" t="s">
        <v>389</v>
      </c>
      <c r="D172" s="3" t="s">
        <v>118</v>
      </c>
      <c r="E172" s="4">
        <v>2</v>
      </c>
      <c r="F172" s="4">
        <v>0</v>
      </c>
      <c r="H172" s="6">
        <v>0</v>
      </c>
      <c r="I172" s="7">
        <v>6245818</v>
      </c>
      <c r="J172" s="7">
        <v>6245813</v>
      </c>
      <c r="K172" s="7">
        <v>2</v>
      </c>
      <c r="L172" s="7">
        <v>9</v>
      </c>
      <c r="M172" s="7">
        <f t="shared" si="15"/>
        <v>0</v>
      </c>
      <c r="N172" s="8">
        <f t="shared" si="16"/>
        <v>0</v>
      </c>
      <c r="R172" s="12">
        <v>1</v>
      </c>
    </row>
    <row r="173" spans="1:18" x14ac:dyDescent="0.2">
      <c r="A173" s="1" t="s">
        <v>410</v>
      </c>
      <c r="B173" s="1" t="s">
        <v>411</v>
      </c>
      <c r="C173" s="2" t="s">
        <v>412</v>
      </c>
      <c r="D173" s="3" t="s">
        <v>118</v>
      </c>
      <c r="E173" s="4">
        <v>2</v>
      </c>
      <c r="F173" s="4">
        <v>0</v>
      </c>
      <c r="H173" s="6">
        <v>0</v>
      </c>
      <c r="I173" s="7">
        <v>6245819</v>
      </c>
      <c r="J173" s="7">
        <v>6245813</v>
      </c>
      <c r="K173" s="7">
        <v>2</v>
      </c>
      <c r="L173" s="7">
        <v>9</v>
      </c>
      <c r="M173" s="7">
        <f t="shared" si="15"/>
        <v>0</v>
      </c>
      <c r="N173" s="8">
        <f t="shared" si="16"/>
        <v>0</v>
      </c>
      <c r="R173" s="12">
        <v>1</v>
      </c>
    </row>
    <row r="174" spans="1:18" x14ac:dyDescent="0.2">
      <c r="A174" s="1" t="s">
        <v>413</v>
      </c>
      <c r="B174" s="1" t="s">
        <v>414</v>
      </c>
      <c r="C174" s="2" t="s">
        <v>415</v>
      </c>
      <c r="D174" s="3" t="s">
        <v>118</v>
      </c>
      <c r="E174" s="4">
        <v>2</v>
      </c>
      <c r="F174" s="4">
        <v>0</v>
      </c>
      <c r="H174" s="6">
        <v>0</v>
      </c>
      <c r="I174" s="7">
        <v>6245820</v>
      </c>
      <c r="J174" s="7">
        <v>6245813</v>
      </c>
      <c r="K174" s="7">
        <v>2</v>
      </c>
      <c r="L174" s="7">
        <v>9</v>
      </c>
      <c r="M174" s="7">
        <f t="shared" si="15"/>
        <v>0</v>
      </c>
      <c r="N174" s="8">
        <f t="shared" si="16"/>
        <v>0</v>
      </c>
      <c r="R174" s="12">
        <v>1</v>
      </c>
    </row>
    <row r="175" spans="1:18" x14ac:dyDescent="0.2">
      <c r="A175" s="1" t="s">
        <v>416</v>
      </c>
      <c r="B175" s="1" t="s">
        <v>417</v>
      </c>
      <c r="C175" s="2" t="s">
        <v>313</v>
      </c>
      <c r="D175" s="3" t="s">
        <v>118</v>
      </c>
      <c r="E175" s="4">
        <v>1</v>
      </c>
      <c r="F175" s="4">
        <v>0</v>
      </c>
      <c r="H175" s="6">
        <v>0</v>
      </c>
      <c r="I175" s="7">
        <v>6245821</v>
      </c>
      <c r="J175" s="7">
        <v>6245813</v>
      </c>
      <c r="K175" s="7">
        <v>2</v>
      </c>
      <c r="L175" s="7">
        <v>9</v>
      </c>
      <c r="M175" s="7">
        <f t="shared" si="15"/>
        <v>0</v>
      </c>
      <c r="N175" s="8">
        <f t="shared" si="16"/>
        <v>0</v>
      </c>
      <c r="R175" s="12">
        <v>1</v>
      </c>
    </row>
    <row r="176" spans="1:18" x14ac:dyDescent="0.2">
      <c r="A176" s="1" t="s">
        <v>418</v>
      </c>
      <c r="B176" s="1" t="s">
        <v>419</v>
      </c>
      <c r="C176" s="2" t="s">
        <v>316</v>
      </c>
      <c r="D176" s="3" t="s">
        <v>118</v>
      </c>
      <c r="E176" s="4">
        <v>1</v>
      </c>
      <c r="F176" s="4">
        <v>0</v>
      </c>
      <c r="H176" s="6">
        <v>0</v>
      </c>
      <c r="I176" s="7">
        <v>6245822</v>
      </c>
      <c r="J176" s="7">
        <v>6245813</v>
      </c>
      <c r="K176" s="7">
        <v>2</v>
      </c>
      <c r="L176" s="7">
        <v>9</v>
      </c>
      <c r="M176" s="7">
        <f t="shared" si="15"/>
        <v>0</v>
      </c>
      <c r="N176" s="8">
        <f t="shared" si="16"/>
        <v>0</v>
      </c>
      <c r="R176" s="12">
        <v>1</v>
      </c>
    </row>
    <row r="177" spans="1:18" ht="25.5" x14ac:dyDescent="0.2">
      <c r="A177" s="1" t="s">
        <v>420</v>
      </c>
      <c r="B177" s="1" t="s">
        <v>421</v>
      </c>
      <c r="C177" s="2" t="s">
        <v>422</v>
      </c>
      <c r="D177" s="3" t="s">
        <v>118</v>
      </c>
      <c r="E177" s="4">
        <v>1</v>
      </c>
      <c r="F177" s="4">
        <v>0</v>
      </c>
      <c r="H177" s="6">
        <v>0</v>
      </c>
      <c r="I177" s="7">
        <v>6245823</v>
      </c>
      <c r="J177" s="7">
        <v>6245813</v>
      </c>
      <c r="K177" s="7">
        <v>2</v>
      </c>
      <c r="L177" s="7">
        <v>9</v>
      </c>
      <c r="M177" s="7">
        <f t="shared" si="15"/>
        <v>0</v>
      </c>
      <c r="N177" s="8">
        <f t="shared" si="16"/>
        <v>0</v>
      </c>
      <c r="R177" s="12">
        <v>1</v>
      </c>
    </row>
    <row r="178" spans="1:18" x14ac:dyDescent="0.2">
      <c r="A178" s="1" t="s">
        <v>423</v>
      </c>
      <c r="B178" s="1" t="s">
        <v>424</v>
      </c>
      <c r="C178" s="2" t="s">
        <v>425</v>
      </c>
      <c r="D178" s="3" t="s">
        <v>118</v>
      </c>
      <c r="E178" s="4">
        <v>1</v>
      </c>
      <c r="F178" s="4">
        <v>0</v>
      </c>
      <c r="H178" s="6">
        <v>0</v>
      </c>
      <c r="I178" s="7">
        <v>6245824</v>
      </c>
      <c r="J178" s="7">
        <v>6245813</v>
      </c>
      <c r="K178" s="7">
        <v>2</v>
      </c>
      <c r="L178" s="7">
        <v>9</v>
      </c>
      <c r="M178" s="7">
        <f t="shared" si="15"/>
        <v>0</v>
      </c>
      <c r="N178" s="8">
        <f t="shared" si="16"/>
        <v>0</v>
      </c>
      <c r="R178" s="12">
        <v>1</v>
      </c>
    </row>
    <row r="179" spans="1:18" x14ac:dyDescent="0.2">
      <c r="A179" s="1" t="s">
        <v>426</v>
      </c>
      <c r="B179" s="1" t="s">
        <v>427</v>
      </c>
      <c r="C179" s="2" t="s">
        <v>285</v>
      </c>
      <c r="D179" s="3" t="s">
        <v>118</v>
      </c>
      <c r="E179" s="4">
        <v>2</v>
      </c>
      <c r="F179" s="4">
        <v>0</v>
      </c>
      <c r="H179" s="6">
        <v>0</v>
      </c>
      <c r="I179" s="7">
        <v>6245825</v>
      </c>
      <c r="J179" s="7">
        <v>6245813</v>
      </c>
      <c r="K179" s="7">
        <v>2</v>
      </c>
      <c r="L179" s="7">
        <v>9</v>
      </c>
      <c r="M179" s="7">
        <f t="shared" si="15"/>
        <v>0</v>
      </c>
      <c r="N179" s="8">
        <f t="shared" si="16"/>
        <v>0</v>
      </c>
      <c r="R179" s="12">
        <v>1</v>
      </c>
    </row>
    <row r="180" spans="1:18" ht="25.5" x14ac:dyDescent="0.2">
      <c r="A180" s="1" t="s">
        <v>428</v>
      </c>
      <c r="B180" s="1" t="s">
        <v>429</v>
      </c>
      <c r="C180" s="2" t="s">
        <v>280</v>
      </c>
      <c r="D180" s="3" t="s">
        <v>118</v>
      </c>
      <c r="E180" s="4">
        <v>1</v>
      </c>
      <c r="F180" s="4">
        <v>0</v>
      </c>
      <c r="H180" s="6">
        <v>0</v>
      </c>
      <c r="I180" s="7">
        <v>6245826</v>
      </c>
      <c r="J180" s="7">
        <v>6245813</v>
      </c>
      <c r="K180" s="7">
        <v>2</v>
      </c>
      <c r="L180" s="7">
        <v>9</v>
      </c>
      <c r="M180" s="7">
        <f t="shared" si="15"/>
        <v>0</v>
      </c>
      <c r="N180" s="8">
        <f t="shared" si="16"/>
        <v>0</v>
      </c>
      <c r="R180" s="12">
        <v>1</v>
      </c>
    </row>
    <row r="181" spans="1:18" x14ac:dyDescent="0.2">
      <c r="A181" s="1" t="s">
        <v>430</v>
      </c>
      <c r="B181" s="1" t="s">
        <v>431</v>
      </c>
      <c r="C181" s="2" t="s">
        <v>130</v>
      </c>
      <c r="D181" s="3" t="s">
        <v>118</v>
      </c>
      <c r="E181" s="4">
        <v>8</v>
      </c>
      <c r="F181" s="4">
        <v>0</v>
      </c>
      <c r="H181" s="6">
        <v>0</v>
      </c>
      <c r="I181" s="7">
        <v>6245827</v>
      </c>
      <c r="J181" s="7">
        <v>6245813</v>
      </c>
      <c r="K181" s="7">
        <v>2</v>
      </c>
      <c r="L181" s="7">
        <v>9</v>
      </c>
      <c r="M181" s="7">
        <f t="shared" si="15"/>
        <v>0</v>
      </c>
      <c r="N181" s="8">
        <f t="shared" si="16"/>
        <v>0</v>
      </c>
      <c r="R181" s="12">
        <v>1</v>
      </c>
    </row>
    <row r="182" spans="1:18" x14ac:dyDescent="0.2">
      <c r="A182" s="1" t="s">
        <v>432</v>
      </c>
      <c r="B182" s="1" t="s">
        <v>433</v>
      </c>
      <c r="C182" s="2" t="s">
        <v>244</v>
      </c>
      <c r="D182" s="3" t="s">
        <v>118</v>
      </c>
      <c r="E182" s="4">
        <v>4</v>
      </c>
      <c r="F182" s="4">
        <v>0</v>
      </c>
      <c r="H182" s="6">
        <v>0</v>
      </c>
      <c r="I182" s="7">
        <v>6245828</v>
      </c>
      <c r="J182" s="7">
        <v>6245813</v>
      </c>
      <c r="K182" s="7">
        <v>2</v>
      </c>
      <c r="L182" s="7">
        <v>9</v>
      </c>
      <c r="M182" s="7">
        <f t="shared" si="15"/>
        <v>0</v>
      </c>
      <c r="N182" s="8">
        <f t="shared" si="16"/>
        <v>0</v>
      </c>
      <c r="R182" s="12">
        <v>1</v>
      </c>
    </row>
    <row r="183" spans="1:18" x14ac:dyDescent="0.2">
      <c r="A183" s="1" t="s">
        <v>434</v>
      </c>
      <c r="B183" s="1" t="s">
        <v>435</v>
      </c>
      <c r="C183" s="2" t="s">
        <v>436</v>
      </c>
      <c r="D183" s="3" t="s">
        <v>118</v>
      </c>
      <c r="E183" s="4">
        <v>6</v>
      </c>
      <c r="F183" s="4">
        <v>0</v>
      </c>
      <c r="H183" s="6">
        <v>0</v>
      </c>
      <c r="I183" s="7">
        <v>6245829</v>
      </c>
      <c r="J183" s="7">
        <v>6245813</v>
      </c>
      <c r="K183" s="7">
        <v>2</v>
      </c>
      <c r="L183" s="7">
        <v>9</v>
      </c>
      <c r="M183" s="7">
        <f t="shared" si="15"/>
        <v>0</v>
      </c>
      <c r="N183" s="8">
        <f t="shared" si="16"/>
        <v>0</v>
      </c>
      <c r="R183" s="12">
        <v>1</v>
      </c>
    </row>
    <row r="184" spans="1:18" x14ac:dyDescent="0.2">
      <c r="A184" s="1" t="s">
        <v>437</v>
      </c>
      <c r="B184" s="1" t="s">
        <v>438</v>
      </c>
      <c r="C184" s="2" t="s">
        <v>334</v>
      </c>
      <c r="D184" s="3" t="s">
        <v>118</v>
      </c>
      <c r="E184" s="4">
        <v>5</v>
      </c>
      <c r="F184" s="4">
        <v>0</v>
      </c>
      <c r="H184" s="6">
        <v>0</v>
      </c>
      <c r="I184" s="7">
        <v>6245830</v>
      </c>
      <c r="J184" s="7">
        <v>6245813</v>
      </c>
      <c r="K184" s="7">
        <v>2</v>
      </c>
      <c r="L184" s="7">
        <v>9</v>
      </c>
      <c r="M184" s="7">
        <f t="shared" si="15"/>
        <v>0</v>
      </c>
      <c r="N184" s="8">
        <f t="shared" si="16"/>
        <v>0</v>
      </c>
      <c r="R184" s="12">
        <v>1</v>
      </c>
    </row>
    <row r="185" spans="1:18" x14ac:dyDescent="0.2">
      <c r="A185" s="1" t="s">
        <v>439</v>
      </c>
      <c r="B185" s="1" t="s">
        <v>440</v>
      </c>
      <c r="C185" s="2" t="s">
        <v>247</v>
      </c>
      <c r="D185" s="3" t="s">
        <v>118</v>
      </c>
      <c r="E185" s="4">
        <v>6</v>
      </c>
      <c r="F185" s="4">
        <v>0</v>
      </c>
      <c r="H185" s="6">
        <v>0</v>
      </c>
      <c r="I185" s="7">
        <v>6245831</v>
      </c>
      <c r="J185" s="7">
        <v>6245813</v>
      </c>
      <c r="K185" s="7">
        <v>2</v>
      </c>
      <c r="L185" s="7">
        <v>9</v>
      </c>
      <c r="M185" s="7">
        <f t="shared" si="15"/>
        <v>0</v>
      </c>
      <c r="N185" s="8">
        <f t="shared" si="16"/>
        <v>0</v>
      </c>
      <c r="R185" s="12">
        <v>1</v>
      </c>
    </row>
    <row r="186" spans="1:18" x14ac:dyDescent="0.2">
      <c r="A186" s="1" t="s">
        <v>441</v>
      </c>
      <c r="B186" s="1" t="s">
        <v>442</v>
      </c>
      <c r="C186" s="2" t="s">
        <v>443</v>
      </c>
      <c r="D186" s="3" t="s">
        <v>118</v>
      </c>
      <c r="E186" s="4">
        <v>112</v>
      </c>
      <c r="F186" s="4">
        <v>0</v>
      </c>
      <c r="H186" s="6">
        <v>0</v>
      </c>
      <c r="I186" s="7">
        <v>6245832</v>
      </c>
      <c r="J186" s="7">
        <v>6245813</v>
      </c>
      <c r="K186" s="7">
        <v>2</v>
      </c>
      <c r="L186" s="7">
        <v>9</v>
      </c>
      <c r="M186" s="7">
        <f t="shared" si="15"/>
        <v>0</v>
      </c>
      <c r="N186" s="8">
        <f t="shared" si="16"/>
        <v>0</v>
      </c>
      <c r="R186" s="12">
        <v>1</v>
      </c>
    </row>
    <row r="187" spans="1:18" x14ac:dyDescent="0.2">
      <c r="A187" s="1" t="s">
        <v>444</v>
      </c>
      <c r="C187" s="2" t="s">
        <v>182</v>
      </c>
      <c r="E187" s="4">
        <v>0</v>
      </c>
      <c r="F187" s="4">
        <v>0</v>
      </c>
      <c r="H187" s="6">
        <v>0</v>
      </c>
      <c r="I187" s="7">
        <v>6245833</v>
      </c>
      <c r="J187" s="7">
        <v>6245812</v>
      </c>
      <c r="K187" s="7">
        <v>1</v>
      </c>
      <c r="L187" s="7">
        <v>8</v>
      </c>
      <c r="M187" s="7">
        <f>M188+M189+M190+M191+M192+M193</f>
        <v>0</v>
      </c>
      <c r="N187" s="8">
        <f>N188+N189+N190+N191+N192+N193</f>
        <v>0</v>
      </c>
      <c r="R187" s="12">
        <v>1</v>
      </c>
    </row>
    <row r="188" spans="1:18" ht="25.5" x14ac:dyDescent="0.2">
      <c r="A188" s="1" t="s">
        <v>445</v>
      </c>
      <c r="B188" s="1" t="s">
        <v>446</v>
      </c>
      <c r="C188" s="2" t="s">
        <v>447</v>
      </c>
      <c r="D188" s="3" t="s">
        <v>118</v>
      </c>
      <c r="E188" s="4">
        <v>3</v>
      </c>
      <c r="F188" s="4">
        <v>0</v>
      </c>
      <c r="H188" s="6">
        <v>0</v>
      </c>
      <c r="I188" s="7">
        <v>6245834</v>
      </c>
      <c r="J188" s="7">
        <v>6245833</v>
      </c>
      <c r="K188" s="7">
        <v>2</v>
      </c>
      <c r="L188" s="7">
        <v>9</v>
      </c>
      <c r="M188" s="7">
        <f t="shared" ref="M188:M193" si="17">ROUND(ROUND(H188,2)*ROUND(E188,2), 2)</f>
        <v>0</v>
      </c>
      <c r="N188" s="8">
        <f t="shared" ref="N188:N193" si="18">H188*E188*(1+F188/100)</f>
        <v>0</v>
      </c>
      <c r="R188" s="12">
        <v>1</v>
      </c>
    </row>
    <row r="189" spans="1:18" ht="25.5" x14ac:dyDescent="0.2">
      <c r="A189" s="1" t="s">
        <v>448</v>
      </c>
      <c r="B189" s="1" t="s">
        <v>449</v>
      </c>
      <c r="C189" s="2" t="s">
        <v>450</v>
      </c>
      <c r="D189" s="3" t="s">
        <v>118</v>
      </c>
      <c r="E189" s="4">
        <v>1</v>
      </c>
      <c r="F189" s="4">
        <v>0</v>
      </c>
      <c r="H189" s="6">
        <v>0</v>
      </c>
      <c r="I189" s="7">
        <v>6245835</v>
      </c>
      <c r="J189" s="7">
        <v>6245833</v>
      </c>
      <c r="K189" s="7">
        <v>2</v>
      </c>
      <c r="L189" s="7">
        <v>9</v>
      </c>
      <c r="M189" s="7">
        <f t="shared" si="17"/>
        <v>0</v>
      </c>
      <c r="N189" s="8">
        <f t="shared" si="18"/>
        <v>0</v>
      </c>
      <c r="R189" s="12">
        <v>1</v>
      </c>
    </row>
    <row r="190" spans="1:18" x14ac:dyDescent="0.2">
      <c r="A190" s="1" t="s">
        <v>451</v>
      </c>
      <c r="B190" s="1" t="s">
        <v>452</v>
      </c>
      <c r="C190" s="2" t="s">
        <v>453</v>
      </c>
      <c r="D190" s="3" t="s">
        <v>118</v>
      </c>
      <c r="E190" s="4">
        <v>1</v>
      </c>
      <c r="F190" s="4">
        <v>0</v>
      </c>
      <c r="H190" s="6">
        <v>0</v>
      </c>
      <c r="I190" s="7">
        <v>6245836</v>
      </c>
      <c r="J190" s="7">
        <v>6245833</v>
      </c>
      <c r="K190" s="7">
        <v>2</v>
      </c>
      <c r="L190" s="7">
        <v>9</v>
      </c>
      <c r="M190" s="7">
        <f t="shared" si="17"/>
        <v>0</v>
      </c>
      <c r="N190" s="8">
        <f t="shared" si="18"/>
        <v>0</v>
      </c>
      <c r="R190" s="12">
        <v>1</v>
      </c>
    </row>
    <row r="191" spans="1:18" ht="25.5" x14ac:dyDescent="0.2">
      <c r="A191" s="1" t="s">
        <v>454</v>
      </c>
      <c r="B191" s="1" t="s">
        <v>455</v>
      </c>
      <c r="C191" s="2" t="s">
        <v>304</v>
      </c>
      <c r="D191" s="3" t="s">
        <v>118</v>
      </c>
      <c r="E191" s="4">
        <v>1</v>
      </c>
      <c r="F191" s="4">
        <v>0</v>
      </c>
      <c r="H191" s="6">
        <v>0</v>
      </c>
      <c r="I191" s="7">
        <v>6245837</v>
      </c>
      <c r="J191" s="7">
        <v>6245833</v>
      </c>
      <c r="K191" s="7">
        <v>2</v>
      </c>
      <c r="L191" s="7">
        <v>9</v>
      </c>
      <c r="M191" s="7">
        <f t="shared" si="17"/>
        <v>0</v>
      </c>
      <c r="N191" s="8">
        <f t="shared" si="18"/>
        <v>0</v>
      </c>
      <c r="R191" s="12">
        <v>1</v>
      </c>
    </row>
    <row r="192" spans="1:18" ht="25.5" x14ac:dyDescent="0.2">
      <c r="A192" s="1" t="s">
        <v>456</v>
      </c>
      <c r="B192" s="1" t="s">
        <v>457</v>
      </c>
      <c r="C192" s="2" t="s">
        <v>458</v>
      </c>
      <c r="D192" s="3" t="s">
        <v>118</v>
      </c>
      <c r="E192" s="4">
        <v>12</v>
      </c>
      <c r="F192" s="4">
        <v>0</v>
      </c>
      <c r="H192" s="6">
        <v>0</v>
      </c>
      <c r="I192" s="7">
        <v>6245838</v>
      </c>
      <c r="J192" s="7">
        <v>6245833</v>
      </c>
      <c r="K192" s="7">
        <v>2</v>
      </c>
      <c r="L192" s="7">
        <v>9</v>
      </c>
      <c r="M192" s="7">
        <f t="shared" si="17"/>
        <v>0</v>
      </c>
      <c r="N192" s="8">
        <f t="shared" si="18"/>
        <v>0</v>
      </c>
      <c r="R192" s="12">
        <v>1</v>
      </c>
    </row>
    <row r="193" spans="1:18" x14ac:dyDescent="0.2">
      <c r="A193" s="1" t="s">
        <v>459</v>
      </c>
      <c r="B193" s="1" t="s">
        <v>460</v>
      </c>
      <c r="C193" s="2" t="s">
        <v>461</v>
      </c>
      <c r="D193" s="3" t="s">
        <v>118</v>
      </c>
      <c r="E193" s="4">
        <v>1</v>
      </c>
      <c r="F193" s="4">
        <v>0</v>
      </c>
      <c r="H193" s="6">
        <v>0</v>
      </c>
      <c r="I193" s="7">
        <v>6245839</v>
      </c>
      <c r="J193" s="7">
        <v>6245833</v>
      </c>
      <c r="K193" s="7">
        <v>2</v>
      </c>
      <c r="L193" s="7">
        <v>9</v>
      </c>
      <c r="M193" s="7">
        <f t="shared" si="17"/>
        <v>0</v>
      </c>
      <c r="N193" s="8">
        <f t="shared" si="18"/>
        <v>0</v>
      </c>
      <c r="R193" s="12">
        <v>1</v>
      </c>
    </row>
    <row r="194" spans="1:18" x14ac:dyDescent="0.2">
      <c r="A194" s="1" t="s">
        <v>462</v>
      </c>
      <c r="C194" s="2" t="s">
        <v>463</v>
      </c>
      <c r="E194" s="4">
        <v>0</v>
      </c>
      <c r="F194" s="4">
        <v>0</v>
      </c>
      <c r="H194" s="6">
        <v>0</v>
      </c>
      <c r="I194" s="7">
        <v>6245840</v>
      </c>
      <c r="J194" s="7">
        <v>6245703</v>
      </c>
      <c r="K194" s="7">
        <v>1</v>
      </c>
      <c r="L194" s="7">
        <v>6</v>
      </c>
      <c r="M194" s="7">
        <f>M195+M213+M223</f>
        <v>0</v>
      </c>
      <c r="N194" s="8">
        <f>N195+N213+N223</f>
        <v>0</v>
      </c>
      <c r="R194" s="12">
        <v>1</v>
      </c>
    </row>
    <row r="195" spans="1:18" x14ac:dyDescent="0.2">
      <c r="A195" s="1" t="s">
        <v>464</v>
      </c>
      <c r="C195" s="2" t="s">
        <v>465</v>
      </c>
      <c r="E195" s="4">
        <v>0</v>
      </c>
      <c r="F195" s="4">
        <v>0</v>
      </c>
      <c r="H195" s="6">
        <v>0</v>
      </c>
      <c r="I195" s="7">
        <v>6245841</v>
      </c>
      <c r="J195" s="7">
        <v>6245840</v>
      </c>
      <c r="K195" s="7">
        <v>1</v>
      </c>
      <c r="L195" s="7">
        <v>7</v>
      </c>
      <c r="M195" s="7">
        <f>M196</f>
        <v>0</v>
      </c>
      <c r="N195" s="8">
        <f>N196</f>
        <v>0</v>
      </c>
      <c r="R195" s="12">
        <v>1</v>
      </c>
    </row>
    <row r="196" spans="1:18" x14ac:dyDescent="0.2">
      <c r="A196" s="1" t="s">
        <v>466</v>
      </c>
      <c r="C196" s="2" t="s">
        <v>153</v>
      </c>
      <c r="E196" s="4">
        <v>0</v>
      </c>
      <c r="F196" s="4">
        <v>0</v>
      </c>
      <c r="H196" s="6">
        <v>0</v>
      </c>
      <c r="I196" s="7">
        <v>6245842</v>
      </c>
      <c r="J196" s="7">
        <v>6245841</v>
      </c>
      <c r="K196" s="7">
        <v>1</v>
      </c>
      <c r="L196" s="7">
        <v>8</v>
      </c>
      <c r="M196" s="7">
        <f>M197+M198+M199+M200+M201+M202+M203+M204+M205+M206+M207+M208+M209+M210+M211+M212</f>
        <v>0</v>
      </c>
      <c r="N196" s="8">
        <f>N197+N198+N199+N200+N201+N202+N203+N204+N205+N206+N207+N208+N209+N210+N211+N212</f>
        <v>0</v>
      </c>
      <c r="R196" s="12">
        <v>1</v>
      </c>
    </row>
    <row r="197" spans="1:18" ht="51" x14ac:dyDescent="0.2">
      <c r="A197" s="1" t="s">
        <v>467</v>
      </c>
      <c r="B197" s="1" t="s">
        <v>353</v>
      </c>
      <c r="C197" s="2" t="s">
        <v>354</v>
      </c>
      <c r="D197" s="3" t="s">
        <v>118</v>
      </c>
      <c r="E197" s="4">
        <v>28</v>
      </c>
      <c r="F197" s="4">
        <v>0</v>
      </c>
      <c r="H197" s="6">
        <v>0</v>
      </c>
      <c r="I197" s="7">
        <v>6245843</v>
      </c>
      <c r="J197" s="7">
        <v>6245842</v>
      </c>
      <c r="K197" s="7">
        <v>2</v>
      </c>
      <c r="L197" s="7">
        <v>9</v>
      </c>
      <c r="M197" s="7">
        <f t="shared" ref="M197:M212" si="19">ROUND(ROUND(H197,2)*ROUND(E197,2), 2)</f>
        <v>0</v>
      </c>
      <c r="N197" s="8">
        <f t="shared" ref="N197:N212" si="20">H197*E197*(1+F197/100)</f>
        <v>0</v>
      </c>
      <c r="R197" s="12">
        <v>1</v>
      </c>
    </row>
    <row r="198" spans="1:18" ht="51" x14ac:dyDescent="0.2">
      <c r="A198" s="1" t="s">
        <v>468</v>
      </c>
      <c r="B198" s="1" t="s">
        <v>356</v>
      </c>
      <c r="C198" s="2" t="s">
        <v>357</v>
      </c>
      <c r="D198" s="3" t="s">
        <v>118</v>
      </c>
      <c r="E198" s="4">
        <v>56</v>
      </c>
      <c r="F198" s="4">
        <v>0</v>
      </c>
      <c r="H198" s="6">
        <v>0</v>
      </c>
      <c r="I198" s="7">
        <v>6245844</v>
      </c>
      <c r="J198" s="7">
        <v>6245842</v>
      </c>
      <c r="K198" s="7">
        <v>2</v>
      </c>
      <c r="L198" s="7">
        <v>9</v>
      </c>
      <c r="M198" s="7">
        <f t="shared" si="19"/>
        <v>0</v>
      </c>
      <c r="N198" s="8">
        <f t="shared" si="20"/>
        <v>0</v>
      </c>
      <c r="R198" s="12">
        <v>1</v>
      </c>
    </row>
    <row r="199" spans="1:18" ht="38.25" x14ac:dyDescent="0.2">
      <c r="A199" s="1" t="s">
        <v>469</v>
      </c>
      <c r="B199" s="1" t="s">
        <v>359</v>
      </c>
      <c r="C199" s="2" t="s">
        <v>360</v>
      </c>
      <c r="D199" s="3" t="s">
        <v>118</v>
      </c>
      <c r="E199" s="4">
        <v>4</v>
      </c>
      <c r="F199" s="4">
        <v>0</v>
      </c>
      <c r="H199" s="6">
        <v>0</v>
      </c>
      <c r="I199" s="7">
        <v>6245845</v>
      </c>
      <c r="J199" s="7">
        <v>6245842</v>
      </c>
      <c r="K199" s="7">
        <v>2</v>
      </c>
      <c r="L199" s="7">
        <v>9</v>
      </c>
      <c r="M199" s="7">
        <f t="shared" si="19"/>
        <v>0</v>
      </c>
      <c r="N199" s="8">
        <f t="shared" si="20"/>
        <v>0</v>
      </c>
      <c r="R199" s="12">
        <v>1</v>
      </c>
    </row>
    <row r="200" spans="1:18" ht="38.25" x14ac:dyDescent="0.2">
      <c r="A200" s="1" t="s">
        <v>470</v>
      </c>
      <c r="B200" s="1" t="s">
        <v>362</v>
      </c>
      <c r="C200" s="2" t="s">
        <v>121</v>
      </c>
      <c r="D200" s="3" t="s">
        <v>118</v>
      </c>
      <c r="E200" s="4">
        <v>112</v>
      </c>
      <c r="F200" s="4">
        <v>0</v>
      </c>
      <c r="H200" s="6">
        <v>0</v>
      </c>
      <c r="I200" s="7">
        <v>6245846</v>
      </c>
      <c r="J200" s="7">
        <v>6245842</v>
      </c>
      <c r="K200" s="7">
        <v>2</v>
      </c>
      <c r="L200" s="7">
        <v>9</v>
      </c>
      <c r="M200" s="7">
        <f t="shared" si="19"/>
        <v>0</v>
      </c>
      <c r="N200" s="8">
        <f t="shared" si="20"/>
        <v>0</v>
      </c>
      <c r="R200" s="12">
        <v>1</v>
      </c>
    </row>
    <row r="201" spans="1:18" x14ac:dyDescent="0.2">
      <c r="A201" s="1" t="s">
        <v>471</v>
      </c>
      <c r="B201" s="1" t="s">
        <v>364</v>
      </c>
      <c r="C201" s="2" t="s">
        <v>365</v>
      </c>
      <c r="D201" s="3" t="s">
        <v>118</v>
      </c>
      <c r="E201" s="4">
        <v>4</v>
      </c>
      <c r="F201" s="4">
        <v>0</v>
      </c>
      <c r="H201" s="6">
        <v>0</v>
      </c>
      <c r="I201" s="7">
        <v>6245847</v>
      </c>
      <c r="J201" s="7">
        <v>6245842</v>
      </c>
      <c r="K201" s="7">
        <v>2</v>
      </c>
      <c r="L201" s="7">
        <v>9</v>
      </c>
      <c r="M201" s="7">
        <f t="shared" si="19"/>
        <v>0</v>
      </c>
      <c r="N201" s="8">
        <f t="shared" si="20"/>
        <v>0</v>
      </c>
      <c r="R201" s="12">
        <v>1</v>
      </c>
    </row>
    <row r="202" spans="1:18" ht="25.5" x14ac:dyDescent="0.2">
      <c r="A202" s="1" t="s">
        <v>472</v>
      </c>
      <c r="B202" s="1" t="s">
        <v>367</v>
      </c>
      <c r="C202" s="2" t="s">
        <v>368</v>
      </c>
      <c r="D202" s="3" t="s">
        <v>118</v>
      </c>
      <c r="E202" s="4">
        <v>8</v>
      </c>
      <c r="F202" s="4">
        <v>0</v>
      </c>
      <c r="H202" s="6">
        <v>0</v>
      </c>
      <c r="I202" s="7">
        <v>6245848</v>
      </c>
      <c r="J202" s="7">
        <v>6245842</v>
      </c>
      <c r="K202" s="7">
        <v>2</v>
      </c>
      <c r="L202" s="7">
        <v>9</v>
      </c>
      <c r="M202" s="7">
        <f t="shared" si="19"/>
        <v>0</v>
      </c>
      <c r="N202" s="8">
        <f t="shared" si="20"/>
        <v>0</v>
      </c>
      <c r="R202" s="12">
        <v>1</v>
      </c>
    </row>
    <row r="203" spans="1:18" ht="25.5" x14ac:dyDescent="0.2">
      <c r="A203" s="1" t="s">
        <v>473</v>
      </c>
      <c r="B203" s="1" t="s">
        <v>370</v>
      </c>
      <c r="C203" s="2" t="s">
        <v>371</v>
      </c>
      <c r="D203" s="3" t="s">
        <v>118</v>
      </c>
      <c r="E203" s="4">
        <v>8</v>
      </c>
      <c r="F203" s="4">
        <v>0</v>
      </c>
      <c r="H203" s="6">
        <v>0</v>
      </c>
      <c r="I203" s="7">
        <v>6245849</v>
      </c>
      <c r="J203" s="7">
        <v>6245842</v>
      </c>
      <c r="K203" s="7">
        <v>2</v>
      </c>
      <c r="L203" s="7">
        <v>9</v>
      </c>
      <c r="M203" s="7">
        <f t="shared" si="19"/>
        <v>0</v>
      </c>
      <c r="N203" s="8">
        <f t="shared" si="20"/>
        <v>0</v>
      </c>
      <c r="R203" s="12">
        <v>1</v>
      </c>
    </row>
    <row r="204" spans="1:18" ht="25.5" x14ac:dyDescent="0.2">
      <c r="A204" s="1" t="s">
        <v>474</v>
      </c>
      <c r="B204" s="1" t="s">
        <v>373</v>
      </c>
      <c r="C204" s="2" t="s">
        <v>374</v>
      </c>
      <c r="D204" s="3" t="s">
        <v>118</v>
      </c>
      <c r="E204" s="4">
        <v>4</v>
      </c>
      <c r="F204" s="4">
        <v>0</v>
      </c>
      <c r="H204" s="6">
        <v>0</v>
      </c>
      <c r="I204" s="7">
        <v>6245850</v>
      </c>
      <c r="J204" s="7">
        <v>6245842</v>
      </c>
      <c r="K204" s="7">
        <v>2</v>
      </c>
      <c r="L204" s="7">
        <v>9</v>
      </c>
      <c r="M204" s="7">
        <f t="shared" si="19"/>
        <v>0</v>
      </c>
      <c r="N204" s="8">
        <f t="shared" si="20"/>
        <v>0</v>
      </c>
      <c r="R204" s="12">
        <v>1</v>
      </c>
    </row>
    <row r="205" spans="1:18" ht="25.5" x14ac:dyDescent="0.2">
      <c r="A205" s="1" t="s">
        <v>475</v>
      </c>
      <c r="B205" s="1" t="s">
        <v>376</v>
      </c>
      <c r="C205" s="2" t="s">
        <v>377</v>
      </c>
      <c r="D205" s="3" t="s">
        <v>118</v>
      </c>
      <c r="E205" s="4">
        <v>4</v>
      </c>
      <c r="F205" s="4">
        <v>0</v>
      </c>
      <c r="H205" s="6">
        <v>0</v>
      </c>
      <c r="I205" s="7">
        <v>6245851</v>
      </c>
      <c r="J205" s="7">
        <v>6245842</v>
      </c>
      <c r="K205" s="7">
        <v>2</v>
      </c>
      <c r="L205" s="7">
        <v>9</v>
      </c>
      <c r="M205" s="7">
        <f t="shared" si="19"/>
        <v>0</v>
      </c>
      <c r="N205" s="8">
        <f t="shared" si="20"/>
        <v>0</v>
      </c>
      <c r="R205" s="12">
        <v>1</v>
      </c>
    </row>
    <row r="206" spans="1:18" x14ac:dyDescent="0.2">
      <c r="A206" s="1" t="s">
        <v>476</v>
      </c>
      <c r="B206" s="1" t="s">
        <v>379</v>
      </c>
      <c r="C206" s="2" t="s">
        <v>380</v>
      </c>
      <c r="D206" s="3" t="s">
        <v>118</v>
      </c>
      <c r="E206" s="4">
        <v>4</v>
      </c>
      <c r="F206" s="4">
        <v>0</v>
      </c>
      <c r="H206" s="6">
        <v>0</v>
      </c>
      <c r="I206" s="7">
        <v>6245852</v>
      </c>
      <c r="J206" s="7">
        <v>6245842</v>
      </c>
      <c r="K206" s="7">
        <v>2</v>
      </c>
      <c r="L206" s="7">
        <v>9</v>
      </c>
      <c r="M206" s="7">
        <f t="shared" si="19"/>
        <v>0</v>
      </c>
      <c r="N206" s="8">
        <f t="shared" si="20"/>
        <v>0</v>
      </c>
      <c r="R206" s="12">
        <v>1</v>
      </c>
    </row>
    <row r="207" spans="1:18" x14ac:dyDescent="0.2">
      <c r="A207" s="1" t="s">
        <v>477</v>
      </c>
      <c r="B207" s="1" t="s">
        <v>382</v>
      </c>
      <c r="C207" s="2" t="s">
        <v>383</v>
      </c>
      <c r="D207" s="3" t="s">
        <v>118</v>
      </c>
      <c r="E207" s="4">
        <v>4</v>
      </c>
      <c r="F207" s="4">
        <v>0</v>
      </c>
      <c r="H207" s="6">
        <v>0</v>
      </c>
      <c r="I207" s="7">
        <v>6245853</v>
      </c>
      <c r="J207" s="7">
        <v>6245842</v>
      </c>
      <c r="K207" s="7">
        <v>2</v>
      </c>
      <c r="L207" s="7">
        <v>9</v>
      </c>
      <c r="M207" s="7">
        <f t="shared" si="19"/>
        <v>0</v>
      </c>
      <c r="N207" s="8">
        <f t="shared" si="20"/>
        <v>0</v>
      </c>
      <c r="R207" s="12">
        <v>1</v>
      </c>
    </row>
    <row r="208" spans="1:18" x14ac:dyDescent="0.2">
      <c r="A208" s="1" t="s">
        <v>478</v>
      </c>
      <c r="B208" s="1" t="s">
        <v>385</v>
      </c>
      <c r="C208" s="2" t="s">
        <v>386</v>
      </c>
      <c r="D208" s="3" t="s">
        <v>118</v>
      </c>
      <c r="E208" s="4">
        <v>4</v>
      </c>
      <c r="F208" s="4">
        <v>0</v>
      </c>
      <c r="H208" s="6">
        <v>0</v>
      </c>
      <c r="I208" s="7">
        <v>6245854</v>
      </c>
      <c r="J208" s="7">
        <v>6245842</v>
      </c>
      <c r="K208" s="7">
        <v>2</v>
      </c>
      <c r="L208" s="7">
        <v>9</v>
      </c>
      <c r="M208" s="7">
        <f t="shared" si="19"/>
        <v>0</v>
      </c>
      <c r="N208" s="8">
        <f t="shared" si="20"/>
        <v>0</v>
      </c>
      <c r="R208" s="12">
        <v>1</v>
      </c>
    </row>
    <row r="209" spans="1:18" x14ac:dyDescent="0.2">
      <c r="A209" s="1" t="s">
        <v>479</v>
      </c>
      <c r="B209" s="1" t="s">
        <v>388</v>
      </c>
      <c r="C209" s="2" t="s">
        <v>389</v>
      </c>
      <c r="D209" s="3" t="s">
        <v>118</v>
      </c>
      <c r="E209" s="4">
        <v>4</v>
      </c>
      <c r="F209" s="4">
        <v>0</v>
      </c>
      <c r="H209" s="6">
        <v>0</v>
      </c>
      <c r="I209" s="7">
        <v>6245855</v>
      </c>
      <c r="J209" s="7">
        <v>6245842</v>
      </c>
      <c r="K209" s="7">
        <v>2</v>
      </c>
      <c r="L209" s="7">
        <v>9</v>
      </c>
      <c r="M209" s="7">
        <f t="shared" si="19"/>
        <v>0</v>
      </c>
      <c r="N209" s="8">
        <f t="shared" si="20"/>
        <v>0</v>
      </c>
      <c r="R209" s="12">
        <v>1</v>
      </c>
    </row>
    <row r="210" spans="1:18" x14ac:dyDescent="0.2">
      <c r="A210" s="1" t="s">
        <v>480</v>
      </c>
      <c r="B210" s="1" t="s">
        <v>391</v>
      </c>
      <c r="C210" s="2" t="s">
        <v>392</v>
      </c>
      <c r="D210" s="3" t="s">
        <v>118</v>
      </c>
      <c r="E210" s="4">
        <v>4</v>
      </c>
      <c r="F210" s="4">
        <v>0</v>
      </c>
      <c r="H210" s="6">
        <v>0</v>
      </c>
      <c r="I210" s="7">
        <v>6245856</v>
      </c>
      <c r="J210" s="7">
        <v>6245842</v>
      </c>
      <c r="K210" s="7">
        <v>2</v>
      </c>
      <c r="L210" s="7">
        <v>9</v>
      </c>
      <c r="M210" s="7">
        <f t="shared" si="19"/>
        <v>0</v>
      </c>
      <c r="N210" s="8">
        <f t="shared" si="20"/>
        <v>0</v>
      </c>
      <c r="R210" s="12">
        <v>1</v>
      </c>
    </row>
    <row r="211" spans="1:18" x14ac:dyDescent="0.2">
      <c r="A211" s="1" t="s">
        <v>481</v>
      </c>
      <c r="B211" s="1" t="s">
        <v>394</v>
      </c>
      <c r="C211" s="2" t="s">
        <v>395</v>
      </c>
      <c r="D211" s="3" t="s">
        <v>118</v>
      </c>
      <c r="E211" s="4">
        <v>4</v>
      </c>
      <c r="F211" s="4">
        <v>0</v>
      </c>
      <c r="H211" s="6">
        <v>0</v>
      </c>
      <c r="I211" s="7">
        <v>6245857</v>
      </c>
      <c r="J211" s="7">
        <v>6245842</v>
      </c>
      <c r="K211" s="7">
        <v>2</v>
      </c>
      <c r="L211" s="7">
        <v>9</v>
      </c>
      <c r="M211" s="7">
        <f t="shared" si="19"/>
        <v>0</v>
      </c>
      <c r="N211" s="8">
        <f t="shared" si="20"/>
        <v>0</v>
      </c>
      <c r="R211" s="12">
        <v>1</v>
      </c>
    </row>
    <row r="212" spans="1:18" x14ac:dyDescent="0.2">
      <c r="A212" s="1" t="s">
        <v>482</v>
      </c>
      <c r="B212" s="1" t="s">
        <v>397</v>
      </c>
      <c r="C212" s="2" t="s">
        <v>398</v>
      </c>
      <c r="D212" s="3" t="s">
        <v>118</v>
      </c>
      <c r="E212" s="4">
        <v>4</v>
      </c>
      <c r="F212" s="4">
        <v>0</v>
      </c>
      <c r="H212" s="6">
        <v>0</v>
      </c>
      <c r="I212" s="7">
        <v>6245858</v>
      </c>
      <c r="J212" s="7">
        <v>6245842</v>
      </c>
      <c r="K212" s="7">
        <v>2</v>
      </c>
      <c r="L212" s="7">
        <v>9</v>
      </c>
      <c r="M212" s="7">
        <f t="shared" si="19"/>
        <v>0</v>
      </c>
      <c r="N212" s="8">
        <f t="shared" si="20"/>
        <v>0</v>
      </c>
      <c r="R212" s="12">
        <v>1</v>
      </c>
    </row>
    <row r="213" spans="1:18" x14ac:dyDescent="0.2">
      <c r="A213" s="1" t="s">
        <v>483</v>
      </c>
      <c r="C213" s="2" t="s">
        <v>484</v>
      </c>
      <c r="E213" s="4">
        <v>0</v>
      </c>
      <c r="F213" s="4">
        <v>0</v>
      </c>
      <c r="H213" s="6">
        <v>0</v>
      </c>
      <c r="I213" s="7">
        <v>6245859</v>
      </c>
      <c r="J213" s="7">
        <v>6245840</v>
      </c>
      <c r="K213" s="7">
        <v>1</v>
      </c>
      <c r="L213" s="7">
        <v>7</v>
      </c>
      <c r="M213" s="7">
        <f>M214+M221</f>
        <v>0</v>
      </c>
      <c r="N213" s="8">
        <f>N214+N221</f>
        <v>0</v>
      </c>
      <c r="R213" s="12">
        <v>1</v>
      </c>
    </row>
    <row r="214" spans="1:18" x14ac:dyDescent="0.2">
      <c r="A214" s="1" t="s">
        <v>485</v>
      </c>
      <c r="C214" s="2" t="s">
        <v>153</v>
      </c>
      <c r="E214" s="4">
        <v>0</v>
      </c>
      <c r="F214" s="4">
        <v>0</v>
      </c>
      <c r="H214" s="6">
        <v>0</v>
      </c>
      <c r="I214" s="7">
        <v>6245860</v>
      </c>
      <c r="J214" s="7">
        <v>6245859</v>
      </c>
      <c r="K214" s="7">
        <v>1</v>
      </c>
      <c r="L214" s="7">
        <v>8</v>
      </c>
      <c r="M214" s="7">
        <f>M215+M216+M217+M218+M219+M220</f>
        <v>0</v>
      </c>
      <c r="N214" s="8">
        <f>N215+N216+N217+N218+N219+N220</f>
        <v>0</v>
      </c>
      <c r="R214" s="12">
        <v>1</v>
      </c>
    </row>
    <row r="215" spans="1:18" x14ac:dyDescent="0.2">
      <c r="A215" s="1" t="s">
        <v>486</v>
      </c>
      <c r="B215" s="1" t="s">
        <v>417</v>
      </c>
      <c r="C215" s="2" t="s">
        <v>313</v>
      </c>
      <c r="D215" s="3" t="s">
        <v>118</v>
      </c>
      <c r="E215" s="4">
        <v>1</v>
      </c>
      <c r="F215" s="4">
        <v>0</v>
      </c>
      <c r="H215" s="6">
        <v>0</v>
      </c>
      <c r="I215" s="7">
        <v>6245861</v>
      </c>
      <c r="J215" s="7">
        <v>6245860</v>
      </c>
      <c r="K215" s="7">
        <v>2</v>
      </c>
      <c r="L215" s="7">
        <v>9</v>
      </c>
      <c r="M215" s="7">
        <f t="shared" ref="M215:M220" si="21">ROUND(ROUND(H215,2)*ROUND(E215,2), 2)</f>
        <v>0</v>
      </c>
      <c r="N215" s="8">
        <f t="shared" ref="N215:N220" si="22">H215*E215*(1+F215/100)</f>
        <v>0</v>
      </c>
      <c r="R215" s="12">
        <v>1</v>
      </c>
    </row>
    <row r="216" spans="1:18" ht="25.5" x14ac:dyDescent="0.2">
      <c r="A216" s="1" t="s">
        <v>487</v>
      </c>
      <c r="B216" s="1" t="s">
        <v>488</v>
      </c>
      <c r="C216" s="2" t="s">
        <v>489</v>
      </c>
      <c r="D216" s="3" t="s">
        <v>118</v>
      </c>
      <c r="E216" s="4">
        <v>1</v>
      </c>
      <c r="F216" s="4">
        <v>0</v>
      </c>
      <c r="H216" s="6">
        <v>0</v>
      </c>
      <c r="I216" s="7">
        <v>6245862</v>
      </c>
      <c r="J216" s="7">
        <v>6245860</v>
      </c>
      <c r="K216" s="7">
        <v>2</v>
      </c>
      <c r="L216" s="7">
        <v>9</v>
      </c>
      <c r="M216" s="7">
        <f t="shared" si="21"/>
        <v>0</v>
      </c>
      <c r="N216" s="8">
        <f t="shared" si="22"/>
        <v>0</v>
      </c>
      <c r="R216" s="12">
        <v>1</v>
      </c>
    </row>
    <row r="217" spans="1:18" x14ac:dyDescent="0.2">
      <c r="A217" s="1" t="s">
        <v>490</v>
      </c>
      <c r="B217" s="1" t="s">
        <v>491</v>
      </c>
      <c r="C217" s="2" t="s">
        <v>316</v>
      </c>
      <c r="D217" s="3" t="s">
        <v>118</v>
      </c>
      <c r="E217" s="4">
        <v>1</v>
      </c>
      <c r="F217" s="4">
        <v>0</v>
      </c>
      <c r="H217" s="6">
        <v>0</v>
      </c>
      <c r="I217" s="7">
        <v>6245863</v>
      </c>
      <c r="J217" s="7">
        <v>6245860</v>
      </c>
      <c r="K217" s="7">
        <v>2</v>
      </c>
      <c r="L217" s="7">
        <v>9</v>
      </c>
      <c r="M217" s="7">
        <f t="shared" si="21"/>
        <v>0</v>
      </c>
      <c r="N217" s="8">
        <f t="shared" si="22"/>
        <v>0</v>
      </c>
      <c r="R217" s="12">
        <v>1</v>
      </c>
    </row>
    <row r="218" spans="1:18" x14ac:dyDescent="0.2">
      <c r="A218" s="1" t="s">
        <v>492</v>
      </c>
      <c r="B218" s="1" t="s">
        <v>493</v>
      </c>
      <c r="C218" s="2" t="s">
        <v>285</v>
      </c>
      <c r="D218" s="3" t="s">
        <v>118</v>
      </c>
      <c r="E218" s="4">
        <v>2</v>
      </c>
      <c r="F218" s="4">
        <v>0</v>
      </c>
      <c r="H218" s="6">
        <v>0</v>
      </c>
      <c r="I218" s="7">
        <v>6245864</v>
      </c>
      <c r="J218" s="7">
        <v>6245860</v>
      </c>
      <c r="K218" s="7">
        <v>2</v>
      </c>
      <c r="L218" s="7">
        <v>9</v>
      </c>
      <c r="M218" s="7">
        <f t="shared" si="21"/>
        <v>0</v>
      </c>
      <c r="N218" s="8">
        <f t="shared" si="22"/>
        <v>0</v>
      </c>
      <c r="R218" s="12">
        <v>1</v>
      </c>
    </row>
    <row r="219" spans="1:18" ht="25.5" x14ac:dyDescent="0.2">
      <c r="A219" s="1" t="s">
        <v>494</v>
      </c>
      <c r="B219" s="1" t="s">
        <v>495</v>
      </c>
      <c r="C219" s="2" t="s">
        <v>280</v>
      </c>
      <c r="D219" s="3" t="s">
        <v>118</v>
      </c>
      <c r="E219" s="4">
        <v>1</v>
      </c>
      <c r="F219" s="4">
        <v>0</v>
      </c>
      <c r="H219" s="6">
        <v>0</v>
      </c>
      <c r="I219" s="7">
        <v>6245865</v>
      </c>
      <c r="J219" s="7">
        <v>6245860</v>
      </c>
      <c r="K219" s="7">
        <v>2</v>
      </c>
      <c r="L219" s="7">
        <v>9</v>
      </c>
      <c r="M219" s="7">
        <f t="shared" si="21"/>
        <v>0</v>
      </c>
      <c r="N219" s="8">
        <f t="shared" si="22"/>
        <v>0</v>
      </c>
      <c r="R219" s="12">
        <v>1</v>
      </c>
    </row>
    <row r="220" spans="1:18" x14ac:dyDescent="0.2">
      <c r="A220" s="1" t="s">
        <v>496</v>
      </c>
      <c r="B220" s="1" t="s">
        <v>497</v>
      </c>
      <c r="C220" s="2" t="s">
        <v>130</v>
      </c>
      <c r="D220" s="3" t="s">
        <v>118</v>
      </c>
      <c r="E220" s="4">
        <v>8</v>
      </c>
      <c r="F220" s="4">
        <v>0</v>
      </c>
      <c r="H220" s="6">
        <v>0</v>
      </c>
      <c r="I220" s="7">
        <v>6245866</v>
      </c>
      <c r="J220" s="7">
        <v>6245860</v>
      </c>
      <c r="K220" s="7">
        <v>2</v>
      </c>
      <c r="L220" s="7">
        <v>9</v>
      </c>
      <c r="M220" s="7">
        <f t="shared" si="21"/>
        <v>0</v>
      </c>
      <c r="N220" s="8">
        <f t="shared" si="22"/>
        <v>0</v>
      </c>
      <c r="R220" s="12">
        <v>1</v>
      </c>
    </row>
    <row r="221" spans="1:18" x14ac:dyDescent="0.2">
      <c r="A221" s="1" t="s">
        <v>498</v>
      </c>
      <c r="C221" s="2" t="s">
        <v>182</v>
      </c>
      <c r="E221" s="4">
        <v>0</v>
      </c>
      <c r="F221" s="4">
        <v>0</v>
      </c>
      <c r="H221" s="6">
        <v>0</v>
      </c>
      <c r="I221" s="7">
        <v>6245867</v>
      </c>
      <c r="J221" s="7">
        <v>6245859</v>
      </c>
      <c r="K221" s="7">
        <v>1</v>
      </c>
      <c r="L221" s="7">
        <v>8</v>
      </c>
      <c r="M221" s="7">
        <f>M222</f>
        <v>0</v>
      </c>
      <c r="N221" s="8">
        <f>N222</f>
        <v>0</v>
      </c>
      <c r="R221" s="12">
        <v>1</v>
      </c>
    </row>
    <row r="222" spans="1:18" ht="25.5" x14ac:dyDescent="0.2">
      <c r="A222" s="1" t="s">
        <v>499</v>
      </c>
      <c r="B222" s="1" t="s">
        <v>500</v>
      </c>
      <c r="C222" s="2" t="s">
        <v>458</v>
      </c>
      <c r="D222" s="3" t="s">
        <v>118</v>
      </c>
      <c r="E222" s="4">
        <v>4</v>
      </c>
      <c r="F222" s="4">
        <v>0</v>
      </c>
      <c r="H222" s="6">
        <v>0</v>
      </c>
      <c r="I222" s="7">
        <v>6245868</v>
      </c>
      <c r="J222" s="7">
        <v>6245867</v>
      </c>
      <c r="K222" s="7">
        <v>2</v>
      </c>
      <c r="L222" s="7">
        <v>9</v>
      </c>
      <c r="M222" s="7">
        <f>ROUND(ROUND(H222,2)*ROUND(E222,2), 2)</f>
        <v>0</v>
      </c>
      <c r="N222" s="8">
        <f>H222*E222*(1+F222/100)</f>
        <v>0</v>
      </c>
      <c r="R222" s="12">
        <v>1</v>
      </c>
    </row>
    <row r="223" spans="1:18" x14ac:dyDescent="0.2">
      <c r="A223" s="1" t="s">
        <v>501</v>
      </c>
      <c r="C223" s="2" t="s">
        <v>502</v>
      </c>
      <c r="E223" s="4">
        <v>0</v>
      </c>
      <c r="F223" s="4">
        <v>0</v>
      </c>
      <c r="H223" s="6">
        <v>0</v>
      </c>
      <c r="I223" s="7">
        <v>6245869</v>
      </c>
      <c r="J223" s="7">
        <v>6245840</v>
      </c>
      <c r="K223" s="7">
        <v>1</v>
      </c>
      <c r="L223" s="7">
        <v>7</v>
      </c>
      <c r="M223" s="7">
        <f>M224+M235</f>
        <v>0</v>
      </c>
      <c r="N223" s="8">
        <f>N224+N235</f>
        <v>0</v>
      </c>
      <c r="R223" s="12">
        <v>1</v>
      </c>
    </row>
    <row r="224" spans="1:18" x14ac:dyDescent="0.2">
      <c r="A224" s="1" t="s">
        <v>503</v>
      </c>
      <c r="C224" s="2" t="s">
        <v>153</v>
      </c>
      <c r="E224" s="4">
        <v>0</v>
      </c>
      <c r="F224" s="4">
        <v>0</v>
      </c>
      <c r="H224" s="6">
        <v>0</v>
      </c>
      <c r="I224" s="7">
        <v>6245870</v>
      </c>
      <c r="J224" s="7">
        <v>6245869</v>
      </c>
      <c r="K224" s="7">
        <v>1</v>
      </c>
      <c r="L224" s="7">
        <v>8</v>
      </c>
      <c r="M224" s="7">
        <f>M225+M226+M227+M228+M229+M230+M231+M232+M233+M234</f>
        <v>0</v>
      </c>
      <c r="N224" s="8">
        <f>N225+N226+N227+N228+N229+N230+N231+N232+N233+N234</f>
        <v>0</v>
      </c>
      <c r="R224" s="12">
        <v>1</v>
      </c>
    </row>
    <row r="225" spans="1:18" ht="51" x14ac:dyDescent="0.2">
      <c r="A225" s="1" t="s">
        <v>504</v>
      </c>
      <c r="B225" s="1" t="s">
        <v>505</v>
      </c>
      <c r="C225" s="2" t="s">
        <v>506</v>
      </c>
      <c r="D225" s="3" t="s">
        <v>118</v>
      </c>
      <c r="E225" s="4">
        <v>8</v>
      </c>
      <c r="F225" s="4">
        <v>0</v>
      </c>
      <c r="H225" s="6">
        <v>0</v>
      </c>
      <c r="I225" s="7">
        <v>6245871</v>
      </c>
      <c r="J225" s="7">
        <v>6245870</v>
      </c>
      <c r="K225" s="7">
        <v>2</v>
      </c>
      <c r="L225" s="7">
        <v>9</v>
      </c>
      <c r="M225" s="7">
        <f t="shared" ref="M225:M234" si="23">ROUND(ROUND(H225,2)*ROUND(E225,2), 2)</f>
        <v>0</v>
      </c>
      <c r="N225" s="8">
        <f t="shared" ref="N225:N234" si="24">H225*E225*(1+F225/100)</f>
        <v>0</v>
      </c>
      <c r="R225" s="12">
        <v>1</v>
      </c>
    </row>
    <row r="226" spans="1:18" ht="38.25" x14ac:dyDescent="0.2">
      <c r="A226" s="1" t="s">
        <v>507</v>
      </c>
      <c r="B226" s="1" t="s">
        <v>508</v>
      </c>
      <c r="C226" s="2" t="s">
        <v>360</v>
      </c>
      <c r="D226" s="3" t="s">
        <v>118</v>
      </c>
      <c r="E226" s="4">
        <v>4</v>
      </c>
      <c r="F226" s="4">
        <v>0</v>
      </c>
      <c r="H226" s="6">
        <v>0</v>
      </c>
      <c r="I226" s="7">
        <v>6245872</v>
      </c>
      <c r="J226" s="7">
        <v>6245870</v>
      </c>
      <c r="K226" s="7">
        <v>2</v>
      </c>
      <c r="L226" s="7">
        <v>9</v>
      </c>
      <c r="M226" s="7">
        <f t="shared" si="23"/>
        <v>0</v>
      </c>
      <c r="N226" s="8">
        <f t="shared" si="24"/>
        <v>0</v>
      </c>
      <c r="R226" s="12">
        <v>1</v>
      </c>
    </row>
    <row r="227" spans="1:18" ht="38.25" x14ac:dyDescent="0.2">
      <c r="A227" s="1" t="s">
        <v>509</v>
      </c>
      <c r="B227" s="1" t="s">
        <v>405</v>
      </c>
      <c r="C227" s="2" t="s">
        <v>121</v>
      </c>
      <c r="D227" s="3" t="s">
        <v>118</v>
      </c>
      <c r="E227" s="4">
        <v>8</v>
      </c>
      <c r="F227" s="4">
        <v>0</v>
      </c>
      <c r="H227" s="6">
        <v>0</v>
      </c>
      <c r="I227" s="7">
        <v>6245873</v>
      </c>
      <c r="J227" s="7">
        <v>6245870</v>
      </c>
      <c r="K227" s="7">
        <v>2</v>
      </c>
      <c r="L227" s="7">
        <v>9</v>
      </c>
      <c r="M227" s="7">
        <f t="shared" si="23"/>
        <v>0</v>
      </c>
      <c r="N227" s="8">
        <f t="shared" si="24"/>
        <v>0</v>
      </c>
      <c r="R227" s="12">
        <v>1</v>
      </c>
    </row>
    <row r="228" spans="1:18" x14ac:dyDescent="0.2">
      <c r="A228" s="1" t="s">
        <v>510</v>
      </c>
      <c r="B228" s="1" t="s">
        <v>511</v>
      </c>
      <c r="C228" s="2" t="s">
        <v>365</v>
      </c>
      <c r="D228" s="3" t="s">
        <v>118</v>
      </c>
      <c r="E228" s="4">
        <v>1</v>
      </c>
      <c r="F228" s="4">
        <v>0</v>
      </c>
      <c r="H228" s="6">
        <v>0</v>
      </c>
      <c r="I228" s="7">
        <v>6245874</v>
      </c>
      <c r="J228" s="7">
        <v>6245870</v>
      </c>
      <c r="K228" s="7">
        <v>2</v>
      </c>
      <c r="L228" s="7">
        <v>9</v>
      </c>
      <c r="M228" s="7">
        <f t="shared" si="23"/>
        <v>0</v>
      </c>
      <c r="N228" s="8">
        <f t="shared" si="24"/>
        <v>0</v>
      </c>
      <c r="R228" s="12">
        <v>1</v>
      </c>
    </row>
    <row r="229" spans="1:18" ht="25.5" x14ac:dyDescent="0.2">
      <c r="A229" s="1" t="s">
        <v>512</v>
      </c>
      <c r="B229" s="1" t="s">
        <v>513</v>
      </c>
      <c r="C229" s="2" t="s">
        <v>377</v>
      </c>
      <c r="D229" s="3" t="s">
        <v>118</v>
      </c>
      <c r="E229" s="4">
        <v>5</v>
      </c>
      <c r="F229" s="4">
        <v>0</v>
      </c>
      <c r="H229" s="6">
        <v>0</v>
      </c>
      <c r="I229" s="7">
        <v>6245875</v>
      </c>
      <c r="J229" s="7">
        <v>6245870</v>
      </c>
      <c r="K229" s="7">
        <v>2</v>
      </c>
      <c r="L229" s="7">
        <v>9</v>
      </c>
      <c r="M229" s="7">
        <f t="shared" si="23"/>
        <v>0</v>
      </c>
      <c r="N229" s="8">
        <f t="shared" si="24"/>
        <v>0</v>
      </c>
      <c r="R229" s="12">
        <v>1</v>
      </c>
    </row>
    <row r="230" spans="1:18" x14ac:dyDescent="0.2">
      <c r="A230" s="1" t="s">
        <v>514</v>
      </c>
      <c r="B230" s="1" t="s">
        <v>515</v>
      </c>
      <c r="C230" s="2" t="s">
        <v>244</v>
      </c>
      <c r="D230" s="3" t="s">
        <v>118</v>
      </c>
      <c r="E230" s="4">
        <v>4</v>
      </c>
      <c r="F230" s="4">
        <v>0</v>
      </c>
      <c r="H230" s="6">
        <v>0</v>
      </c>
      <c r="I230" s="7">
        <v>6245876</v>
      </c>
      <c r="J230" s="7">
        <v>6245870</v>
      </c>
      <c r="K230" s="7">
        <v>2</v>
      </c>
      <c r="L230" s="7">
        <v>9</v>
      </c>
      <c r="M230" s="7">
        <f t="shared" si="23"/>
        <v>0</v>
      </c>
      <c r="N230" s="8">
        <f t="shared" si="24"/>
        <v>0</v>
      </c>
      <c r="R230" s="12">
        <v>1</v>
      </c>
    </row>
    <row r="231" spans="1:18" x14ac:dyDescent="0.2">
      <c r="A231" s="1" t="s">
        <v>516</v>
      </c>
      <c r="B231" s="1" t="s">
        <v>517</v>
      </c>
      <c r="C231" s="2" t="s">
        <v>436</v>
      </c>
      <c r="D231" s="3" t="s">
        <v>118</v>
      </c>
      <c r="E231" s="4">
        <v>6</v>
      </c>
      <c r="F231" s="4">
        <v>0</v>
      </c>
      <c r="H231" s="6">
        <v>0</v>
      </c>
      <c r="I231" s="7">
        <v>6245877</v>
      </c>
      <c r="J231" s="7">
        <v>6245870</v>
      </c>
      <c r="K231" s="7">
        <v>2</v>
      </c>
      <c r="L231" s="7">
        <v>9</v>
      </c>
      <c r="M231" s="7">
        <f t="shared" si="23"/>
        <v>0</v>
      </c>
      <c r="N231" s="8">
        <f t="shared" si="24"/>
        <v>0</v>
      </c>
      <c r="R231" s="12">
        <v>1</v>
      </c>
    </row>
    <row r="232" spans="1:18" x14ac:dyDescent="0.2">
      <c r="A232" s="1" t="s">
        <v>518</v>
      </c>
      <c r="B232" s="1" t="s">
        <v>519</v>
      </c>
      <c r="C232" s="2" t="s">
        <v>334</v>
      </c>
      <c r="D232" s="3" t="s">
        <v>118</v>
      </c>
      <c r="E232" s="4">
        <v>5</v>
      </c>
      <c r="F232" s="4">
        <v>0</v>
      </c>
      <c r="H232" s="6">
        <v>0</v>
      </c>
      <c r="I232" s="7">
        <v>6245878</v>
      </c>
      <c r="J232" s="7">
        <v>6245870</v>
      </c>
      <c r="K232" s="7">
        <v>2</v>
      </c>
      <c r="L232" s="7">
        <v>9</v>
      </c>
      <c r="M232" s="7">
        <f t="shared" si="23"/>
        <v>0</v>
      </c>
      <c r="N232" s="8">
        <f t="shared" si="24"/>
        <v>0</v>
      </c>
      <c r="R232" s="12">
        <v>1</v>
      </c>
    </row>
    <row r="233" spans="1:18" x14ac:dyDescent="0.2">
      <c r="A233" s="1" t="s">
        <v>520</v>
      </c>
      <c r="B233" s="1" t="s">
        <v>521</v>
      </c>
      <c r="C233" s="2" t="s">
        <v>247</v>
      </c>
      <c r="D233" s="3" t="s">
        <v>118</v>
      </c>
      <c r="E233" s="4">
        <v>6</v>
      </c>
      <c r="F233" s="4">
        <v>0</v>
      </c>
      <c r="H233" s="6">
        <v>0</v>
      </c>
      <c r="I233" s="7">
        <v>6245879</v>
      </c>
      <c r="J233" s="7">
        <v>6245870</v>
      </c>
      <c r="K233" s="7">
        <v>2</v>
      </c>
      <c r="L233" s="7">
        <v>9</v>
      </c>
      <c r="M233" s="7">
        <f t="shared" si="23"/>
        <v>0</v>
      </c>
      <c r="N233" s="8">
        <f t="shared" si="24"/>
        <v>0</v>
      </c>
      <c r="R233" s="12">
        <v>1</v>
      </c>
    </row>
    <row r="234" spans="1:18" x14ac:dyDescent="0.2">
      <c r="A234" s="1" t="s">
        <v>522</v>
      </c>
      <c r="B234" s="1" t="s">
        <v>523</v>
      </c>
      <c r="C234" s="2" t="s">
        <v>524</v>
      </c>
      <c r="D234" s="3" t="s">
        <v>118</v>
      </c>
      <c r="E234" s="4">
        <v>56</v>
      </c>
      <c r="F234" s="4">
        <v>0</v>
      </c>
      <c r="H234" s="6">
        <v>0</v>
      </c>
      <c r="I234" s="7">
        <v>6245880</v>
      </c>
      <c r="J234" s="7">
        <v>6245870</v>
      </c>
      <c r="K234" s="7">
        <v>2</v>
      </c>
      <c r="L234" s="7">
        <v>9</v>
      </c>
      <c r="M234" s="7">
        <f t="shared" si="23"/>
        <v>0</v>
      </c>
      <c r="N234" s="8">
        <f t="shared" si="24"/>
        <v>0</v>
      </c>
      <c r="R234" s="12">
        <v>1</v>
      </c>
    </row>
    <row r="235" spans="1:18" x14ac:dyDescent="0.2">
      <c r="A235" s="1" t="s">
        <v>525</v>
      </c>
      <c r="C235" s="2" t="s">
        <v>182</v>
      </c>
      <c r="E235" s="4">
        <v>0</v>
      </c>
      <c r="F235" s="4">
        <v>0</v>
      </c>
      <c r="H235" s="6">
        <v>0</v>
      </c>
      <c r="I235" s="7">
        <v>6245881</v>
      </c>
      <c r="J235" s="7">
        <v>6245869</v>
      </c>
      <c r="K235" s="7">
        <v>1</v>
      </c>
      <c r="L235" s="7">
        <v>8</v>
      </c>
      <c r="M235" s="7">
        <f>M236+M237+M238</f>
        <v>0</v>
      </c>
      <c r="N235" s="8">
        <f>N236+N237+N238</f>
        <v>0</v>
      </c>
      <c r="R235" s="12">
        <v>1</v>
      </c>
    </row>
    <row r="236" spans="1:18" ht="25.5" x14ac:dyDescent="0.2">
      <c r="A236" s="1" t="s">
        <v>526</v>
      </c>
      <c r="B236" s="1" t="s">
        <v>446</v>
      </c>
      <c r="C236" s="2" t="s">
        <v>447</v>
      </c>
      <c r="D236" s="3" t="s">
        <v>118</v>
      </c>
      <c r="E236" s="4">
        <v>3</v>
      </c>
      <c r="F236" s="4">
        <v>0</v>
      </c>
      <c r="H236" s="6">
        <v>0</v>
      </c>
      <c r="I236" s="7">
        <v>6245882</v>
      </c>
      <c r="J236" s="7">
        <v>6245881</v>
      </c>
      <c r="K236" s="7">
        <v>2</v>
      </c>
      <c r="L236" s="7">
        <v>9</v>
      </c>
      <c r="M236" s="7">
        <f t="shared" ref="M236:M238" si="25">ROUND(ROUND(H236,2)*ROUND(E236,2), 2)</f>
        <v>0</v>
      </c>
      <c r="N236" s="8">
        <f>H236*E236*(1+F236/100)</f>
        <v>0</v>
      </c>
      <c r="R236" s="12">
        <v>1</v>
      </c>
    </row>
    <row r="237" spans="1:18" ht="25.5" x14ac:dyDescent="0.2">
      <c r="A237" s="1" t="s">
        <v>527</v>
      </c>
      <c r="B237" s="1" t="s">
        <v>449</v>
      </c>
      <c r="C237" s="2" t="s">
        <v>450</v>
      </c>
      <c r="D237" s="3" t="s">
        <v>118</v>
      </c>
      <c r="E237" s="4">
        <v>1</v>
      </c>
      <c r="F237" s="4">
        <v>0</v>
      </c>
      <c r="H237" s="6">
        <v>0</v>
      </c>
      <c r="I237" s="7">
        <v>6245883</v>
      </c>
      <c r="J237" s="7">
        <v>6245881</v>
      </c>
      <c r="K237" s="7">
        <v>2</v>
      </c>
      <c r="L237" s="7">
        <v>9</v>
      </c>
      <c r="M237" s="7">
        <f t="shared" si="25"/>
        <v>0</v>
      </c>
      <c r="N237" s="8">
        <f>H237*E237*(1+F237/100)</f>
        <v>0</v>
      </c>
      <c r="R237" s="12">
        <v>1</v>
      </c>
    </row>
    <row r="238" spans="1:18" x14ac:dyDescent="0.2">
      <c r="A238" s="1" t="s">
        <v>528</v>
      </c>
      <c r="B238" s="1" t="s">
        <v>529</v>
      </c>
      <c r="C238" s="2" t="s">
        <v>530</v>
      </c>
      <c r="D238" s="3" t="s">
        <v>118</v>
      </c>
      <c r="E238" s="4">
        <v>1</v>
      </c>
      <c r="F238" s="4">
        <v>0</v>
      </c>
      <c r="H238" s="6">
        <v>0</v>
      </c>
      <c r="I238" s="7">
        <v>6245884</v>
      </c>
      <c r="J238" s="7">
        <v>6245881</v>
      </c>
      <c r="K238" s="7">
        <v>2</v>
      </c>
      <c r="L238" s="7">
        <v>9</v>
      </c>
      <c r="M238" s="7">
        <f t="shared" si="25"/>
        <v>0</v>
      </c>
      <c r="N238" s="8">
        <f>H238*E238*(1+F238/100)</f>
        <v>0</v>
      </c>
      <c r="R238" s="12">
        <v>1</v>
      </c>
    </row>
    <row r="239" spans="1:18" x14ac:dyDescent="0.2">
      <c r="A239" s="1" t="s">
        <v>531</v>
      </c>
      <c r="C239" s="2" t="s">
        <v>532</v>
      </c>
      <c r="E239" s="4">
        <v>0</v>
      </c>
      <c r="F239" s="4">
        <v>0</v>
      </c>
      <c r="H239" s="6">
        <v>0</v>
      </c>
      <c r="I239" s="7">
        <v>6245885</v>
      </c>
      <c r="J239" s="7">
        <v>6245703</v>
      </c>
      <c r="K239" s="7">
        <v>1</v>
      </c>
      <c r="L239" s="7">
        <v>6</v>
      </c>
      <c r="M239" s="7">
        <f>M240</f>
        <v>0</v>
      </c>
      <c r="N239" s="8">
        <f>N240</f>
        <v>0</v>
      </c>
      <c r="R239" s="12">
        <v>1</v>
      </c>
    </row>
    <row r="240" spans="1:18" x14ac:dyDescent="0.2">
      <c r="A240" s="1" t="s">
        <v>533</v>
      </c>
      <c r="C240" s="2" t="s">
        <v>534</v>
      </c>
      <c r="E240" s="4">
        <v>0</v>
      </c>
      <c r="F240" s="4">
        <v>0</v>
      </c>
      <c r="H240" s="6">
        <v>0</v>
      </c>
      <c r="I240" s="7">
        <v>6245886</v>
      </c>
      <c r="J240" s="7">
        <v>6245885</v>
      </c>
      <c r="K240" s="7">
        <v>1</v>
      </c>
      <c r="L240" s="7">
        <v>7</v>
      </c>
      <c r="M240" s="7">
        <f>M241+M245</f>
        <v>0</v>
      </c>
      <c r="N240" s="8">
        <f>N241+N245</f>
        <v>0</v>
      </c>
      <c r="R240" s="12">
        <v>1</v>
      </c>
    </row>
    <row r="241" spans="1:18" x14ac:dyDescent="0.2">
      <c r="A241" s="1" t="s">
        <v>535</v>
      </c>
      <c r="C241" s="2" t="s">
        <v>153</v>
      </c>
      <c r="E241" s="4">
        <v>0</v>
      </c>
      <c r="F241" s="4">
        <v>0</v>
      </c>
      <c r="H241" s="6">
        <v>0</v>
      </c>
      <c r="I241" s="7">
        <v>6245887</v>
      </c>
      <c r="J241" s="7">
        <v>6245886</v>
      </c>
      <c r="K241" s="7">
        <v>1</v>
      </c>
      <c r="L241" s="7">
        <v>8</v>
      </c>
      <c r="M241" s="7">
        <f>M242+M243+M244</f>
        <v>0</v>
      </c>
      <c r="N241" s="8">
        <f>N242+N243+N244</f>
        <v>0</v>
      </c>
      <c r="R241" s="12">
        <v>1</v>
      </c>
    </row>
    <row r="242" spans="1:18" ht="25.5" x14ac:dyDescent="0.2">
      <c r="A242" s="1" t="s">
        <v>536</v>
      </c>
      <c r="B242" s="1" t="s">
        <v>537</v>
      </c>
      <c r="C242" s="2" t="s">
        <v>304</v>
      </c>
      <c r="D242" s="3" t="s">
        <v>118</v>
      </c>
      <c r="E242" s="4">
        <v>4</v>
      </c>
      <c r="F242" s="4">
        <v>0</v>
      </c>
      <c r="H242" s="6">
        <v>0</v>
      </c>
      <c r="I242" s="7">
        <v>6245888</v>
      </c>
      <c r="J242" s="7">
        <v>6245887</v>
      </c>
      <c r="K242" s="7">
        <v>2</v>
      </c>
      <c r="L242" s="7">
        <v>9</v>
      </c>
      <c r="M242" s="7">
        <f t="shared" ref="M242:M244" si="26">ROUND(ROUND(H242,2)*ROUND(E242,2), 2)</f>
        <v>0</v>
      </c>
      <c r="N242" s="8">
        <f>H242*E242*(1+F242/100)</f>
        <v>0</v>
      </c>
      <c r="R242" s="12">
        <v>1</v>
      </c>
    </row>
    <row r="243" spans="1:18" x14ac:dyDescent="0.2">
      <c r="A243" s="1" t="s">
        <v>538</v>
      </c>
      <c r="B243" s="1" t="s">
        <v>539</v>
      </c>
      <c r="C243" s="2" t="s">
        <v>130</v>
      </c>
      <c r="D243" s="3" t="s">
        <v>118</v>
      </c>
      <c r="E243" s="4">
        <v>1</v>
      </c>
      <c r="F243" s="4">
        <v>0</v>
      </c>
      <c r="H243" s="6">
        <v>0</v>
      </c>
      <c r="I243" s="7">
        <v>6245889</v>
      </c>
      <c r="J243" s="7">
        <v>6245887</v>
      </c>
      <c r="K243" s="7">
        <v>2</v>
      </c>
      <c r="L243" s="7">
        <v>9</v>
      </c>
      <c r="M243" s="7">
        <f t="shared" si="26"/>
        <v>0</v>
      </c>
      <c r="N243" s="8">
        <f>H243*E243*(1+F243/100)</f>
        <v>0</v>
      </c>
      <c r="R243" s="12">
        <v>1</v>
      </c>
    </row>
    <row r="244" spans="1:18" x14ac:dyDescent="0.2">
      <c r="A244" s="1" t="s">
        <v>540</v>
      </c>
      <c r="B244" s="1" t="s">
        <v>541</v>
      </c>
      <c r="C244" s="2" t="s">
        <v>285</v>
      </c>
      <c r="D244" s="3" t="s">
        <v>118</v>
      </c>
      <c r="E244" s="4">
        <v>1</v>
      </c>
      <c r="F244" s="4">
        <v>0</v>
      </c>
      <c r="H244" s="6">
        <v>0</v>
      </c>
      <c r="I244" s="7">
        <v>6245890</v>
      </c>
      <c r="J244" s="7">
        <v>6245887</v>
      </c>
      <c r="K244" s="7">
        <v>2</v>
      </c>
      <c r="L244" s="7">
        <v>9</v>
      </c>
      <c r="M244" s="7">
        <f t="shared" si="26"/>
        <v>0</v>
      </c>
      <c r="N244" s="8">
        <f>H244*E244*(1+F244/100)</f>
        <v>0</v>
      </c>
      <c r="R244" s="12">
        <v>1</v>
      </c>
    </row>
    <row r="245" spans="1:18" x14ac:dyDescent="0.2">
      <c r="A245" s="1" t="s">
        <v>542</v>
      </c>
      <c r="C245" s="2" t="s">
        <v>182</v>
      </c>
      <c r="E245" s="4">
        <v>0</v>
      </c>
      <c r="F245" s="4">
        <v>0</v>
      </c>
      <c r="H245" s="6">
        <v>0</v>
      </c>
      <c r="I245" s="7">
        <v>6245891</v>
      </c>
      <c r="J245" s="7">
        <v>6245886</v>
      </c>
      <c r="K245" s="7">
        <v>1</v>
      </c>
      <c r="L245" s="7">
        <v>8</v>
      </c>
      <c r="M245" s="7">
        <f>M246</f>
        <v>0</v>
      </c>
      <c r="N245" s="8">
        <f>N246</f>
        <v>0</v>
      </c>
      <c r="R245" s="12">
        <v>1</v>
      </c>
    </row>
    <row r="246" spans="1:18" ht="25.5" x14ac:dyDescent="0.2">
      <c r="A246" s="1" t="s">
        <v>543</v>
      </c>
      <c r="B246" s="1" t="s">
        <v>544</v>
      </c>
      <c r="C246" s="2" t="s">
        <v>545</v>
      </c>
      <c r="D246" s="3" t="s">
        <v>118</v>
      </c>
      <c r="E246" s="4">
        <v>1</v>
      </c>
      <c r="F246" s="4">
        <v>0</v>
      </c>
      <c r="H246" s="6">
        <v>0</v>
      </c>
      <c r="I246" s="7">
        <v>6245892</v>
      </c>
      <c r="J246" s="7">
        <v>6245891</v>
      </c>
      <c r="K246" s="7">
        <v>2</v>
      </c>
      <c r="L246" s="7">
        <v>9</v>
      </c>
      <c r="M246" s="7">
        <f>ROUND(ROUND(H246,2)*ROUND(E246,2), 2)</f>
        <v>0</v>
      </c>
      <c r="N246" s="8">
        <f>H246*E246*(1+F246/100)</f>
        <v>0</v>
      </c>
      <c r="R246" s="12">
        <v>1</v>
      </c>
    </row>
    <row r="247" spans="1:18" x14ac:dyDescent="0.2">
      <c r="A247" s="1" t="s">
        <v>546</v>
      </c>
      <c r="C247" s="2" t="s">
        <v>547</v>
      </c>
      <c r="E247" s="4">
        <v>0</v>
      </c>
      <c r="F247" s="4">
        <v>0</v>
      </c>
      <c r="H247" s="6">
        <v>0</v>
      </c>
      <c r="I247" s="7">
        <v>6245893</v>
      </c>
      <c r="J247" s="7">
        <v>6245703</v>
      </c>
      <c r="K247" s="7">
        <v>1</v>
      </c>
      <c r="L247" s="7">
        <v>6</v>
      </c>
      <c r="M247" s="7">
        <f>M248</f>
        <v>0</v>
      </c>
      <c r="N247" s="8">
        <f>N248</f>
        <v>0</v>
      </c>
      <c r="R247" s="12">
        <v>1</v>
      </c>
    </row>
    <row r="248" spans="1:18" ht="25.5" x14ac:dyDescent="0.2">
      <c r="A248" s="1" t="s">
        <v>548</v>
      </c>
      <c r="C248" s="2" t="s">
        <v>549</v>
      </c>
      <c r="E248" s="4">
        <v>0</v>
      </c>
      <c r="F248" s="4">
        <v>0</v>
      </c>
      <c r="H248" s="6">
        <v>0</v>
      </c>
      <c r="I248" s="7">
        <v>6245894</v>
      </c>
      <c r="J248" s="7">
        <v>6245893</v>
      </c>
      <c r="K248" s="7">
        <v>1</v>
      </c>
      <c r="L248" s="7">
        <v>7</v>
      </c>
      <c r="M248" s="7">
        <f>M249+M253</f>
        <v>0</v>
      </c>
      <c r="N248" s="8">
        <f>N249+N253</f>
        <v>0</v>
      </c>
      <c r="R248" s="12">
        <v>1</v>
      </c>
    </row>
    <row r="249" spans="1:18" x14ac:dyDescent="0.2">
      <c r="A249" s="1" t="s">
        <v>550</v>
      </c>
      <c r="C249" s="2" t="s">
        <v>153</v>
      </c>
      <c r="E249" s="4">
        <v>0</v>
      </c>
      <c r="F249" s="4">
        <v>0</v>
      </c>
      <c r="H249" s="6">
        <v>0</v>
      </c>
      <c r="I249" s="7">
        <v>6245895</v>
      </c>
      <c r="J249" s="7">
        <v>6245894</v>
      </c>
      <c r="K249" s="7">
        <v>1</v>
      </c>
      <c r="L249" s="7">
        <v>8</v>
      </c>
      <c r="M249" s="7">
        <f>M250+M251+M252</f>
        <v>0</v>
      </c>
      <c r="N249" s="8">
        <f>N250+N251+N252</f>
        <v>0</v>
      </c>
      <c r="R249" s="12">
        <v>1</v>
      </c>
    </row>
    <row r="250" spans="1:18" x14ac:dyDescent="0.2">
      <c r="A250" s="1" t="s">
        <v>551</v>
      </c>
      <c r="B250" s="1" t="s">
        <v>552</v>
      </c>
      <c r="C250" s="2" t="s">
        <v>436</v>
      </c>
      <c r="D250" s="3" t="s">
        <v>118</v>
      </c>
      <c r="E250" s="4">
        <v>6</v>
      </c>
      <c r="F250" s="4">
        <v>0</v>
      </c>
      <c r="H250" s="6">
        <v>0</v>
      </c>
      <c r="I250" s="7">
        <v>6245896</v>
      </c>
      <c r="J250" s="7">
        <v>6245895</v>
      </c>
      <c r="K250" s="7">
        <v>2</v>
      </c>
      <c r="L250" s="7">
        <v>9</v>
      </c>
      <c r="M250" s="7">
        <f t="shared" ref="M250:M252" si="27">ROUND(ROUND(H250,2)*ROUND(E250,2), 2)</f>
        <v>0</v>
      </c>
      <c r="N250" s="8">
        <f>H250*E250*(1+F250/100)</f>
        <v>0</v>
      </c>
      <c r="R250" s="12">
        <v>1</v>
      </c>
    </row>
    <row r="251" spans="1:18" x14ac:dyDescent="0.2">
      <c r="A251" s="1" t="s">
        <v>553</v>
      </c>
      <c r="B251" s="1" t="s">
        <v>554</v>
      </c>
      <c r="C251" s="2" t="s">
        <v>555</v>
      </c>
      <c r="D251" s="3" t="s">
        <v>118</v>
      </c>
      <c r="E251" s="4">
        <v>4</v>
      </c>
      <c r="F251" s="4">
        <v>0</v>
      </c>
      <c r="H251" s="6">
        <v>0</v>
      </c>
      <c r="I251" s="7">
        <v>6245897</v>
      </c>
      <c r="J251" s="7">
        <v>6245895</v>
      </c>
      <c r="K251" s="7">
        <v>2</v>
      </c>
      <c r="L251" s="7">
        <v>9</v>
      </c>
      <c r="M251" s="7">
        <f t="shared" si="27"/>
        <v>0</v>
      </c>
      <c r="N251" s="8">
        <f>H251*E251*(1+F251/100)</f>
        <v>0</v>
      </c>
      <c r="R251" s="12">
        <v>1</v>
      </c>
    </row>
    <row r="252" spans="1:18" x14ac:dyDescent="0.2">
      <c r="A252" s="1" t="s">
        <v>556</v>
      </c>
      <c r="B252" s="1" t="s">
        <v>557</v>
      </c>
      <c r="C252" s="2" t="s">
        <v>558</v>
      </c>
      <c r="D252" s="3" t="s">
        <v>118</v>
      </c>
      <c r="E252" s="4">
        <v>2</v>
      </c>
      <c r="F252" s="4">
        <v>0</v>
      </c>
      <c r="H252" s="6">
        <v>0</v>
      </c>
      <c r="I252" s="7">
        <v>6245898</v>
      </c>
      <c r="J252" s="7">
        <v>6245895</v>
      </c>
      <c r="K252" s="7">
        <v>2</v>
      </c>
      <c r="L252" s="7">
        <v>9</v>
      </c>
      <c r="M252" s="7">
        <f t="shared" si="27"/>
        <v>0</v>
      </c>
      <c r="N252" s="8">
        <f>H252*E252*(1+F252/100)</f>
        <v>0</v>
      </c>
      <c r="R252" s="12">
        <v>1</v>
      </c>
    </row>
    <row r="253" spans="1:18" x14ac:dyDescent="0.2">
      <c r="A253" s="1" t="s">
        <v>559</v>
      </c>
      <c r="C253" s="2" t="s">
        <v>182</v>
      </c>
      <c r="E253" s="4">
        <v>0</v>
      </c>
      <c r="F253" s="4">
        <v>0</v>
      </c>
      <c r="H253" s="6">
        <v>0</v>
      </c>
      <c r="I253" s="7">
        <v>6245899</v>
      </c>
      <c r="J253" s="7">
        <v>6245894</v>
      </c>
      <c r="K253" s="7">
        <v>1</v>
      </c>
      <c r="L253" s="7">
        <v>8</v>
      </c>
      <c r="M253" s="7">
        <f>M254+M255</f>
        <v>0</v>
      </c>
      <c r="N253" s="8">
        <f>N254+N255</f>
        <v>0</v>
      </c>
      <c r="R253" s="12">
        <v>1</v>
      </c>
    </row>
    <row r="254" spans="1:18" ht="25.5" x14ac:dyDescent="0.2">
      <c r="A254" s="1" t="s">
        <v>560</v>
      </c>
      <c r="B254" s="1" t="s">
        <v>561</v>
      </c>
      <c r="C254" s="2" t="s">
        <v>562</v>
      </c>
      <c r="D254" s="3" t="s">
        <v>118</v>
      </c>
      <c r="E254" s="4">
        <v>7</v>
      </c>
      <c r="F254" s="4">
        <v>0</v>
      </c>
      <c r="H254" s="6">
        <v>0</v>
      </c>
      <c r="I254" s="7">
        <v>6245989</v>
      </c>
      <c r="J254" s="7">
        <v>6245899</v>
      </c>
      <c r="K254" s="7">
        <v>2</v>
      </c>
      <c r="L254" s="7">
        <v>9</v>
      </c>
      <c r="M254" s="7">
        <f t="shared" ref="M254:M255" si="28">ROUND(ROUND(H254,2)*ROUND(E254,2), 2)</f>
        <v>0</v>
      </c>
      <c r="N254" s="8">
        <f>H254*E254*(1+F254/100)</f>
        <v>0</v>
      </c>
      <c r="R254" s="12">
        <v>1</v>
      </c>
    </row>
    <row r="255" spans="1:18" ht="25.5" x14ac:dyDescent="0.2">
      <c r="A255" s="1" t="s">
        <v>563</v>
      </c>
      <c r="B255" s="1" t="s">
        <v>564</v>
      </c>
      <c r="C255" s="2" t="s">
        <v>565</v>
      </c>
      <c r="D255" s="3" t="s">
        <v>118</v>
      </c>
      <c r="E255" s="4">
        <v>1</v>
      </c>
      <c r="F255" s="4">
        <v>0</v>
      </c>
      <c r="H255" s="6">
        <v>0</v>
      </c>
      <c r="I255" s="7">
        <v>6245990</v>
      </c>
      <c r="J255" s="7">
        <v>6245899</v>
      </c>
      <c r="K255" s="7">
        <v>2</v>
      </c>
      <c r="L255" s="7">
        <v>9</v>
      </c>
      <c r="M255" s="7">
        <f t="shared" si="28"/>
        <v>0</v>
      </c>
      <c r="N255" s="8">
        <f>H255*E255*(1+F255/100)</f>
        <v>0</v>
      </c>
      <c r="R255" s="12">
        <v>1</v>
      </c>
    </row>
    <row r="256" spans="1:18" x14ac:dyDescent="0.2">
      <c r="A256" s="1" t="s">
        <v>566</v>
      </c>
      <c r="C256" s="2" t="s">
        <v>567</v>
      </c>
      <c r="E256" s="4">
        <v>0</v>
      </c>
      <c r="F256" s="4">
        <v>0</v>
      </c>
      <c r="H256" s="6">
        <v>0</v>
      </c>
      <c r="I256" s="7">
        <v>6245900</v>
      </c>
      <c r="J256" s="7">
        <v>6245703</v>
      </c>
      <c r="K256" s="7">
        <v>1</v>
      </c>
      <c r="L256" s="7">
        <v>6</v>
      </c>
      <c r="M256" s="7">
        <f>M257</f>
        <v>0</v>
      </c>
      <c r="N256" s="8">
        <f>N257</f>
        <v>0</v>
      </c>
      <c r="R256" s="12">
        <v>1</v>
      </c>
    </row>
    <row r="257" spans="1:18" x14ac:dyDescent="0.2">
      <c r="A257" s="1" t="s">
        <v>568</v>
      </c>
      <c r="C257" s="2" t="s">
        <v>569</v>
      </c>
      <c r="E257" s="4">
        <v>0</v>
      </c>
      <c r="F257" s="4">
        <v>0</v>
      </c>
      <c r="H257" s="6">
        <v>0</v>
      </c>
      <c r="I257" s="7">
        <v>6245901</v>
      </c>
      <c r="J257" s="7">
        <v>6245900</v>
      </c>
      <c r="K257" s="7">
        <v>1</v>
      </c>
      <c r="L257" s="7">
        <v>7</v>
      </c>
      <c r="M257" s="7">
        <f>M258+M275</f>
        <v>0</v>
      </c>
      <c r="N257" s="8">
        <f>N258+N275</f>
        <v>0</v>
      </c>
      <c r="R257" s="12">
        <v>1</v>
      </c>
    </row>
    <row r="258" spans="1:18" x14ac:dyDescent="0.2">
      <c r="A258" s="1" t="s">
        <v>570</v>
      </c>
      <c r="C258" s="2" t="s">
        <v>571</v>
      </c>
      <c r="E258" s="4">
        <v>0</v>
      </c>
      <c r="F258" s="4">
        <v>0</v>
      </c>
      <c r="H258" s="6">
        <v>0</v>
      </c>
      <c r="I258" s="7">
        <v>6245902</v>
      </c>
      <c r="J258" s="7">
        <v>6245901</v>
      </c>
      <c r="K258" s="7">
        <v>1</v>
      </c>
      <c r="L258" s="7">
        <v>8</v>
      </c>
      <c r="M258" s="7">
        <f>M259</f>
        <v>0</v>
      </c>
      <c r="N258" s="8">
        <f>N259</f>
        <v>0</v>
      </c>
      <c r="R258" s="12">
        <v>1</v>
      </c>
    </row>
    <row r="259" spans="1:18" x14ac:dyDescent="0.2">
      <c r="A259" s="1" t="s">
        <v>572</v>
      </c>
      <c r="C259" s="2" t="s">
        <v>153</v>
      </c>
      <c r="E259" s="4">
        <v>0</v>
      </c>
      <c r="F259" s="4">
        <v>0</v>
      </c>
      <c r="H259" s="6">
        <v>0</v>
      </c>
      <c r="I259" s="7">
        <v>6245903</v>
      </c>
      <c r="J259" s="7">
        <v>6245902</v>
      </c>
      <c r="K259" s="7">
        <v>1</v>
      </c>
      <c r="L259" s="7">
        <v>9</v>
      </c>
      <c r="M259" s="7">
        <f>M260+M261+M262+M263+M264+M265+M266+M267+M268+M269+M270+M271+M272+M273+M274</f>
        <v>0</v>
      </c>
      <c r="N259" s="8">
        <f>N260+N261+N262+N263+N264+N265+N266+N267+N268+N269+N270+N271+N272+N273+N274</f>
        <v>0</v>
      </c>
      <c r="R259" s="12">
        <v>1</v>
      </c>
    </row>
    <row r="260" spans="1:18" x14ac:dyDescent="0.2">
      <c r="A260" s="1" t="s">
        <v>573</v>
      </c>
      <c r="B260" s="1" t="s">
        <v>417</v>
      </c>
      <c r="C260" s="2" t="s">
        <v>313</v>
      </c>
      <c r="D260" s="3" t="s">
        <v>118</v>
      </c>
      <c r="E260" s="4">
        <v>5</v>
      </c>
      <c r="F260" s="4">
        <v>0</v>
      </c>
      <c r="H260" s="6">
        <v>0</v>
      </c>
      <c r="I260" s="7">
        <v>6245904</v>
      </c>
      <c r="J260" s="7">
        <v>6245903</v>
      </c>
      <c r="K260" s="7">
        <v>2</v>
      </c>
      <c r="L260" s="7">
        <v>10</v>
      </c>
      <c r="M260" s="7">
        <f t="shared" ref="M260:M274" si="29">ROUND(ROUND(H260,2)*ROUND(E260,2), 2)</f>
        <v>0</v>
      </c>
      <c r="N260" s="8">
        <f t="shared" ref="N260:N274" si="30">H260*E260*(1+F260/100)</f>
        <v>0</v>
      </c>
      <c r="R260" s="12">
        <v>1</v>
      </c>
    </row>
    <row r="261" spans="1:18" ht="25.5" x14ac:dyDescent="0.2">
      <c r="A261" s="1" t="s">
        <v>574</v>
      </c>
      <c r="B261" s="1" t="s">
        <v>575</v>
      </c>
      <c r="C261" s="2" t="s">
        <v>576</v>
      </c>
      <c r="D261" s="3" t="s">
        <v>118</v>
      </c>
      <c r="E261" s="4">
        <v>1</v>
      </c>
      <c r="F261" s="4">
        <v>0</v>
      </c>
      <c r="H261" s="6">
        <v>0</v>
      </c>
      <c r="I261" s="7">
        <v>6245905</v>
      </c>
      <c r="J261" s="7">
        <v>6245903</v>
      </c>
      <c r="K261" s="7">
        <v>2</v>
      </c>
      <c r="L261" s="7">
        <v>10</v>
      </c>
      <c r="M261" s="7">
        <f t="shared" si="29"/>
        <v>0</v>
      </c>
      <c r="N261" s="8">
        <f t="shared" si="30"/>
        <v>0</v>
      </c>
      <c r="R261" s="12">
        <v>1</v>
      </c>
    </row>
    <row r="262" spans="1:18" ht="25.5" x14ac:dyDescent="0.2">
      <c r="A262" s="1" t="s">
        <v>577</v>
      </c>
      <c r="B262" s="1" t="s">
        <v>578</v>
      </c>
      <c r="C262" s="2" t="s">
        <v>579</v>
      </c>
      <c r="D262" s="3" t="s">
        <v>118</v>
      </c>
      <c r="E262" s="4">
        <v>1</v>
      </c>
      <c r="F262" s="4">
        <v>0</v>
      </c>
      <c r="H262" s="6">
        <v>0</v>
      </c>
      <c r="I262" s="7">
        <v>6245906</v>
      </c>
      <c r="J262" s="7">
        <v>6245903</v>
      </c>
      <c r="K262" s="7">
        <v>2</v>
      </c>
      <c r="L262" s="7">
        <v>10</v>
      </c>
      <c r="M262" s="7">
        <f t="shared" si="29"/>
        <v>0</v>
      </c>
      <c r="N262" s="8">
        <f t="shared" si="30"/>
        <v>0</v>
      </c>
      <c r="R262" s="12">
        <v>1</v>
      </c>
    </row>
    <row r="263" spans="1:18" x14ac:dyDescent="0.2">
      <c r="A263" s="1" t="s">
        <v>580</v>
      </c>
      <c r="B263" s="1" t="s">
        <v>581</v>
      </c>
      <c r="C263" s="2" t="s">
        <v>582</v>
      </c>
      <c r="D263" s="3" t="s">
        <v>118</v>
      </c>
      <c r="E263" s="4">
        <v>3</v>
      </c>
      <c r="F263" s="4">
        <v>0</v>
      </c>
      <c r="H263" s="6">
        <v>0</v>
      </c>
      <c r="I263" s="7">
        <v>6245907</v>
      </c>
      <c r="J263" s="7">
        <v>6245903</v>
      </c>
      <c r="K263" s="7">
        <v>2</v>
      </c>
      <c r="L263" s="7">
        <v>10</v>
      </c>
      <c r="M263" s="7">
        <f t="shared" si="29"/>
        <v>0</v>
      </c>
      <c r="N263" s="8">
        <f t="shared" si="30"/>
        <v>0</v>
      </c>
      <c r="R263" s="12">
        <v>1</v>
      </c>
    </row>
    <row r="264" spans="1:18" ht="25.5" x14ac:dyDescent="0.2">
      <c r="A264" s="1" t="s">
        <v>583</v>
      </c>
      <c r="B264" s="1" t="s">
        <v>584</v>
      </c>
      <c r="C264" s="2" t="s">
        <v>489</v>
      </c>
      <c r="D264" s="3" t="s">
        <v>118</v>
      </c>
      <c r="E264" s="4">
        <v>2</v>
      </c>
      <c r="F264" s="4">
        <v>0</v>
      </c>
      <c r="H264" s="6">
        <v>0</v>
      </c>
      <c r="I264" s="7">
        <v>6245908</v>
      </c>
      <c r="J264" s="7">
        <v>6245903</v>
      </c>
      <c r="K264" s="7">
        <v>2</v>
      </c>
      <c r="L264" s="7">
        <v>10</v>
      </c>
      <c r="M264" s="7">
        <f t="shared" si="29"/>
        <v>0</v>
      </c>
      <c r="N264" s="8">
        <f t="shared" si="30"/>
        <v>0</v>
      </c>
      <c r="R264" s="12">
        <v>1</v>
      </c>
    </row>
    <row r="265" spans="1:18" x14ac:dyDescent="0.2">
      <c r="A265" s="1" t="s">
        <v>585</v>
      </c>
      <c r="B265" s="1" t="s">
        <v>419</v>
      </c>
      <c r="C265" s="2" t="s">
        <v>316</v>
      </c>
      <c r="D265" s="3" t="s">
        <v>118</v>
      </c>
      <c r="E265" s="4">
        <v>3</v>
      </c>
      <c r="F265" s="4">
        <v>0</v>
      </c>
      <c r="H265" s="6">
        <v>0</v>
      </c>
      <c r="I265" s="7">
        <v>6245909</v>
      </c>
      <c r="J265" s="7">
        <v>6245903</v>
      </c>
      <c r="K265" s="7">
        <v>2</v>
      </c>
      <c r="L265" s="7">
        <v>10</v>
      </c>
      <c r="M265" s="7">
        <f t="shared" si="29"/>
        <v>0</v>
      </c>
      <c r="N265" s="8">
        <f t="shared" si="30"/>
        <v>0</v>
      </c>
      <c r="R265" s="12">
        <v>1</v>
      </c>
    </row>
    <row r="266" spans="1:18" ht="25.5" x14ac:dyDescent="0.2">
      <c r="A266" s="1" t="s">
        <v>586</v>
      </c>
      <c r="B266" s="1" t="s">
        <v>421</v>
      </c>
      <c r="C266" s="2" t="s">
        <v>422</v>
      </c>
      <c r="D266" s="3" t="s">
        <v>118</v>
      </c>
      <c r="E266" s="4">
        <v>1</v>
      </c>
      <c r="F266" s="4">
        <v>0</v>
      </c>
      <c r="H266" s="6">
        <v>0</v>
      </c>
      <c r="I266" s="7">
        <v>6245910</v>
      </c>
      <c r="J266" s="7">
        <v>6245903</v>
      </c>
      <c r="K266" s="7">
        <v>2</v>
      </c>
      <c r="L266" s="7">
        <v>10</v>
      </c>
      <c r="M266" s="7">
        <f t="shared" si="29"/>
        <v>0</v>
      </c>
      <c r="N266" s="8">
        <f t="shared" si="30"/>
        <v>0</v>
      </c>
      <c r="R266" s="12">
        <v>1</v>
      </c>
    </row>
    <row r="267" spans="1:18" x14ac:dyDescent="0.2">
      <c r="A267" s="1" t="s">
        <v>587</v>
      </c>
      <c r="B267" s="1" t="s">
        <v>424</v>
      </c>
      <c r="C267" s="2" t="s">
        <v>425</v>
      </c>
      <c r="D267" s="3" t="s">
        <v>118</v>
      </c>
      <c r="E267" s="4">
        <v>5</v>
      </c>
      <c r="F267" s="4">
        <v>0</v>
      </c>
      <c r="H267" s="6">
        <v>0</v>
      </c>
      <c r="I267" s="7">
        <v>6245911</v>
      </c>
      <c r="J267" s="7">
        <v>6245903</v>
      </c>
      <c r="K267" s="7">
        <v>2</v>
      </c>
      <c r="L267" s="7">
        <v>10</v>
      </c>
      <c r="M267" s="7">
        <f t="shared" si="29"/>
        <v>0</v>
      </c>
      <c r="N267" s="8">
        <f t="shared" si="30"/>
        <v>0</v>
      </c>
      <c r="R267" s="12">
        <v>1</v>
      </c>
    </row>
    <row r="268" spans="1:18" x14ac:dyDescent="0.2">
      <c r="A268" s="1" t="s">
        <v>588</v>
      </c>
      <c r="B268" s="1" t="s">
        <v>427</v>
      </c>
      <c r="C268" s="2" t="s">
        <v>589</v>
      </c>
      <c r="D268" s="3" t="s">
        <v>118</v>
      </c>
      <c r="E268" s="4">
        <v>1</v>
      </c>
      <c r="F268" s="4">
        <v>0</v>
      </c>
      <c r="H268" s="6">
        <v>0</v>
      </c>
      <c r="I268" s="7">
        <v>6245912</v>
      </c>
      <c r="J268" s="7">
        <v>6245903</v>
      </c>
      <c r="K268" s="7">
        <v>2</v>
      </c>
      <c r="L268" s="7">
        <v>10</v>
      </c>
      <c r="M268" s="7">
        <f t="shared" si="29"/>
        <v>0</v>
      </c>
      <c r="N268" s="8">
        <f t="shared" si="30"/>
        <v>0</v>
      </c>
      <c r="R268" s="12">
        <v>1</v>
      </c>
    </row>
    <row r="269" spans="1:18" x14ac:dyDescent="0.2">
      <c r="A269" s="1" t="s">
        <v>590</v>
      </c>
      <c r="B269" s="1" t="s">
        <v>591</v>
      </c>
      <c r="C269" s="2" t="s">
        <v>592</v>
      </c>
      <c r="D269" s="3" t="s">
        <v>118</v>
      </c>
      <c r="E269" s="4">
        <v>1</v>
      </c>
      <c r="F269" s="4">
        <v>0</v>
      </c>
      <c r="H269" s="6">
        <v>0</v>
      </c>
      <c r="I269" s="7">
        <v>6245913</v>
      </c>
      <c r="J269" s="7">
        <v>6245903</v>
      </c>
      <c r="K269" s="7">
        <v>2</v>
      </c>
      <c r="L269" s="7">
        <v>10</v>
      </c>
      <c r="M269" s="7">
        <f t="shared" si="29"/>
        <v>0</v>
      </c>
      <c r="N269" s="8">
        <f t="shared" si="30"/>
        <v>0</v>
      </c>
      <c r="R269" s="12">
        <v>1</v>
      </c>
    </row>
    <row r="270" spans="1:18" x14ac:dyDescent="0.2">
      <c r="A270" s="1" t="s">
        <v>593</v>
      </c>
      <c r="B270" s="1" t="s">
        <v>594</v>
      </c>
      <c r="C270" s="2" t="s">
        <v>595</v>
      </c>
      <c r="D270" s="3" t="s">
        <v>118</v>
      </c>
      <c r="E270" s="4">
        <v>2</v>
      </c>
      <c r="F270" s="4">
        <v>0</v>
      </c>
      <c r="H270" s="6">
        <v>0</v>
      </c>
      <c r="I270" s="7">
        <v>6245914</v>
      </c>
      <c r="J270" s="7">
        <v>6245903</v>
      </c>
      <c r="K270" s="7">
        <v>2</v>
      </c>
      <c r="L270" s="7">
        <v>10</v>
      </c>
      <c r="M270" s="7">
        <f t="shared" si="29"/>
        <v>0</v>
      </c>
      <c r="N270" s="8">
        <f t="shared" si="30"/>
        <v>0</v>
      </c>
      <c r="R270" s="12">
        <v>1</v>
      </c>
    </row>
    <row r="271" spans="1:18" ht="25.5" x14ac:dyDescent="0.2">
      <c r="A271" s="1" t="s">
        <v>596</v>
      </c>
      <c r="B271" s="1" t="s">
        <v>597</v>
      </c>
      <c r="C271" s="2" t="s">
        <v>598</v>
      </c>
      <c r="D271" s="3" t="s">
        <v>118</v>
      </c>
      <c r="E271" s="4">
        <v>2</v>
      </c>
      <c r="F271" s="4">
        <v>0</v>
      </c>
      <c r="H271" s="6">
        <v>0</v>
      </c>
      <c r="I271" s="7">
        <v>6245915</v>
      </c>
      <c r="J271" s="7">
        <v>6245903</v>
      </c>
      <c r="K271" s="7">
        <v>2</v>
      </c>
      <c r="L271" s="7">
        <v>10</v>
      </c>
      <c r="M271" s="7">
        <f t="shared" si="29"/>
        <v>0</v>
      </c>
      <c r="N271" s="8">
        <f t="shared" si="30"/>
        <v>0</v>
      </c>
      <c r="R271" s="12">
        <v>1</v>
      </c>
    </row>
    <row r="272" spans="1:18" ht="25.5" x14ac:dyDescent="0.2">
      <c r="A272" s="1" t="s">
        <v>599</v>
      </c>
      <c r="B272" s="1" t="s">
        <v>600</v>
      </c>
      <c r="C272" s="2" t="s">
        <v>280</v>
      </c>
      <c r="D272" s="3" t="s">
        <v>118</v>
      </c>
      <c r="E272" s="4">
        <v>5</v>
      </c>
      <c r="F272" s="4">
        <v>0</v>
      </c>
      <c r="H272" s="6">
        <v>0</v>
      </c>
      <c r="I272" s="7">
        <v>6245916</v>
      </c>
      <c r="J272" s="7">
        <v>6245903</v>
      </c>
      <c r="K272" s="7">
        <v>2</v>
      </c>
      <c r="L272" s="7">
        <v>10</v>
      </c>
      <c r="M272" s="7">
        <f t="shared" si="29"/>
        <v>0</v>
      </c>
      <c r="N272" s="8">
        <f t="shared" si="30"/>
        <v>0</v>
      </c>
      <c r="R272" s="12">
        <v>1</v>
      </c>
    </row>
    <row r="273" spans="1:18" x14ac:dyDescent="0.2">
      <c r="A273" s="1" t="s">
        <v>601</v>
      </c>
      <c r="B273" s="1" t="s">
        <v>602</v>
      </c>
      <c r="C273" s="2" t="s">
        <v>603</v>
      </c>
      <c r="D273" s="3" t="s">
        <v>118</v>
      </c>
      <c r="E273" s="4">
        <v>6</v>
      </c>
      <c r="F273" s="4">
        <v>0</v>
      </c>
      <c r="H273" s="6">
        <v>0</v>
      </c>
      <c r="I273" s="7">
        <v>6245917</v>
      </c>
      <c r="J273" s="7">
        <v>6245903</v>
      </c>
      <c r="K273" s="7">
        <v>2</v>
      </c>
      <c r="L273" s="7">
        <v>10</v>
      </c>
      <c r="M273" s="7">
        <f t="shared" si="29"/>
        <v>0</v>
      </c>
      <c r="N273" s="8">
        <f t="shared" si="30"/>
        <v>0</v>
      </c>
      <c r="R273" s="12">
        <v>1</v>
      </c>
    </row>
    <row r="274" spans="1:18" ht="38.25" x14ac:dyDescent="0.2">
      <c r="A274" s="1" t="s">
        <v>604</v>
      </c>
      <c r="B274" s="1" t="s">
        <v>605</v>
      </c>
      <c r="C274" s="2" t="s">
        <v>606</v>
      </c>
      <c r="D274" s="3" t="s">
        <v>118</v>
      </c>
      <c r="E274" s="4">
        <v>2</v>
      </c>
      <c r="F274" s="4">
        <v>0</v>
      </c>
      <c r="H274" s="6">
        <v>0</v>
      </c>
      <c r="I274" s="7">
        <v>6245991</v>
      </c>
      <c r="J274" s="7">
        <v>6245903</v>
      </c>
      <c r="K274" s="7">
        <v>2</v>
      </c>
      <c r="L274" s="7">
        <v>10</v>
      </c>
      <c r="M274" s="7">
        <f t="shared" si="29"/>
        <v>0</v>
      </c>
      <c r="N274" s="8">
        <f t="shared" si="30"/>
        <v>0</v>
      </c>
      <c r="R274" s="12">
        <v>1</v>
      </c>
    </row>
    <row r="275" spans="1:18" x14ac:dyDescent="0.2">
      <c r="A275" s="1" t="s">
        <v>607</v>
      </c>
      <c r="C275" s="2" t="s">
        <v>608</v>
      </c>
      <c r="E275" s="4">
        <v>0</v>
      </c>
      <c r="F275" s="4">
        <v>0</v>
      </c>
      <c r="H275" s="6">
        <v>0</v>
      </c>
      <c r="I275" s="7">
        <v>6245918</v>
      </c>
      <c r="J275" s="7">
        <v>6245901</v>
      </c>
      <c r="K275" s="7">
        <v>1</v>
      </c>
      <c r="L275" s="7">
        <v>8</v>
      </c>
      <c r="M275" s="7">
        <f>M276</f>
        <v>0</v>
      </c>
      <c r="N275" s="8">
        <f>N276</f>
        <v>0</v>
      </c>
      <c r="R275" s="12">
        <v>1</v>
      </c>
    </row>
    <row r="276" spans="1:18" x14ac:dyDescent="0.2">
      <c r="A276" s="1" t="s">
        <v>609</v>
      </c>
      <c r="C276" s="2" t="s">
        <v>182</v>
      </c>
      <c r="E276" s="4">
        <v>0</v>
      </c>
      <c r="F276" s="4">
        <v>0</v>
      </c>
      <c r="H276" s="6">
        <v>0</v>
      </c>
      <c r="I276" s="7">
        <v>6245919</v>
      </c>
      <c r="J276" s="7">
        <v>6245918</v>
      </c>
      <c r="K276" s="7">
        <v>1</v>
      </c>
      <c r="L276" s="7">
        <v>9</v>
      </c>
      <c r="M276" s="7">
        <f>M277+M278+M279</f>
        <v>0</v>
      </c>
      <c r="N276" s="8">
        <f>N277+N278+N279</f>
        <v>0</v>
      </c>
      <c r="R276" s="12">
        <v>1</v>
      </c>
    </row>
    <row r="277" spans="1:18" ht="51" x14ac:dyDescent="0.2">
      <c r="A277" s="1" t="s">
        <v>610</v>
      </c>
      <c r="B277" s="1" t="s">
        <v>611</v>
      </c>
      <c r="C277" s="2" t="s">
        <v>612</v>
      </c>
      <c r="D277" s="3" t="s">
        <v>118</v>
      </c>
      <c r="E277" s="4">
        <v>1</v>
      </c>
      <c r="F277" s="4">
        <v>0</v>
      </c>
      <c r="H277" s="6">
        <v>0</v>
      </c>
      <c r="I277" s="7">
        <v>6245920</v>
      </c>
      <c r="J277" s="7">
        <v>6245919</v>
      </c>
      <c r="K277" s="7">
        <v>2</v>
      </c>
      <c r="L277" s="7">
        <v>10</v>
      </c>
      <c r="M277" s="7">
        <f t="shared" ref="M277:M279" si="31">ROUND(ROUND(H277,2)*ROUND(E277,2), 2)</f>
        <v>0</v>
      </c>
      <c r="N277" s="8">
        <f>H277*E277*(1+F277/100)</f>
        <v>0</v>
      </c>
      <c r="R277" s="12">
        <v>1</v>
      </c>
    </row>
    <row r="278" spans="1:18" x14ac:dyDescent="0.2">
      <c r="A278" s="1" t="s">
        <v>613</v>
      </c>
      <c r="B278" s="1" t="s">
        <v>614</v>
      </c>
      <c r="C278" s="2" t="s">
        <v>615</v>
      </c>
      <c r="D278" s="3" t="s">
        <v>118</v>
      </c>
      <c r="E278" s="4">
        <v>1</v>
      </c>
      <c r="F278" s="4">
        <v>0</v>
      </c>
      <c r="H278" s="6">
        <v>0</v>
      </c>
      <c r="I278" s="7">
        <v>6245921</v>
      </c>
      <c r="J278" s="7">
        <v>6245919</v>
      </c>
      <c r="K278" s="7">
        <v>2</v>
      </c>
      <c r="L278" s="7">
        <v>10</v>
      </c>
      <c r="M278" s="7">
        <f t="shared" si="31"/>
        <v>0</v>
      </c>
      <c r="N278" s="8">
        <f>H278*E278*(1+F278/100)</f>
        <v>0</v>
      </c>
      <c r="R278" s="12">
        <v>1</v>
      </c>
    </row>
    <row r="279" spans="1:18" x14ac:dyDescent="0.2">
      <c r="A279" s="1" t="s">
        <v>616</v>
      </c>
      <c r="B279" s="1" t="s">
        <v>330</v>
      </c>
      <c r="C279" s="2" t="s">
        <v>331</v>
      </c>
      <c r="D279" s="3" t="s">
        <v>118</v>
      </c>
      <c r="E279" s="4">
        <v>5</v>
      </c>
      <c r="F279" s="4">
        <v>0</v>
      </c>
      <c r="H279" s="6">
        <v>0</v>
      </c>
      <c r="I279" s="7">
        <v>6245922</v>
      </c>
      <c r="J279" s="7">
        <v>6245919</v>
      </c>
      <c r="K279" s="7">
        <v>2</v>
      </c>
      <c r="L279" s="7">
        <v>10</v>
      </c>
      <c r="M279" s="7">
        <f t="shared" si="31"/>
        <v>0</v>
      </c>
      <c r="N279" s="8">
        <f>H279*E279*(1+F279/100)</f>
        <v>0</v>
      </c>
      <c r="R279" s="12">
        <v>1</v>
      </c>
    </row>
    <row r="280" spans="1:18" x14ac:dyDescent="0.2">
      <c r="A280" s="1" t="s">
        <v>617</v>
      </c>
      <c r="C280" s="2" t="s">
        <v>618</v>
      </c>
      <c r="E280" s="4">
        <v>0</v>
      </c>
      <c r="F280" s="4">
        <v>0</v>
      </c>
      <c r="H280" s="6">
        <v>0</v>
      </c>
      <c r="I280" s="7">
        <v>6245923</v>
      </c>
      <c r="J280" s="7">
        <v>6245703</v>
      </c>
      <c r="K280" s="7">
        <v>1</v>
      </c>
      <c r="L280" s="7">
        <v>6</v>
      </c>
      <c r="M280" s="7">
        <f>M281</f>
        <v>0</v>
      </c>
      <c r="N280" s="8">
        <f>N281</f>
        <v>0</v>
      </c>
      <c r="R280" s="12">
        <v>1</v>
      </c>
    </row>
    <row r="281" spans="1:18" x14ac:dyDescent="0.2">
      <c r="A281" s="1" t="s">
        <v>619</v>
      </c>
      <c r="C281" s="2" t="s">
        <v>620</v>
      </c>
      <c r="E281" s="4">
        <v>0</v>
      </c>
      <c r="F281" s="4">
        <v>0</v>
      </c>
      <c r="H281" s="6">
        <v>0</v>
      </c>
      <c r="I281" s="7">
        <v>6245924</v>
      </c>
      <c r="J281" s="7">
        <v>6245923</v>
      </c>
      <c r="K281" s="7">
        <v>1</v>
      </c>
      <c r="L281" s="7">
        <v>7</v>
      </c>
      <c r="M281" s="7">
        <f>M282+M297</f>
        <v>0</v>
      </c>
      <c r="N281" s="8">
        <f>N282+N297</f>
        <v>0</v>
      </c>
      <c r="R281" s="12">
        <v>1</v>
      </c>
    </row>
    <row r="282" spans="1:18" x14ac:dyDescent="0.2">
      <c r="A282" s="1" t="s">
        <v>621</v>
      </c>
      <c r="C282" s="2" t="s">
        <v>153</v>
      </c>
      <c r="E282" s="4">
        <v>0</v>
      </c>
      <c r="F282" s="4">
        <v>0</v>
      </c>
      <c r="H282" s="6">
        <v>0</v>
      </c>
      <c r="I282" s="7">
        <v>6245925</v>
      </c>
      <c r="J282" s="7">
        <v>6245924</v>
      </c>
      <c r="K282" s="7">
        <v>1</v>
      </c>
      <c r="L282" s="7">
        <v>8</v>
      </c>
      <c r="M282" s="7">
        <f>M283+M284+M285+M286+M287+M288+M289+M290+M291+M292+M293+M294+M295+M296</f>
        <v>0</v>
      </c>
      <c r="N282" s="8">
        <f>N283+N284+N285+N286+N287+N288+N289+N290+N291+N292+N293+N294+N295+N296</f>
        <v>0</v>
      </c>
      <c r="R282" s="12">
        <v>1</v>
      </c>
    </row>
    <row r="283" spans="1:18" x14ac:dyDescent="0.2">
      <c r="A283" s="1" t="s">
        <v>622</v>
      </c>
      <c r="B283" s="1" t="s">
        <v>417</v>
      </c>
      <c r="C283" s="2" t="s">
        <v>313</v>
      </c>
      <c r="D283" s="3" t="s">
        <v>118</v>
      </c>
      <c r="E283" s="4">
        <v>19</v>
      </c>
      <c r="F283" s="4">
        <v>0</v>
      </c>
      <c r="H283" s="6">
        <v>0</v>
      </c>
      <c r="I283" s="7">
        <v>6245926</v>
      </c>
      <c r="J283" s="7">
        <v>6245925</v>
      </c>
      <c r="K283" s="7">
        <v>2</v>
      </c>
      <c r="L283" s="7">
        <v>9</v>
      </c>
      <c r="M283" s="7">
        <f t="shared" ref="M283:M296" si="32">ROUND(ROUND(H283,2)*ROUND(E283,2), 2)</f>
        <v>0</v>
      </c>
      <c r="N283" s="8">
        <f t="shared" ref="N283:N296" si="33">H283*E283*(1+F283/100)</f>
        <v>0</v>
      </c>
      <c r="R283" s="12">
        <v>1</v>
      </c>
    </row>
    <row r="284" spans="1:18" ht="25.5" x14ac:dyDescent="0.2">
      <c r="A284" s="1" t="s">
        <v>623</v>
      </c>
      <c r="B284" s="1" t="s">
        <v>575</v>
      </c>
      <c r="C284" s="2" t="s">
        <v>576</v>
      </c>
      <c r="D284" s="3" t="s">
        <v>118</v>
      </c>
      <c r="E284" s="4">
        <v>2</v>
      </c>
      <c r="F284" s="4">
        <v>0</v>
      </c>
      <c r="H284" s="6">
        <v>0</v>
      </c>
      <c r="I284" s="7">
        <v>6245927</v>
      </c>
      <c r="J284" s="7">
        <v>6245925</v>
      </c>
      <c r="K284" s="7">
        <v>2</v>
      </c>
      <c r="L284" s="7">
        <v>9</v>
      </c>
      <c r="M284" s="7">
        <f t="shared" si="32"/>
        <v>0</v>
      </c>
      <c r="N284" s="8">
        <f t="shared" si="33"/>
        <v>0</v>
      </c>
      <c r="R284" s="12">
        <v>1</v>
      </c>
    </row>
    <row r="285" spans="1:18" ht="25.5" x14ac:dyDescent="0.2">
      <c r="A285" s="1" t="s">
        <v>624</v>
      </c>
      <c r="B285" s="1" t="s">
        <v>578</v>
      </c>
      <c r="C285" s="2" t="s">
        <v>579</v>
      </c>
      <c r="D285" s="3" t="s">
        <v>118</v>
      </c>
      <c r="E285" s="4">
        <v>4</v>
      </c>
      <c r="F285" s="4">
        <v>0</v>
      </c>
      <c r="H285" s="6">
        <v>0</v>
      </c>
      <c r="I285" s="7">
        <v>6245928</v>
      </c>
      <c r="J285" s="7">
        <v>6245925</v>
      </c>
      <c r="K285" s="7">
        <v>2</v>
      </c>
      <c r="L285" s="7">
        <v>9</v>
      </c>
      <c r="M285" s="7">
        <f t="shared" si="32"/>
        <v>0</v>
      </c>
      <c r="N285" s="8">
        <f t="shared" si="33"/>
        <v>0</v>
      </c>
      <c r="R285" s="12">
        <v>1</v>
      </c>
    </row>
    <row r="286" spans="1:18" x14ac:dyDescent="0.2">
      <c r="A286" s="1" t="s">
        <v>625</v>
      </c>
      <c r="B286" s="1" t="s">
        <v>581</v>
      </c>
      <c r="C286" s="2" t="s">
        <v>582</v>
      </c>
      <c r="D286" s="3" t="s">
        <v>118</v>
      </c>
      <c r="E286" s="4">
        <v>6</v>
      </c>
      <c r="F286" s="4">
        <v>0</v>
      </c>
      <c r="H286" s="6">
        <v>0</v>
      </c>
      <c r="I286" s="7">
        <v>6245929</v>
      </c>
      <c r="J286" s="7">
        <v>6245925</v>
      </c>
      <c r="K286" s="7">
        <v>2</v>
      </c>
      <c r="L286" s="7">
        <v>9</v>
      </c>
      <c r="M286" s="7">
        <f t="shared" si="32"/>
        <v>0</v>
      </c>
      <c r="N286" s="8">
        <f t="shared" si="33"/>
        <v>0</v>
      </c>
      <c r="R286" s="12">
        <v>1</v>
      </c>
    </row>
    <row r="287" spans="1:18" ht="25.5" x14ac:dyDescent="0.2">
      <c r="A287" s="1" t="s">
        <v>626</v>
      </c>
      <c r="B287" s="1" t="s">
        <v>584</v>
      </c>
      <c r="C287" s="2" t="s">
        <v>489</v>
      </c>
      <c r="D287" s="3" t="s">
        <v>118</v>
      </c>
      <c r="E287" s="4">
        <v>1</v>
      </c>
      <c r="F287" s="4">
        <v>0</v>
      </c>
      <c r="H287" s="6">
        <v>0</v>
      </c>
      <c r="I287" s="7">
        <v>6245930</v>
      </c>
      <c r="J287" s="7">
        <v>6245925</v>
      </c>
      <c r="K287" s="7">
        <v>2</v>
      </c>
      <c r="L287" s="7">
        <v>9</v>
      </c>
      <c r="M287" s="7">
        <f t="shared" si="32"/>
        <v>0</v>
      </c>
      <c r="N287" s="8">
        <f t="shared" si="33"/>
        <v>0</v>
      </c>
      <c r="R287" s="12">
        <v>1</v>
      </c>
    </row>
    <row r="288" spans="1:18" ht="25.5" x14ac:dyDescent="0.2">
      <c r="A288" s="1" t="s">
        <v>627</v>
      </c>
      <c r="B288" s="1" t="s">
        <v>628</v>
      </c>
      <c r="C288" s="2" t="s">
        <v>422</v>
      </c>
      <c r="D288" s="3" t="s">
        <v>118</v>
      </c>
      <c r="E288" s="4">
        <v>4</v>
      </c>
      <c r="F288" s="4">
        <v>0</v>
      </c>
      <c r="H288" s="6">
        <v>0</v>
      </c>
      <c r="I288" s="7">
        <v>6245931</v>
      </c>
      <c r="J288" s="7">
        <v>6245925</v>
      </c>
      <c r="K288" s="7">
        <v>2</v>
      </c>
      <c r="L288" s="7">
        <v>9</v>
      </c>
      <c r="M288" s="7">
        <f t="shared" si="32"/>
        <v>0</v>
      </c>
      <c r="N288" s="8">
        <f t="shared" si="33"/>
        <v>0</v>
      </c>
      <c r="R288" s="12">
        <v>1</v>
      </c>
    </row>
    <row r="289" spans="1:18" x14ac:dyDescent="0.2">
      <c r="A289" s="1" t="s">
        <v>629</v>
      </c>
      <c r="B289" s="1" t="s">
        <v>630</v>
      </c>
      <c r="C289" s="2" t="s">
        <v>425</v>
      </c>
      <c r="D289" s="3" t="s">
        <v>118</v>
      </c>
      <c r="E289" s="4">
        <v>6</v>
      </c>
      <c r="F289" s="4">
        <v>0</v>
      </c>
      <c r="H289" s="6">
        <v>0</v>
      </c>
      <c r="I289" s="7">
        <v>6245932</v>
      </c>
      <c r="J289" s="7">
        <v>6245925</v>
      </c>
      <c r="K289" s="7">
        <v>2</v>
      </c>
      <c r="L289" s="7">
        <v>9</v>
      </c>
      <c r="M289" s="7">
        <f t="shared" si="32"/>
        <v>0</v>
      </c>
      <c r="N289" s="8">
        <f t="shared" si="33"/>
        <v>0</v>
      </c>
      <c r="R289" s="12">
        <v>1</v>
      </c>
    </row>
    <row r="290" spans="1:18" x14ac:dyDescent="0.2">
      <c r="A290" s="1" t="s">
        <v>631</v>
      </c>
      <c r="B290" s="1" t="s">
        <v>632</v>
      </c>
      <c r="C290" s="2" t="s">
        <v>285</v>
      </c>
      <c r="D290" s="3" t="s">
        <v>118</v>
      </c>
      <c r="E290" s="4">
        <v>7</v>
      </c>
      <c r="F290" s="4">
        <v>0</v>
      </c>
      <c r="H290" s="6">
        <v>0</v>
      </c>
      <c r="I290" s="7">
        <v>6245933</v>
      </c>
      <c r="J290" s="7">
        <v>6245925</v>
      </c>
      <c r="K290" s="7">
        <v>2</v>
      </c>
      <c r="L290" s="7">
        <v>9</v>
      </c>
      <c r="M290" s="7">
        <f t="shared" si="32"/>
        <v>0</v>
      </c>
      <c r="N290" s="8">
        <f t="shared" si="33"/>
        <v>0</v>
      </c>
      <c r="R290" s="12">
        <v>1</v>
      </c>
    </row>
    <row r="291" spans="1:18" x14ac:dyDescent="0.2">
      <c r="A291" s="1" t="s">
        <v>633</v>
      </c>
      <c r="B291" s="1" t="s">
        <v>634</v>
      </c>
      <c r="C291" s="2" t="s">
        <v>635</v>
      </c>
      <c r="D291" s="3" t="s">
        <v>118</v>
      </c>
      <c r="E291" s="4">
        <v>1</v>
      </c>
      <c r="F291" s="4">
        <v>0</v>
      </c>
      <c r="H291" s="6">
        <v>0</v>
      </c>
      <c r="I291" s="7">
        <v>6245934</v>
      </c>
      <c r="J291" s="7">
        <v>6245925</v>
      </c>
      <c r="K291" s="7">
        <v>2</v>
      </c>
      <c r="L291" s="7">
        <v>9</v>
      </c>
      <c r="M291" s="7">
        <f t="shared" si="32"/>
        <v>0</v>
      </c>
      <c r="N291" s="8">
        <f t="shared" si="33"/>
        <v>0</v>
      </c>
      <c r="R291" s="12">
        <v>1</v>
      </c>
    </row>
    <row r="292" spans="1:18" x14ac:dyDescent="0.2">
      <c r="A292" s="1" t="s">
        <v>636</v>
      </c>
      <c r="B292" s="1" t="s">
        <v>591</v>
      </c>
      <c r="C292" s="2" t="s">
        <v>288</v>
      </c>
      <c r="D292" s="3" t="s">
        <v>118</v>
      </c>
      <c r="E292" s="4">
        <v>5</v>
      </c>
      <c r="F292" s="4">
        <v>0</v>
      </c>
      <c r="H292" s="6">
        <v>0</v>
      </c>
      <c r="I292" s="7">
        <v>6245935</v>
      </c>
      <c r="J292" s="7">
        <v>6245925</v>
      </c>
      <c r="K292" s="7">
        <v>2</v>
      </c>
      <c r="L292" s="7">
        <v>9</v>
      </c>
      <c r="M292" s="7">
        <f t="shared" si="32"/>
        <v>0</v>
      </c>
      <c r="N292" s="8">
        <f t="shared" si="33"/>
        <v>0</v>
      </c>
      <c r="R292" s="12">
        <v>1</v>
      </c>
    </row>
    <row r="293" spans="1:18" x14ac:dyDescent="0.2">
      <c r="A293" s="1" t="s">
        <v>637</v>
      </c>
      <c r="B293" s="1" t="s">
        <v>638</v>
      </c>
      <c r="C293" s="2" t="s">
        <v>639</v>
      </c>
      <c r="D293" s="3" t="s">
        <v>118</v>
      </c>
      <c r="E293" s="4">
        <v>1</v>
      </c>
      <c r="F293" s="4">
        <v>0</v>
      </c>
      <c r="H293" s="6">
        <v>0</v>
      </c>
      <c r="I293" s="7">
        <v>6245936</v>
      </c>
      <c r="J293" s="7">
        <v>6245925</v>
      </c>
      <c r="K293" s="7">
        <v>2</v>
      </c>
      <c r="L293" s="7">
        <v>9</v>
      </c>
      <c r="M293" s="7">
        <f t="shared" si="32"/>
        <v>0</v>
      </c>
      <c r="N293" s="8">
        <f t="shared" si="33"/>
        <v>0</v>
      </c>
      <c r="R293" s="12">
        <v>1</v>
      </c>
    </row>
    <row r="294" spans="1:18" x14ac:dyDescent="0.2">
      <c r="A294" s="1" t="s">
        <v>640</v>
      </c>
      <c r="B294" s="1" t="s">
        <v>641</v>
      </c>
      <c r="C294" s="2" t="s">
        <v>642</v>
      </c>
      <c r="D294" s="3" t="s">
        <v>118</v>
      </c>
      <c r="E294" s="4">
        <v>1</v>
      </c>
      <c r="F294" s="4">
        <v>0</v>
      </c>
      <c r="H294" s="6">
        <v>0</v>
      </c>
      <c r="I294" s="7">
        <v>6245937</v>
      </c>
      <c r="J294" s="7">
        <v>6245925</v>
      </c>
      <c r="K294" s="7">
        <v>2</v>
      </c>
      <c r="L294" s="7">
        <v>9</v>
      </c>
      <c r="M294" s="7">
        <f t="shared" si="32"/>
        <v>0</v>
      </c>
      <c r="N294" s="8">
        <f t="shared" si="33"/>
        <v>0</v>
      </c>
      <c r="R294" s="12">
        <v>1</v>
      </c>
    </row>
    <row r="295" spans="1:18" ht="25.5" x14ac:dyDescent="0.2">
      <c r="A295" s="1" t="s">
        <v>643</v>
      </c>
      <c r="B295" s="1" t="s">
        <v>600</v>
      </c>
      <c r="C295" s="2" t="s">
        <v>280</v>
      </c>
      <c r="D295" s="3" t="s">
        <v>118</v>
      </c>
      <c r="E295" s="4">
        <v>6</v>
      </c>
      <c r="F295" s="4">
        <v>0</v>
      </c>
      <c r="H295" s="6">
        <v>0</v>
      </c>
      <c r="I295" s="7">
        <v>6245938</v>
      </c>
      <c r="J295" s="7">
        <v>6245925</v>
      </c>
      <c r="K295" s="7">
        <v>2</v>
      </c>
      <c r="L295" s="7">
        <v>9</v>
      </c>
      <c r="M295" s="7">
        <f t="shared" si="32"/>
        <v>0</v>
      </c>
      <c r="N295" s="8">
        <f t="shared" si="33"/>
        <v>0</v>
      </c>
      <c r="R295" s="12">
        <v>1</v>
      </c>
    </row>
    <row r="296" spans="1:18" x14ac:dyDescent="0.2">
      <c r="A296" s="1" t="s">
        <v>644</v>
      </c>
      <c r="B296" s="1" t="s">
        <v>602</v>
      </c>
      <c r="C296" s="2" t="s">
        <v>130</v>
      </c>
      <c r="D296" s="3" t="s">
        <v>118</v>
      </c>
      <c r="E296" s="4">
        <v>29</v>
      </c>
      <c r="F296" s="4">
        <v>0</v>
      </c>
      <c r="H296" s="6">
        <v>0</v>
      </c>
      <c r="I296" s="7">
        <v>6245939</v>
      </c>
      <c r="J296" s="7">
        <v>6245925</v>
      </c>
      <c r="K296" s="7">
        <v>2</v>
      </c>
      <c r="L296" s="7">
        <v>9</v>
      </c>
      <c r="M296" s="7">
        <f t="shared" si="32"/>
        <v>0</v>
      </c>
      <c r="N296" s="8">
        <f t="shared" si="33"/>
        <v>0</v>
      </c>
      <c r="R296" s="12">
        <v>1</v>
      </c>
    </row>
    <row r="297" spans="1:18" x14ac:dyDescent="0.2">
      <c r="A297" s="1" t="s">
        <v>645</v>
      </c>
      <c r="C297" s="2" t="s">
        <v>608</v>
      </c>
      <c r="E297" s="4">
        <v>0</v>
      </c>
      <c r="F297" s="4">
        <v>0</v>
      </c>
      <c r="H297" s="6">
        <v>0</v>
      </c>
      <c r="I297" s="7">
        <v>6245940</v>
      </c>
      <c r="J297" s="7">
        <v>6245924</v>
      </c>
      <c r="K297" s="7">
        <v>1</v>
      </c>
      <c r="L297" s="7">
        <v>8</v>
      </c>
      <c r="M297" s="7">
        <f>M298</f>
        <v>0</v>
      </c>
      <c r="N297" s="8">
        <f>N298</f>
        <v>0</v>
      </c>
      <c r="R297" s="12">
        <v>1</v>
      </c>
    </row>
    <row r="298" spans="1:18" x14ac:dyDescent="0.2">
      <c r="A298" s="1" t="s">
        <v>646</v>
      </c>
      <c r="C298" s="2" t="s">
        <v>182</v>
      </c>
      <c r="E298" s="4">
        <v>0</v>
      </c>
      <c r="F298" s="4">
        <v>0</v>
      </c>
      <c r="H298" s="6">
        <v>0</v>
      </c>
      <c r="I298" s="7">
        <v>6245941</v>
      </c>
      <c r="J298" s="7">
        <v>6245940</v>
      </c>
      <c r="K298" s="7">
        <v>1</v>
      </c>
      <c r="L298" s="7">
        <v>9</v>
      </c>
      <c r="M298" s="7">
        <f>M299+M300+M301</f>
        <v>0</v>
      </c>
      <c r="N298" s="8">
        <f>N299+N300+N301</f>
        <v>0</v>
      </c>
      <c r="R298" s="12">
        <v>1</v>
      </c>
    </row>
    <row r="299" spans="1:18" ht="51" x14ac:dyDescent="0.2">
      <c r="A299" s="1" t="s">
        <v>647</v>
      </c>
      <c r="B299" s="1" t="s">
        <v>611</v>
      </c>
      <c r="C299" s="2" t="s">
        <v>612</v>
      </c>
      <c r="D299" s="3" t="s">
        <v>118</v>
      </c>
      <c r="E299" s="4">
        <v>1</v>
      </c>
      <c r="F299" s="4">
        <v>0</v>
      </c>
      <c r="H299" s="6">
        <v>0</v>
      </c>
      <c r="I299" s="7">
        <v>6245942</v>
      </c>
      <c r="J299" s="7">
        <v>6245941</v>
      </c>
      <c r="K299" s="7">
        <v>2</v>
      </c>
      <c r="L299" s="7">
        <v>10</v>
      </c>
      <c r="M299" s="7">
        <f t="shared" ref="M299:M301" si="34">ROUND(ROUND(H299,2)*ROUND(E299,2), 2)</f>
        <v>0</v>
      </c>
      <c r="N299" s="8">
        <f>H299*E299*(1+F299/100)</f>
        <v>0</v>
      </c>
      <c r="R299" s="12">
        <v>1</v>
      </c>
    </row>
    <row r="300" spans="1:18" x14ac:dyDescent="0.2">
      <c r="A300" s="1" t="s">
        <v>648</v>
      </c>
      <c r="B300" s="1" t="s">
        <v>614</v>
      </c>
      <c r="C300" s="2" t="s">
        <v>615</v>
      </c>
      <c r="D300" s="3" t="s">
        <v>118</v>
      </c>
      <c r="E300" s="4">
        <v>1</v>
      </c>
      <c r="F300" s="4">
        <v>0</v>
      </c>
      <c r="H300" s="6">
        <v>0</v>
      </c>
      <c r="I300" s="7">
        <v>6245943</v>
      </c>
      <c r="J300" s="7">
        <v>6245941</v>
      </c>
      <c r="K300" s="7">
        <v>2</v>
      </c>
      <c r="L300" s="7">
        <v>10</v>
      </c>
      <c r="M300" s="7">
        <f t="shared" si="34"/>
        <v>0</v>
      </c>
      <c r="N300" s="8">
        <f>H300*E300*(1+F300/100)</f>
        <v>0</v>
      </c>
      <c r="R300" s="12">
        <v>1</v>
      </c>
    </row>
    <row r="301" spans="1:18" x14ac:dyDescent="0.2">
      <c r="A301" s="1" t="s">
        <v>649</v>
      </c>
      <c r="B301" s="1" t="s">
        <v>330</v>
      </c>
      <c r="C301" s="2" t="s">
        <v>331</v>
      </c>
      <c r="D301" s="3" t="s">
        <v>118</v>
      </c>
      <c r="E301" s="4">
        <v>5</v>
      </c>
      <c r="F301" s="4">
        <v>0</v>
      </c>
      <c r="H301" s="6">
        <v>0</v>
      </c>
      <c r="I301" s="7">
        <v>6245944</v>
      </c>
      <c r="J301" s="7">
        <v>6245941</v>
      </c>
      <c r="K301" s="7">
        <v>2</v>
      </c>
      <c r="L301" s="7">
        <v>10</v>
      </c>
      <c r="M301" s="7">
        <f t="shared" si="34"/>
        <v>0</v>
      </c>
      <c r="N301" s="8">
        <f>H301*E301*(1+F301/100)</f>
        <v>0</v>
      </c>
      <c r="R301" s="12">
        <v>1</v>
      </c>
    </row>
    <row r="302" spans="1:18" x14ac:dyDescent="0.2">
      <c r="A302" s="1" t="s">
        <v>650</v>
      </c>
      <c r="C302" s="2" t="s">
        <v>651</v>
      </c>
      <c r="E302" s="4">
        <v>0</v>
      </c>
      <c r="F302" s="4">
        <v>0</v>
      </c>
      <c r="H302" s="6">
        <v>0</v>
      </c>
      <c r="I302" s="7">
        <v>6245945</v>
      </c>
      <c r="J302" s="7">
        <v>6245703</v>
      </c>
      <c r="K302" s="7">
        <v>1</v>
      </c>
      <c r="L302" s="7">
        <v>6</v>
      </c>
      <c r="M302" s="7">
        <f>M303</f>
        <v>0</v>
      </c>
      <c r="N302" s="8">
        <f>N303</f>
        <v>0</v>
      </c>
      <c r="R302" s="12">
        <v>1</v>
      </c>
    </row>
    <row r="303" spans="1:18" x14ac:dyDescent="0.2">
      <c r="A303" s="1" t="s">
        <v>652</v>
      </c>
      <c r="C303" s="2" t="s">
        <v>153</v>
      </c>
      <c r="E303" s="4">
        <v>0</v>
      </c>
      <c r="F303" s="4">
        <v>0</v>
      </c>
      <c r="H303" s="6">
        <v>0</v>
      </c>
      <c r="I303" s="7">
        <v>6245946</v>
      </c>
      <c r="J303" s="7">
        <v>6245945</v>
      </c>
      <c r="K303" s="7">
        <v>1</v>
      </c>
      <c r="L303" s="7">
        <v>7</v>
      </c>
      <c r="M303" s="7">
        <f>M304+M305+M306+M307+M308+M309+M310+M311+M312+M313+M314</f>
        <v>0</v>
      </c>
      <c r="N303" s="8">
        <f>N304+N305+N306+N307+N308+N309+N310+N311+N312+N313+N314</f>
        <v>0</v>
      </c>
      <c r="R303" s="12">
        <v>1</v>
      </c>
    </row>
    <row r="304" spans="1:18" ht="25.5" x14ac:dyDescent="0.2">
      <c r="A304" s="1" t="s">
        <v>653</v>
      </c>
      <c r="B304" s="1" t="s">
        <v>654</v>
      </c>
      <c r="C304" s="2" t="s">
        <v>655</v>
      </c>
      <c r="D304" s="3" t="s">
        <v>656</v>
      </c>
      <c r="E304" s="4">
        <v>15</v>
      </c>
      <c r="F304" s="4">
        <v>0</v>
      </c>
      <c r="H304" s="6">
        <v>0</v>
      </c>
      <c r="I304" s="7">
        <v>6245947</v>
      </c>
      <c r="J304" s="7">
        <v>6245946</v>
      </c>
      <c r="K304" s="7">
        <v>2</v>
      </c>
      <c r="L304" s="7">
        <v>8</v>
      </c>
      <c r="M304" s="7">
        <f t="shared" ref="M304:M314" si="35">ROUND(ROUND(H304,2)*ROUND(E304,2), 2)</f>
        <v>0</v>
      </c>
      <c r="N304" s="8">
        <f t="shared" ref="N304:N314" si="36">H304*E304*(1+F304/100)</f>
        <v>0</v>
      </c>
      <c r="R304" s="12">
        <v>1</v>
      </c>
    </row>
    <row r="305" spans="1:18" x14ac:dyDescent="0.2">
      <c r="A305" s="1" t="s">
        <v>657</v>
      </c>
      <c r="B305" s="1" t="s">
        <v>658</v>
      </c>
      <c r="C305" s="2" t="s">
        <v>659</v>
      </c>
      <c r="D305" s="3" t="s">
        <v>660</v>
      </c>
      <c r="E305" s="4">
        <v>70</v>
      </c>
      <c r="F305" s="4">
        <v>0</v>
      </c>
      <c r="H305" s="6">
        <v>0</v>
      </c>
      <c r="I305" s="7">
        <v>6245948</v>
      </c>
      <c r="J305" s="7">
        <v>6245946</v>
      </c>
      <c r="K305" s="7">
        <v>2</v>
      </c>
      <c r="L305" s="7">
        <v>8</v>
      </c>
      <c r="M305" s="7">
        <f t="shared" si="35"/>
        <v>0</v>
      </c>
      <c r="N305" s="8">
        <f t="shared" si="36"/>
        <v>0</v>
      </c>
      <c r="R305" s="12">
        <v>1</v>
      </c>
    </row>
    <row r="306" spans="1:18" x14ac:dyDescent="0.2">
      <c r="A306" s="1" t="s">
        <v>661</v>
      </c>
      <c r="B306" s="1" t="s">
        <v>662</v>
      </c>
      <c r="C306" s="2" t="s">
        <v>663</v>
      </c>
      <c r="D306" s="3" t="s">
        <v>118</v>
      </c>
      <c r="E306" s="4">
        <v>3</v>
      </c>
      <c r="F306" s="4">
        <v>0</v>
      </c>
      <c r="H306" s="6">
        <v>0</v>
      </c>
      <c r="I306" s="7">
        <v>6245949</v>
      </c>
      <c r="J306" s="7">
        <v>6245946</v>
      </c>
      <c r="K306" s="7">
        <v>2</v>
      </c>
      <c r="L306" s="7">
        <v>8</v>
      </c>
      <c r="M306" s="7">
        <f t="shared" si="35"/>
        <v>0</v>
      </c>
      <c r="N306" s="8">
        <f t="shared" si="36"/>
        <v>0</v>
      </c>
      <c r="R306" s="12">
        <v>1</v>
      </c>
    </row>
    <row r="307" spans="1:18" x14ac:dyDescent="0.2">
      <c r="A307" s="1" t="s">
        <v>664</v>
      </c>
      <c r="B307" s="1" t="s">
        <v>665</v>
      </c>
      <c r="C307" s="2" t="s">
        <v>666</v>
      </c>
      <c r="D307" s="3" t="s">
        <v>118</v>
      </c>
      <c r="E307" s="4">
        <v>25</v>
      </c>
      <c r="F307" s="4">
        <v>0</v>
      </c>
      <c r="H307" s="6">
        <v>0</v>
      </c>
      <c r="I307" s="7">
        <v>6245950</v>
      </c>
      <c r="J307" s="7">
        <v>6245946</v>
      </c>
      <c r="K307" s="7">
        <v>2</v>
      </c>
      <c r="L307" s="7">
        <v>8</v>
      </c>
      <c r="M307" s="7">
        <f t="shared" si="35"/>
        <v>0</v>
      </c>
      <c r="N307" s="8">
        <f t="shared" si="36"/>
        <v>0</v>
      </c>
      <c r="R307" s="12">
        <v>1</v>
      </c>
    </row>
    <row r="308" spans="1:18" x14ac:dyDescent="0.2">
      <c r="A308" s="1" t="s">
        <v>667</v>
      </c>
      <c r="B308" s="1" t="s">
        <v>668</v>
      </c>
      <c r="C308" s="2" t="s">
        <v>669</v>
      </c>
      <c r="D308" s="3" t="s">
        <v>118</v>
      </c>
      <c r="E308" s="4">
        <v>5</v>
      </c>
      <c r="F308" s="4">
        <v>0</v>
      </c>
      <c r="H308" s="6">
        <v>0</v>
      </c>
      <c r="I308" s="7">
        <v>6245951</v>
      </c>
      <c r="J308" s="7">
        <v>6245946</v>
      </c>
      <c r="K308" s="7">
        <v>2</v>
      </c>
      <c r="L308" s="7">
        <v>8</v>
      </c>
      <c r="M308" s="7">
        <f t="shared" si="35"/>
        <v>0</v>
      </c>
      <c r="N308" s="8">
        <f t="shared" si="36"/>
        <v>0</v>
      </c>
      <c r="R308" s="12">
        <v>1</v>
      </c>
    </row>
    <row r="309" spans="1:18" ht="25.5" x14ac:dyDescent="0.2">
      <c r="A309" s="1" t="s">
        <v>670</v>
      </c>
      <c r="B309" s="1" t="s">
        <v>671</v>
      </c>
      <c r="C309" s="2" t="s">
        <v>672</v>
      </c>
      <c r="D309" s="3" t="s">
        <v>656</v>
      </c>
      <c r="E309" s="4">
        <v>76</v>
      </c>
      <c r="F309" s="4">
        <v>0</v>
      </c>
      <c r="H309" s="6">
        <v>0</v>
      </c>
      <c r="I309" s="7">
        <v>6245992</v>
      </c>
      <c r="J309" s="7">
        <v>6245946</v>
      </c>
      <c r="K309" s="7">
        <v>2</v>
      </c>
      <c r="L309" s="7">
        <v>8</v>
      </c>
      <c r="M309" s="7">
        <f t="shared" si="35"/>
        <v>0</v>
      </c>
      <c r="N309" s="8">
        <f t="shared" si="36"/>
        <v>0</v>
      </c>
      <c r="R309" s="12">
        <v>1</v>
      </c>
    </row>
    <row r="310" spans="1:18" ht="25.5" x14ac:dyDescent="0.2">
      <c r="A310" s="1" t="s">
        <v>673</v>
      </c>
      <c r="B310" s="1" t="s">
        <v>674</v>
      </c>
      <c r="C310" s="2" t="s">
        <v>675</v>
      </c>
      <c r="D310" s="3" t="s">
        <v>118</v>
      </c>
      <c r="E310" s="4">
        <v>36</v>
      </c>
      <c r="F310" s="4">
        <v>0</v>
      </c>
      <c r="H310" s="6">
        <v>0</v>
      </c>
      <c r="I310" s="7">
        <v>6245952</v>
      </c>
      <c r="J310" s="7">
        <v>6245946</v>
      </c>
      <c r="K310" s="7">
        <v>2</v>
      </c>
      <c r="L310" s="7">
        <v>8</v>
      </c>
      <c r="M310" s="7">
        <f t="shared" si="35"/>
        <v>0</v>
      </c>
      <c r="N310" s="8">
        <f t="shared" si="36"/>
        <v>0</v>
      </c>
      <c r="R310" s="12">
        <v>1</v>
      </c>
    </row>
    <row r="311" spans="1:18" ht="25.5" x14ac:dyDescent="0.2">
      <c r="A311" s="1" t="s">
        <v>676</v>
      </c>
      <c r="B311" s="1" t="s">
        <v>677</v>
      </c>
      <c r="C311" s="2" t="s">
        <v>678</v>
      </c>
      <c r="D311" s="3" t="s">
        <v>118</v>
      </c>
      <c r="E311" s="4">
        <v>30</v>
      </c>
      <c r="F311" s="4">
        <v>0</v>
      </c>
      <c r="H311" s="6">
        <v>0</v>
      </c>
      <c r="I311" s="7">
        <v>6245953</v>
      </c>
      <c r="J311" s="7">
        <v>6245946</v>
      </c>
      <c r="K311" s="7">
        <v>2</v>
      </c>
      <c r="L311" s="7">
        <v>8</v>
      </c>
      <c r="M311" s="7">
        <f t="shared" si="35"/>
        <v>0</v>
      </c>
      <c r="N311" s="8">
        <f t="shared" si="36"/>
        <v>0</v>
      </c>
      <c r="R311" s="12">
        <v>1</v>
      </c>
    </row>
    <row r="312" spans="1:18" ht="25.5" x14ac:dyDescent="0.2">
      <c r="A312" s="1" t="s">
        <v>679</v>
      </c>
      <c r="B312" s="1" t="s">
        <v>680</v>
      </c>
      <c r="C312" s="2" t="s">
        <v>681</v>
      </c>
      <c r="D312" s="3" t="s">
        <v>118</v>
      </c>
      <c r="E312" s="4">
        <v>9</v>
      </c>
      <c r="F312" s="4">
        <v>0</v>
      </c>
      <c r="H312" s="6">
        <v>0</v>
      </c>
      <c r="I312" s="7">
        <v>6245954</v>
      </c>
      <c r="J312" s="7">
        <v>6245946</v>
      </c>
      <c r="K312" s="7">
        <v>2</v>
      </c>
      <c r="L312" s="7">
        <v>8</v>
      </c>
      <c r="M312" s="7">
        <f t="shared" si="35"/>
        <v>0</v>
      </c>
      <c r="N312" s="8">
        <f t="shared" si="36"/>
        <v>0</v>
      </c>
      <c r="R312" s="12">
        <v>1</v>
      </c>
    </row>
    <row r="313" spans="1:18" x14ac:dyDescent="0.2">
      <c r="A313" s="1" t="s">
        <v>682</v>
      </c>
      <c r="B313" s="1" t="s">
        <v>683</v>
      </c>
      <c r="C313" s="2" t="s">
        <v>684</v>
      </c>
      <c r="D313" s="3" t="s">
        <v>118</v>
      </c>
      <c r="E313" s="4">
        <v>11</v>
      </c>
      <c r="F313" s="4">
        <v>0</v>
      </c>
      <c r="H313" s="6">
        <v>0</v>
      </c>
      <c r="I313" s="7">
        <v>6245955</v>
      </c>
      <c r="J313" s="7">
        <v>6245946</v>
      </c>
      <c r="K313" s="7">
        <v>2</v>
      </c>
      <c r="L313" s="7">
        <v>8</v>
      </c>
      <c r="M313" s="7">
        <f t="shared" si="35"/>
        <v>0</v>
      </c>
      <c r="N313" s="8">
        <f t="shared" si="36"/>
        <v>0</v>
      </c>
      <c r="R313" s="12">
        <v>1</v>
      </c>
    </row>
    <row r="314" spans="1:18" ht="38.25" x14ac:dyDescent="0.2">
      <c r="A314" s="1" t="s">
        <v>685</v>
      </c>
      <c r="B314" s="1" t="s">
        <v>686</v>
      </c>
      <c r="C314" s="2" t="s">
        <v>687</v>
      </c>
      <c r="D314" s="3" t="s">
        <v>118</v>
      </c>
      <c r="E314" s="4">
        <v>5</v>
      </c>
      <c r="F314" s="4">
        <v>0</v>
      </c>
      <c r="H314" s="6">
        <v>0</v>
      </c>
      <c r="I314" s="7">
        <v>6245956</v>
      </c>
      <c r="J314" s="7">
        <v>6245946</v>
      </c>
      <c r="K314" s="7">
        <v>2</v>
      </c>
      <c r="L314" s="7">
        <v>8</v>
      </c>
      <c r="M314" s="7">
        <f t="shared" si="35"/>
        <v>0</v>
      </c>
      <c r="N314" s="8">
        <f t="shared" si="36"/>
        <v>0</v>
      </c>
      <c r="R314" s="12">
        <v>1</v>
      </c>
    </row>
    <row r="315" spans="1:18" x14ac:dyDescent="0.2">
      <c r="A315" s="1" t="s">
        <v>688</v>
      </c>
      <c r="C315" s="2" t="s">
        <v>689</v>
      </c>
      <c r="E315" s="4">
        <v>0</v>
      </c>
      <c r="F315" s="4">
        <v>0</v>
      </c>
      <c r="H315" s="6">
        <v>0</v>
      </c>
      <c r="I315" s="7">
        <v>6245957</v>
      </c>
      <c r="J315" s="7">
        <v>6245703</v>
      </c>
      <c r="K315" s="7">
        <v>1</v>
      </c>
      <c r="L315" s="7">
        <v>6</v>
      </c>
      <c r="M315" s="7">
        <f>M316+M318+M322+M329+M332+M338</f>
        <v>0</v>
      </c>
      <c r="N315" s="8">
        <f>N316+N318+N322+N329+N332+N338</f>
        <v>0</v>
      </c>
      <c r="R315" s="12">
        <v>1</v>
      </c>
    </row>
    <row r="316" spans="1:18" x14ac:dyDescent="0.2">
      <c r="A316" s="1" t="s">
        <v>690</v>
      </c>
      <c r="C316" s="2" t="s">
        <v>651</v>
      </c>
      <c r="E316" s="4">
        <v>0</v>
      </c>
      <c r="F316" s="4">
        <v>0</v>
      </c>
      <c r="H316" s="6">
        <v>0</v>
      </c>
      <c r="I316" s="7">
        <v>6245958</v>
      </c>
      <c r="J316" s="7">
        <v>6245957</v>
      </c>
      <c r="K316" s="7">
        <v>1</v>
      </c>
      <c r="L316" s="7">
        <v>7</v>
      </c>
      <c r="M316" s="7">
        <f>M317</f>
        <v>0</v>
      </c>
      <c r="N316" s="8">
        <f>N317</f>
        <v>0</v>
      </c>
      <c r="R316" s="12">
        <v>1</v>
      </c>
    </row>
    <row r="317" spans="1:18" ht="38.25" x14ac:dyDescent="0.2">
      <c r="A317" s="1" t="s">
        <v>691</v>
      </c>
      <c r="C317" s="2" t="s">
        <v>692</v>
      </c>
      <c r="D317" s="3" t="s">
        <v>41</v>
      </c>
      <c r="E317" s="4">
        <v>0</v>
      </c>
      <c r="F317" s="4">
        <v>0</v>
      </c>
      <c r="H317" s="6">
        <v>0</v>
      </c>
      <c r="I317" s="7">
        <v>6245959</v>
      </c>
      <c r="J317" s="7">
        <v>6245958</v>
      </c>
      <c r="K317" s="7">
        <v>2</v>
      </c>
      <c r="L317" s="7">
        <v>8</v>
      </c>
      <c r="M317" s="7">
        <f>ROUND(ROUND(H317,2)*ROUND(E317,2), 2)</f>
        <v>0</v>
      </c>
      <c r="N317" s="8">
        <f>H317*E317*(1+F317/100)</f>
        <v>0</v>
      </c>
      <c r="R317" s="12">
        <v>1</v>
      </c>
    </row>
    <row r="318" spans="1:18" x14ac:dyDescent="0.2">
      <c r="A318" s="1" t="s">
        <v>693</v>
      </c>
      <c r="C318" s="2" t="s">
        <v>694</v>
      </c>
      <c r="E318" s="4">
        <v>0</v>
      </c>
      <c r="F318" s="4">
        <v>0</v>
      </c>
      <c r="H318" s="6">
        <v>0</v>
      </c>
      <c r="I318" s="7">
        <v>6245960</v>
      </c>
      <c r="J318" s="7">
        <v>6245957</v>
      </c>
      <c r="K318" s="7">
        <v>1</v>
      </c>
      <c r="L318" s="7">
        <v>7</v>
      </c>
      <c r="M318" s="7">
        <f>M319+M320+M321</f>
        <v>0</v>
      </c>
      <c r="N318" s="8">
        <f>N319+N320+N321</f>
        <v>0</v>
      </c>
      <c r="R318" s="12">
        <v>1</v>
      </c>
    </row>
    <row r="319" spans="1:18" ht="51" x14ac:dyDescent="0.2">
      <c r="A319" s="1" t="s">
        <v>695</v>
      </c>
      <c r="B319" s="1" t="s">
        <v>31</v>
      </c>
      <c r="C319" s="2" t="s">
        <v>696</v>
      </c>
      <c r="D319" s="3" t="s">
        <v>656</v>
      </c>
      <c r="E319" s="4">
        <v>41</v>
      </c>
      <c r="F319" s="4">
        <v>0</v>
      </c>
      <c r="H319" s="6">
        <v>0</v>
      </c>
      <c r="I319" s="7">
        <v>6245961</v>
      </c>
      <c r="J319" s="7">
        <v>6245960</v>
      </c>
      <c r="K319" s="7">
        <v>2</v>
      </c>
      <c r="L319" s="7">
        <v>8</v>
      </c>
      <c r="M319" s="7">
        <f t="shared" ref="M319:M321" si="37">ROUND(ROUND(H319,2)*ROUND(E319,2), 2)</f>
        <v>0</v>
      </c>
      <c r="N319" s="8">
        <f>H319*E319*(1+F319/100)</f>
        <v>0</v>
      </c>
      <c r="R319" s="12">
        <v>1</v>
      </c>
    </row>
    <row r="320" spans="1:18" ht="38.25" x14ac:dyDescent="0.2">
      <c r="A320" s="1" t="s">
        <v>697</v>
      </c>
      <c r="B320" s="1" t="s">
        <v>698</v>
      </c>
      <c r="C320" s="2" t="s">
        <v>699</v>
      </c>
      <c r="D320" s="3" t="s">
        <v>656</v>
      </c>
      <c r="E320" s="4">
        <v>18</v>
      </c>
      <c r="F320" s="4">
        <v>0</v>
      </c>
      <c r="H320" s="6">
        <v>0</v>
      </c>
      <c r="I320" s="7">
        <v>6245962</v>
      </c>
      <c r="J320" s="7">
        <v>6245960</v>
      </c>
      <c r="K320" s="7">
        <v>2</v>
      </c>
      <c r="L320" s="7">
        <v>8</v>
      </c>
      <c r="M320" s="7">
        <f t="shared" si="37"/>
        <v>0</v>
      </c>
      <c r="N320" s="8">
        <f>H320*E320*(1+F320/100)</f>
        <v>0</v>
      </c>
      <c r="R320" s="12">
        <v>1</v>
      </c>
    </row>
    <row r="321" spans="1:18" ht="38.25" x14ac:dyDescent="0.2">
      <c r="A321" s="1" t="s">
        <v>700</v>
      </c>
      <c r="B321" s="1" t="s">
        <v>701</v>
      </c>
      <c r="C321" s="2" t="s">
        <v>702</v>
      </c>
      <c r="D321" s="3" t="s">
        <v>656</v>
      </c>
      <c r="E321" s="4">
        <v>7</v>
      </c>
      <c r="F321" s="4">
        <v>0</v>
      </c>
      <c r="H321" s="6">
        <v>0</v>
      </c>
      <c r="I321" s="7">
        <v>6245963</v>
      </c>
      <c r="J321" s="7">
        <v>6245960</v>
      </c>
      <c r="K321" s="7">
        <v>2</v>
      </c>
      <c r="L321" s="7">
        <v>8</v>
      </c>
      <c r="M321" s="7">
        <f t="shared" si="37"/>
        <v>0</v>
      </c>
      <c r="N321" s="8">
        <f>H321*E321*(1+F321/100)</f>
        <v>0</v>
      </c>
      <c r="R321" s="12">
        <v>1</v>
      </c>
    </row>
    <row r="322" spans="1:18" x14ac:dyDescent="0.2">
      <c r="A322" s="1" t="s">
        <v>703</v>
      </c>
      <c r="C322" s="2" t="s">
        <v>704</v>
      </c>
      <c r="E322" s="4">
        <v>0</v>
      </c>
      <c r="F322" s="4">
        <v>0</v>
      </c>
      <c r="H322" s="6">
        <v>0</v>
      </c>
      <c r="I322" s="7">
        <v>6245964</v>
      </c>
      <c r="J322" s="7">
        <v>6245957</v>
      </c>
      <c r="K322" s="7">
        <v>1</v>
      </c>
      <c r="L322" s="7">
        <v>7</v>
      </c>
      <c r="M322" s="7">
        <f>M323+M324+M325+M326+M327+M328</f>
        <v>0</v>
      </c>
      <c r="N322" s="8">
        <f>N323+N324+N325+N326+N327+N328</f>
        <v>0</v>
      </c>
      <c r="R322" s="12">
        <v>1</v>
      </c>
    </row>
    <row r="323" spans="1:18" ht="63.75" x14ac:dyDescent="0.2">
      <c r="A323" s="1" t="s">
        <v>705</v>
      </c>
      <c r="B323" s="1" t="s">
        <v>31</v>
      </c>
      <c r="C323" s="2" t="s">
        <v>706</v>
      </c>
      <c r="D323" s="3" t="s">
        <v>118</v>
      </c>
      <c r="E323" s="4">
        <v>1</v>
      </c>
      <c r="F323" s="4">
        <v>0</v>
      </c>
      <c r="H323" s="6">
        <v>0</v>
      </c>
      <c r="I323" s="7">
        <v>6245965</v>
      </c>
      <c r="J323" s="7">
        <v>6245964</v>
      </c>
      <c r="K323" s="7">
        <v>2</v>
      </c>
      <c r="L323" s="7">
        <v>8</v>
      </c>
      <c r="M323" s="7">
        <f t="shared" ref="M323:M328" si="38">ROUND(ROUND(H323,2)*ROUND(E323,2), 2)</f>
        <v>0</v>
      </c>
      <c r="N323" s="8">
        <f t="shared" ref="N323:N328" si="39">H323*E323*(1+F323/100)</f>
        <v>0</v>
      </c>
      <c r="R323" s="12">
        <v>1</v>
      </c>
    </row>
    <row r="324" spans="1:18" ht="63.75" x14ac:dyDescent="0.2">
      <c r="A324" s="1" t="s">
        <v>707</v>
      </c>
      <c r="B324" s="1" t="s">
        <v>698</v>
      </c>
      <c r="C324" s="2" t="s">
        <v>708</v>
      </c>
      <c r="D324" s="3" t="s">
        <v>118</v>
      </c>
      <c r="E324" s="4">
        <v>1</v>
      </c>
      <c r="F324" s="4">
        <v>0</v>
      </c>
      <c r="H324" s="6">
        <v>0</v>
      </c>
      <c r="I324" s="7">
        <v>6245966</v>
      </c>
      <c r="J324" s="7">
        <v>6245964</v>
      </c>
      <c r="K324" s="7">
        <v>2</v>
      </c>
      <c r="L324" s="7">
        <v>8</v>
      </c>
      <c r="M324" s="7">
        <f t="shared" si="38"/>
        <v>0</v>
      </c>
      <c r="N324" s="8">
        <f t="shared" si="39"/>
        <v>0</v>
      </c>
      <c r="R324" s="12">
        <v>1</v>
      </c>
    </row>
    <row r="325" spans="1:18" ht="63.75" x14ac:dyDescent="0.2">
      <c r="A325" s="1" t="s">
        <v>709</v>
      </c>
      <c r="B325" s="1" t="s">
        <v>701</v>
      </c>
      <c r="C325" s="2" t="s">
        <v>710</v>
      </c>
      <c r="D325" s="3" t="s">
        <v>118</v>
      </c>
      <c r="E325" s="4">
        <v>1</v>
      </c>
      <c r="F325" s="4">
        <v>0</v>
      </c>
      <c r="H325" s="6">
        <v>0</v>
      </c>
      <c r="I325" s="7">
        <v>6245967</v>
      </c>
      <c r="J325" s="7">
        <v>6245964</v>
      </c>
      <c r="K325" s="7">
        <v>2</v>
      </c>
      <c r="L325" s="7">
        <v>8</v>
      </c>
      <c r="M325" s="7">
        <f t="shared" si="38"/>
        <v>0</v>
      </c>
      <c r="N325" s="8">
        <f t="shared" si="39"/>
        <v>0</v>
      </c>
      <c r="R325" s="12">
        <v>1</v>
      </c>
    </row>
    <row r="326" spans="1:18" ht="63.75" x14ac:dyDescent="0.2">
      <c r="A326" s="1" t="s">
        <v>711</v>
      </c>
      <c r="B326" s="1" t="s">
        <v>712</v>
      </c>
      <c r="C326" s="2" t="s">
        <v>713</v>
      </c>
      <c r="D326" s="3" t="s">
        <v>118</v>
      </c>
      <c r="E326" s="4">
        <v>1</v>
      </c>
      <c r="F326" s="4">
        <v>0</v>
      </c>
      <c r="H326" s="6">
        <v>0</v>
      </c>
      <c r="I326" s="7">
        <v>6245968</v>
      </c>
      <c r="J326" s="7">
        <v>6245964</v>
      </c>
      <c r="K326" s="7">
        <v>2</v>
      </c>
      <c r="L326" s="7">
        <v>8</v>
      </c>
      <c r="M326" s="7">
        <f t="shared" si="38"/>
        <v>0</v>
      </c>
      <c r="N326" s="8">
        <f t="shared" si="39"/>
        <v>0</v>
      </c>
      <c r="R326" s="12">
        <v>1</v>
      </c>
    </row>
    <row r="327" spans="1:18" ht="63.75" x14ac:dyDescent="0.2">
      <c r="A327" s="1" t="s">
        <v>714</v>
      </c>
      <c r="B327" s="1" t="s">
        <v>715</v>
      </c>
      <c r="C327" s="2" t="s">
        <v>716</v>
      </c>
      <c r="D327" s="3" t="s">
        <v>118</v>
      </c>
      <c r="E327" s="4">
        <v>1</v>
      </c>
      <c r="F327" s="4">
        <v>0</v>
      </c>
      <c r="H327" s="6">
        <v>0</v>
      </c>
      <c r="I327" s="7">
        <v>6245969</v>
      </c>
      <c r="J327" s="7">
        <v>6245964</v>
      </c>
      <c r="K327" s="7">
        <v>2</v>
      </c>
      <c r="L327" s="7">
        <v>8</v>
      </c>
      <c r="M327" s="7">
        <f t="shared" si="38"/>
        <v>0</v>
      </c>
      <c r="N327" s="8">
        <f t="shared" si="39"/>
        <v>0</v>
      </c>
      <c r="R327" s="12">
        <v>1</v>
      </c>
    </row>
    <row r="328" spans="1:18" ht="63.75" x14ac:dyDescent="0.2">
      <c r="A328" s="1" t="s">
        <v>717</v>
      </c>
      <c r="B328" s="1" t="s">
        <v>718</v>
      </c>
      <c r="C328" s="2" t="s">
        <v>719</v>
      </c>
      <c r="D328" s="3" t="s">
        <v>118</v>
      </c>
      <c r="E328" s="4">
        <v>1</v>
      </c>
      <c r="F328" s="4">
        <v>0</v>
      </c>
      <c r="H328" s="6">
        <v>0</v>
      </c>
      <c r="I328" s="7">
        <v>6245970</v>
      </c>
      <c r="J328" s="7">
        <v>6245964</v>
      </c>
      <c r="K328" s="7">
        <v>2</v>
      </c>
      <c r="L328" s="7">
        <v>8</v>
      </c>
      <c r="M328" s="7">
        <f t="shared" si="38"/>
        <v>0</v>
      </c>
      <c r="N328" s="8">
        <f t="shared" si="39"/>
        <v>0</v>
      </c>
      <c r="R328" s="12">
        <v>1</v>
      </c>
    </row>
    <row r="329" spans="1:18" x14ac:dyDescent="0.2">
      <c r="A329" s="1" t="s">
        <v>720</v>
      </c>
      <c r="C329" s="2" t="s">
        <v>721</v>
      </c>
      <c r="E329" s="4">
        <v>0</v>
      </c>
      <c r="F329" s="4">
        <v>0</v>
      </c>
      <c r="H329" s="6">
        <v>0</v>
      </c>
      <c r="I329" s="7">
        <v>6245971</v>
      </c>
      <c r="J329" s="7">
        <v>6245957</v>
      </c>
      <c r="K329" s="7">
        <v>1</v>
      </c>
      <c r="L329" s="7">
        <v>7</v>
      </c>
      <c r="M329" s="7">
        <f>M330+M331</f>
        <v>0</v>
      </c>
      <c r="N329" s="8">
        <f>N330+N331</f>
        <v>0</v>
      </c>
      <c r="R329" s="12">
        <v>1</v>
      </c>
    </row>
    <row r="330" spans="1:18" ht="25.5" x14ac:dyDescent="0.2">
      <c r="A330" s="1" t="s">
        <v>722</v>
      </c>
      <c r="B330" s="1" t="s">
        <v>31</v>
      </c>
      <c r="C330" s="2" t="s">
        <v>723</v>
      </c>
      <c r="D330" s="3" t="s">
        <v>118</v>
      </c>
      <c r="E330" s="4">
        <v>1</v>
      </c>
      <c r="F330" s="4">
        <v>0</v>
      </c>
      <c r="H330" s="6">
        <v>0</v>
      </c>
      <c r="I330" s="7">
        <v>6245972</v>
      </c>
      <c r="J330" s="7">
        <v>6245971</v>
      </c>
      <c r="K330" s="7">
        <v>2</v>
      </c>
      <c r="L330" s="7">
        <v>8</v>
      </c>
      <c r="M330" s="7">
        <f t="shared" ref="M330:M331" si="40">ROUND(ROUND(H330,2)*ROUND(E330,2), 2)</f>
        <v>0</v>
      </c>
      <c r="N330" s="8">
        <f>H330*E330*(1+F330/100)</f>
        <v>0</v>
      </c>
      <c r="R330" s="12">
        <v>1</v>
      </c>
    </row>
    <row r="331" spans="1:18" ht="25.5" x14ac:dyDescent="0.2">
      <c r="A331" s="1" t="s">
        <v>724</v>
      </c>
      <c r="B331" s="1" t="s">
        <v>698</v>
      </c>
      <c r="C331" s="2" t="s">
        <v>725</v>
      </c>
      <c r="D331" s="3" t="s">
        <v>118</v>
      </c>
      <c r="E331" s="4">
        <v>1</v>
      </c>
      <c r="F331" s="4">
        <v>0</v>
      </c>
      <c r="H331" s="6">
        <v>0</v>
      </c>
      <c r="I331" s="7">
        <v>6245973</v>
      </c>
      <c r="J331" s="7">
        <v>6245971</v>
      </c>
      <c r="K331" s="7">
        <v>2</v>
      </c>
      <c r="L331" s="7">
        <v>8</v>
      </c>
      <c r="M331" s="7">
        <f t="shared" si="40"/>
        <v>0</v>
      </c>
      <c r="N331" s="8">
        <f>H331*E331*(1+F331/100)</f>
        <v>0</v>
      </c>
      <c r="R331" s="12">
        <v>1</v>
      </c>
    </row>
    <row r="332" spans="1:18" x14ac:dyDescent="0.2">
      <c r="A332" s="1" t="s">
        <v>726</v>
      </c>
      <c r="C332" s="2" t="s">
        <v>727</v>
      </c>
      <c r="E332" s="4">
        <v>0</v>
      </c>
      <c r="F332" s="4">
        <v>0</v>
      </c>
      <c r="H332" s="6">
        <v>0</v>
      </c>
      <c r="I332" s="7">
        <v>6245974</v>
      </c>
      <c r="J332" s="7">
        <v>6245957</v>
      </c>
      <c r="K332" s="7">
        <v>1</v>
      </c>
      <c r="L332" s="7">
        <v>7</v>
      </c>
      <c r="M332" s="7">
        <f>M333+M334+M335+M336+M337</f>
        <v>0</v>
      </c>
      <c r="N332" s="8">
        <f>N333+N334+N335+N336+N337</f>
        <v>0</v>
      </c>
      <c r="R332" s="12">
        <v>1</v>
      </c>
    </row>
    <row r="333" spans="1:18" ht="25.5" x14ac:dyDescent="0.2">
      <c r="A333" s="1" t="s">
        <v>728</v>
      </c>
      <c r="B333" s="1" t="s">
        <v>31</v>
      </c>
      <c r="C333" s="2" t="s">
        <v>729</v>
      </c>
      <c r="D333" s="3" t="s">
        <v>118</v>
      </c>
      <c r="E333" s="4">
        <v>1</v>
      </c>
      <c r="F333" s="4">
        <v>0</v>
      </c>
      <c r="H333" s="6">
        <v>0</v>
      </c>
      <c r="I333" s="7">
        <v>6245975</v>
      </c>
      <c r="J333" s="7">
        <v>6245974</v>
      </c>
      <c r="K333" s="7">
        <v>2</v>
      </c>
      <c r="L333" s="7">
        <v>8</v>
      </c>
      <c r="M333" s="7">
        <f t="shared" ref="M333:M337" si="41">ROUND(ROUND(H333,2)*ROUND(E333,2), 2)</f>
        <v>0</v>
      </c>
      <c r="N333" s="8">
        <f>H333*E333*(1+F333/100)</f>
        <v>0</v>
      </c>
      <c r="R333" s="12">
        <v>1</v>
      </c>
    </row>
    <row r="334" spans="1:18" ht="25.5" x14ac:dyDescent="0.2">
      <c r="A334" s="1" t="s">
        <v>730</v>
      </c>
      <c r="B334" s="1" t="s">
        <v>698</v>
      </c>
      <c r="C334" s="2" t="s">
        <v>731</v>
      </c>
      <c r="D334" s="3" t="s">
        <v>118</v>
      </c>
      <c r="E334" s="4">
        <v>1</v>
      </c>
      <c r="F334" s="4">
        <v>0</v>
      </c>
      <c r="H334" s="6">
        <v>0</v>
      </c>
      <c r="I334" s="7">
        <v>6245976</v>
      </c>
      <c r="J334" s="7">
        <v>6245974</v>
      </c>
      <c r="K334" s="7">
        <v>2</v>
      </c>
      <c r="L334" s="7">
        <v>8</v>
      </c>
      <c r="M334" s="7">
        <f t="shared" si="41"/>
        <v>0</v>
      </c>
      <c r="N334" s="8">
        <f>H334*E334*(1+F334/100)</f>
        <v>0</v>
      </c>
      <c r="R334" s="12">
        <v>1</v>
      </c>
    </row>
    <row r="335" spans="1:18" ht="25.5" x14ac:dyDescent="0.2">
      <c r="A335" s="1" t="s">
        <v>732</v>
      </c>
      <c r="B335" s="1" t="s">
        <v>701</v>
      </c>
      <c r="C335" s="2" t="s">
        <v>733</v>
      </c>
      <c r="D335" s="3" t="s">
        <v>118</v>
      </c>
      <c r="E335" s="4">
        <v>1</v>
      </c>
      <c r="F335" s="4">
        <v>0</v>
      </c>
      <c r="H335" s="6">
        <v>0</v>
      </c>
      <c r="I335" s="7">
        <v>6245977</v>
      </c>
      <c r="J335" s="7">
        <v>6245974</v>
      </c>
      <c r="K335" s="7">
        <v>2</v>
      </c>
      <c r="L335" s="7">
        <v>8</v>
      </c>
      <c r="M335" s="7">
        <f t="shared" si="41"/>
        <v>0</v>
      </c>
      <c r="N335" s="8">
        <f>H335*E335*(1+F335/100)</f>
        <v>0</v>
      </c>
      <c r="R335" s="12">
        <v>1</v>
      </c>
    </row>
    <row r="336" spans="1:18" ht="25.5" x14ac:dyDescent="0.2">
      <c r="A336" s="1" t="s">
        <v>734</v>
      </c>
      <c r="B336" s="1" t="s">
        <v>712</v>
      </c>
      <c r="C336" s="2" t="s">
        <v>735</v>
      </c>
      <c r="D336" s="3" t="s">
        <v>118</v>
      </c>
      <c r="E336" s="4">
        <v>1</v>
      </c>
      <c r="F336" s="4">
        <v>0</v>
      </c>
      <c r="H336" s="6">
        <v>0</v>
      </c>
      <c r="I336" s="7">
        <v>6245978</v>
      </c>
      <c r="J336" s="7">
        <v>6245974</v>
      </c>
      <c r="K336" s="7">
        <v>2</v>
      </c>
      <c r="L336" s="7">
        <v>8</v>
      </c>
      <c r="M336" s="7">
        <f t="shared" si="41"/>
        <v>0</v>
      </c>
      <c r="N336" s="8">
        <f>H336*E336*(1+F336/100)</f>
        <v>0</v>
      </c>
      <c r="R336" s="12">
        <v>1</v>
      </c>
    </row>
    <row r="337" spans="1:18" ht="38.25" x14ac:dyDescent="0.2">
      <c r="A337" s="1" t="s">
        <v>736</v>
      </c>
      <c r="B337" s="1" t="s">
        <v>715</v>
      </c>
      <c r="C337" s="2" t="s">
        <v>737</v>
      </c>
      <c r="D337" s="3" t="s">
        <v>118</v>
      </c>
      <c r="E337" s="4">
        <v>1</v>
      </c>
      <c r="F337" s="4">
        <v>0</v>
      </c>
      <c r="H337" s="6">
        <v>0</v>
      </c>
      <c r="I337" s="7">
        <v>6245979</v>
      </c>
      <c r="J337" s="7">
        <v>6245974</v>
      </c>
      <c r="K337" s="7">
        <v>2</v>
      </c>
      <c r="L337" s="7">
        <v>8</v>
      </c>
      <c r="M337" s="7">
        <f t="shared" si="41"/>
        <v>0</v>
      </c>
      <c r="N337" s="8">
        <f>H337*E337*(1+F337/100)</f>
        <v>0</v>
      </c>
      <c r="R337" s="12">
        <v>1</v>
      </c>
    </row>
    <row r="338" spans="1:18" x14ac:dyDescent="0.2">
      <c r="A338" s="1" t="s">
        <v>738</v>
      </c>
      <c r="C338" s="2" t="s">
        <v>739</v>
      </c>
      <c r="E338" s="4">
        <v>0</v>
      </c>
      <c r="F338" s="4">
        <v>0</v>
      </c>
      <c r="H338" s="6">
        <v>0</v>
      </c>
      <c r="I338" s="7">
        <v>6245980</v>
      </c>
      <c r="J338" s="7">
        <v>6245957</v>
      </c>
      <c r="K338" s="7">
        <v>1</v>
      </c>
      <c r="L338" s="7">
        <v>7</v>
      </c>
      <c r="M338" s="7">
        <f>M339</f>
        <v>0</v>
      </c>
      <c r="N338" s="8">
        <f>N339</f>
        <v>0</v>
      </c>
      <c r="R338" s="12">
        <v>1</v>
      </c>
    </row>
    <row r="339" spans="1:18" x14ac:dyDescent="0.2">
      <c r="A339" s="1" t="s">
        <v>740</v>
      </c>
      <c r="C339" s="2" t="s">
        <v>741</v>
      </c>
      <c r="D339" s="3" t="s">
        <v>742</v>
      </c>
      <c r="E339" s="4">
        <v>1</v>
      </c>
      <c r="F339" s="4">
        <v>0</v>
      </c>
      <c r="H339" s="6">
        <v>0</v>
      </c>
      <c r="I339" s="7">
        <v>6245981</v>
      </c>
      <c r="J339" s="7">
        <v>6245980</v>
      </c>
      <c r="K339" s="7">
        <v>2</v>
      </c>
      <c r="L339" s="7">
        <v>8</v>
      </c>
      <c r="M339" s="7">
        <f>ROUND(ROUND(H339,2)*ROUND(E339,2), 2)</f>
        <v>0</v>
      </c>
      <c r="N339" s="8">
        <f>H339*E339*(1+F339/100)</f>
        <v>0</v>
      </c>
      <c r="R339" s="12">
        <v>1</v>
      </c>
    </row>
    <row r="340" spans="1:18" x14ac:dyDescent="0.2">
      <c r="A340" s="1" t="s">
        <v>743</v>
      </c>
      <c r="B340" s="1" t="s">
        <v>48</v>
      </c>
      <c r="C340" s="2" t="s">
        <v>744</v>
      </c>
      <c r="E340" s="4">
        <v>0</v>
      </c>
      <c r="F340" s="4">
        <v>0</v>
      </c>
      <c r="H340" s="6">
        <v>0</v>
      </c>
      <c r="I340" s="7">
        <v>6245986</v>
      </c>
      <c r="J340" s="7">
        <v>6245983</v>
      </c>
      <c r="K340" s="7">
        <v>1</v>
      </c>
      <c r="L340" s="7">
        <v>3</v>
      </c>
      <c r="M340" s="7">
        <f>M341</f>
        <v>0</v>
      </c>
      <c r="N340" s="8">
        <f>N341</f>
        <v>0</v>
      </c>
      <c r="R340" s="12">
        <v>1</v>
      </c>
    </row>
    <row r="341" spans="1:18" x14ac:dyDescent="0.2">
      <c r="A341" s="1" t="s">
        <v>745</v>
      </c>
      <c r="C341" s="2" t="s">
        <v>746</v>
      </c>
      <c r="D341" s="149" t="s">
        <v>10</v>
      </c>
      <c r="E341" s="4">
        <f>ROUND((M30+M54)*0.05,2)</f>
        <v>0</v>
      </c>
      <c r="F341" s="4">
        <v>0</v>
      </c>
      <c r="H341" s="150">
        <v>1</v>
      </c>
      <c r="I341" s="7">
        <v>6245987</v>
      </c>
      <c r="J341" s="7">
        <v>6245986</v>
      </c>
      <c r="K341" s="7">
        <v>2</v>
      </c>
      <c r="L341" s="7">
        <v>4</v>
      </c>
      <c r="M341" s="7">
        <f>ROUND(ROUND(H341,2)*ROUND(E341,2), 2)</f>
        <v>0</v>
      </c>
      <c r="N341" s="8">
        <f>H341*E341*(1+F341/100)</f>
        <v>0</v>
      </c>
      <c r="Q341" s="11">
        <v>4</v>
      </c>
      <c r="R341" s="12">
        <v>1</v>
      </c>
    </row>
  </sheetData>
  <sheetProtection algorithmName="SHA-512" hashValue="7sGbj0vJuDlFOEPrgk1spR5NKkWNXgz1tUSnno7AOtM1jUFzejD0TsYgna+pUa4lWXrvrxbyG64NhcfD7Y5uaA==" saltValue="ybeHY7aa/hUdJ9xXioolNg==" spinCount="100000" sheet="1" formatCells="0" formatColumns="0" formatRows="0"/>
  <conditionalFormatting sqref="M5">
    <cfRule type="expression" dxfId="43" priority="1" stopIfTrue="1">
      <formula>$Q5&gt;0</formula>
    </cfRule>
    <cfRule type="expression" dxfId="42" priority="2" stopIfTrue="1">
      <formula>$K5=1</formula>
    </cfRule>
    <cfRule type="expression" dxfId="41" priority="3" stopIfTrue="1">
      <formula>$D5="op"</formula>
    </cfRule>
  </conditionalFormatting>
  <conditionalFormatting sqref="F1:G10 I1:L10 N1:N10 P1:P10 O4 O6:O10 N12:P65535 F12:G65535 I12:L65535">
    <cfRule type="expression" dxfId="40" priority="4" stopIfTrue="1">
      <formula>$Q1&gt;0</formula>
    </cfRule>
  </conditionalFormatting>
  <conditionalFormatting sqref="O1">
    <cfRule type="expression" dxfId="39" priority="5" stopIfTrue="1">
      <formula>$Q1&gt;0</formula>
    </cfRule>
    <cfRule type="expression" dxfId="38" priority="6" stopIfTrue="1">
      <formula>$K1=1</formula>
    </cfRule>
    <cfRule type="expression" dxfId="37" priority="21" stopIfTrue="1">
      <formula>$Q3&gt;0</formula>
    </cfRule>
  </conditionalFormatting>
  <conditionalFormatting sqref="Q1:Q1048576 S1:IV1048576 R1:R10 R12:R65535">
    <cfRule type="expression" dxfId="36" priority="7" stopIfTrue="1">
      <formula>$K:$K=1</formula>
    </cfRule>
  </conditionalFormatting>
  <conditionalFormatting sqref="H1:H10 D1:E10 D13:E65535 H13:H65535">
    <cfRule type="expression" dxfId="35" priority="8" stopIfTrue="1">
      <formula>$Q1&gt;0</formula>
    </cfRule>
    <cfRule type="expression" dxfId="34" priority="13" stopIfTrue="1">
      <formula>$K1=1</formula>
    </cfRule>
  </conditionalFormatting>
  <conditionalFormatting sqref="A1:C10 A13:C65535">
    <cfRule type="expression" dxfId="33" priority="9" stopIfTrue="1">
      <formula>$Q1&gt;0</formula>
    </cfRule>
    <cfRule type="expression" dxfId="32" priority="10" stopIfTrue="1">
      <formula>$K1=1</formula>
    </cfRule>
  </conditionalFormatting>
  <conditionalFormatting sqref="A12:C12">
    <cfRule type="expression" dxfId="31" priority="11" stopIfTrue="1">
      <formula>$Q12&gt;0</formula>
    </cfRule>
    <cfRule type="expression" dxfId="30" priority="12" stopIfTrue="1">
      <formula>$K12=-1</formula>
    </cfRule>
  </conditionalFormatting>
  <conditionalFormatting sqref="H12 D12:E12">
    <cfRule type="expression" dxfId="29" priority="14" stopIfTrue="1">
      <formula>$Q12&gt;0</formula>
    </cfRule>
    <cfRule type="expression" dxfId="28" priority="15" stopIfTrue="1">
      <formula>$K12=-1</formula>
    </cfRule>
  </conditionalFormatting>
  <conditionalFormatting sqref="M13:M65535">
    <cfRule type="expression" dxfId="27" priority="16" stopIfTrue="1">
      <formula>Q13&gt;0</formula>
    </cfRule>
    <cfRule type="expression" dxfId="26" priority="17" stopIfTrue="1">
      <formula>K13=1</formula>
    </cfRule>
  </conditionalFormatting>
  <conditionalFormatting sqref="M12">
    <cfRule type="expression" dxfId="25" priority="18" stopIfTrue="1">
      <formula>Q12&gt;0</formula>
    </cfRule>
    <cfRule type="expression" dxfId="24" priority="19" stopIfTrue="1">
      <formula>K12=-1</formula>
    </cfRule>
  </conditionalFormatting>
  <conditionalFormatting sqref="H1:H10 D1:E10 D13:E65535 H13:M65535">
    <cfRule type="expression" dxfId="23" priority="20" stopIfTrue="1">
      <formula>$D1="op"</formula>
    </cfRule>
  </conditionalFormatting>
  <pageMargins left="0.75" right="0.75" top="1" bottom="1" header="0.5" footer="0.5"/>
  <pageSetup paperSize="9" scale="61" fitToHeight="0" orientation="landscape" cellComments="atEnd" verticalDpi="200" r:id="rId1"/>
  <headerFooter alignWithMargins="0">
    <oddHeader>&amp;L&amp;G&amp;R&amp;G</oddHeader>
    <oddFooter xml:space="preserve">&amp;R&amp;P od &amp; &amp;N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election activeCell="R15" sqref="R15"/>
    </sheetView>
  </sheetViews>
  <sheetFormatPr defaultRowHeight="12.75" x14ac:dyDescent="0.2"/>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48" customWidth="1"/>
    <col min="15" max="15" width="13.140625" style="49" customWidth="1"/>
  </cols>
  <sheetData>
    <row r="1" spans="1:18" x14ac:dyDescent="0.2">
      <c r="B1" s="48" t="s">
        <v>747</v>
      </c>
      <c r="E1" s="48" t="s">
        <v>1</v>
      </c>
      <c r="M1" s="49"/>
      <c r="N1" s="49"/>
    </row>
    <row r="2" spans="1:18" x14ac:dyDescent="0.2">
      <c r="B2" s="49"/>
      <c r="C2" t="s">
        <v>748</v>
      </c>
      <c r="E2" s="49"/>
      <c r="M2" s="49"/>
      <c r="N2" s="49"/>
    </row>
    <row r="3" spans="1:18" x14ac:dyDescent="0.2">
      <c r="C3" t="s">
        <v>749</v>
      </c>
      <c r="E3" t="s">
        <v>750</v>
      </c>
      <c r="M3" s="49"/>
      <c r="N3" s="49"/>
    </row>
    <row r="4" spans="1:18" x14ac:dyDescent="0.2">
      <c r="C4" t="s">
        <v>15</v>
      </c>
      <c r="M4" s="49"/>
      <c r="N4" s="49"/>
    </row>
    <row r="5" spans="1:18" x14ac:dyDescent="0.2">
      <c r="B5" s="48" t="s">
        <v>751</v>
      </c>
      <c r="E5" s="48" t="s">
        <v>8</v>
      </c>
      <c r="M5" s="49"/>
      <c r="N5" s="49"/>
    </row>
    <row r="6" spans="1:18" x14ac:dyDescent="0.2">
      <c r="C6" t="s">
        <v>752</v>
      </c>
      <c r="E6" t="s">
        <v>753</v>
      </c>
      <c r="M6" s="49"/>
      <c r="N6" s="49"/>
    </row>
    <row r="7" spans="1:18" x14ac:dyDescent="0.2">
      <c r="C7" t="s">
        <v>754</v>
      </c>
      <c r="M7" s="49"/>
      <c r="N7" s="49"/>
    </row>
    <row r="8" spans="1:18" x14ac:dyDescent="0.2">
      <c r="C8" t="s">
        <v>749</v>
      </c>
      <c r="M8" s="49"/>
      <c r="N8" s="49"/>
    </row>
    <row r="9" spans="1:18" x14ac:dyDescent="0.2">
      <c r="C9" t="s">
        <v>15</v>
      </c>
      <c r="M9" s="49"/>
      <c r="N9" s="49"/>
    </row>
    <row r="10" spans="1:18" x14ac:dyDescent="0.2">
      <c r="M10" s="49"/>
      <c r="N10" s="49"/>
    </row>
    <row r="11" spans="1:18" ht="14.25" customHeight="1" x14ac:dyDescent="0.2">
      <c r="A11" t="s">
        <v>755</v>
      </c>
      <c r="B11" t="s">
        <v>749</v>
      </c>
      <c r="C11" s="50" t="s">
        <v>15</v>
      </c>
      <c r="D11" t="s">
        <v>756</v>
      </c>
      <c r="E11" s="50" t="s">
        <v>757</v>
      </c>
      <c r="F11" s="50" t="s">
        <v>18</v>
      </c>
      <c r="G11" s="50" t="s">
        <v>19</v>
      </c>
      <c r="H11" s="51" t="s">
        <v>758</v>
      </c>
      <c r="I11" t="s">
        <v>21</v>
      </c>
      <c r="J11" t="s">
        <v>22</v>
      </c>
      <c r="K11" s="50" t="s">
        <v>23</v>
      </c>
      <c r="L11" t="s">
        <v>24</v>
      </c>
      <c r="M11" s="52" t="s">
        <v>759</v>
      </c>
      <c r="N11" s="52" t="s">
        <v>26</v>
      </c>
      <c r="O11" s="53" t="s">
        <v>27</v>
      </c>
      <c r="P11" t="s">
        <v>28</v>
      </c>
      <c r="Q11" t="s">
        <v>29</v>
      </c>
      <c r="R11" t="s">
        <v>30</v>
      </c>
    </row>
    <row r="12" spans="1:18" x14ac:dyDescent="0.2">
      <c r="F12" t="s">
        <v>760</v>
      </c>
      <c r="G12" t="s">
        <v>760</v>
      </c>
      <c r="I12" t="s">
        <v>760</v>
      </c>
      <c r="J12" t="s">
        <v>760</v>
      </c>
      <c r="K12" t="s">
        <v>760</v>
      </c>
      <c r="L12" t="s">
        <v>760</v>
      </c>
      <c r="N12" t="s">
        <v>760</v>
      </c>
      <c r="Q12" t="s">
        <v>760</v>
      </c>
      <c r="R12" t="s">
        <v>760</v>
      </c>
    </row>
  </sheetData>
  <pageMargins left="0.75" right="0.75" top="1" bottom="1" header="0.5" footer="0.5"/>
  <pageSetup paperSize="9"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election activeCell="M5" sqref="M5"/>
    </sheetView>
  </sheetViews>
  <sheetFormatPr defaultRowHeight="12.75" x14ac:dyDescent="0.2"/>
  <cols>
    <col min="1" max="1" width="15.85546875" style="54" customWidth="1"/>
    <col min="2" max="2" width="62.28515625" style="50" customWidth="1"/>
    <col min="3" max="3" width="17.42578125" style="50" customWidth="1"/>
    <col min="4" max="4" width="13.28515625" style="50" customWidth="1"/>
    <col min="6" max="6" width="14.7109375" style="55" customWidth="1"/>
    <col min="7" max="7" width="34.42578125" style="56" customWidth="1"/>
    <col min="12" max="12" width="6.140625" customWidth="1"/>
    <col min="13" max="13" width="13.7109375" customWidth="1"/>
  </cols>
  <sheetData>
    <row r="4" spans="1:13" x14ac:dyDescent="0.2">
      <c r="A4" s="57" t="s">
        <v>755</v>
      </c>
      <c r="B4" s="58" t="s">
        <v>15</v>
      </c>
      <c r="C4" s="58" t="s">
        <v>757</v>
      </c>
      <c r="D4" s="58" t="s">
        <v>756</v>
      </c>
      <c r="E4" s="59" t="s">
        <v>21</v>
      </c>
      <c r="F4" s="60" t="s">
        <v>761</v>
      </c>
      <c r="G4" s="61" t="s">
        <v>2</v>
      </c>
      <c r="L4" s="62" t="s">
        <v>762</v>
      </c>
      <c r="M4" s="62" t="s">
        <v>763</v>
      </c>
    </row>
    <row r="5" spans="1:13" x14ac:dyDescent="0.2">
      <c r="L5" s="63" t="s">
        <v>656</v>
      </c>
      <c r="M5" s="63" t="s">
        <v>764</v>
      </c>
    </row>
    <row r="6" spans="1:13" x14ac:dyDescent="0.2">
      <c r="D6" s="50" t="s">
        <v>765</v>
      </c>
      <c r="L6" s="62" t="s">
        <v>766</v>
      </c>
      <c r="M6" s="62" t="s">
        <v>767</v>
      </c>
    </row>
    <row r="7" spans="1:13" x14ac:dyDescent="0.2">
      <c r="L7" s="63" t="s">
        <v>768</v>
      </c>
      <c r="M7" s="63" t="s">
        <v>769</v>
      </c>
    </row>
    <row r="8" spans="1:13" x14ac:dyDescent="0.2">
      <c r="L8" s="62" t="s">
        <v>770</v>
      </c>
      <c r="M8" s="62" t="s">
        <v>771</v>
      </c>
    </row>
    <row r="9" spans="1:13" x14ac:dyDescent="0.2">
      <c r="L9" s="63" t="s">
        <v>772</v>
      </c>
      <c r="M9" s="63" t="s">
        <v>773</v>
      </c>
    </row>
    <row r="10" spans="1:13" x14ac:dyDescent="0.2">
      <c r="L10" s="62" t="s">
        <v>118</v>
      </c>
      <c r="M10" s="62" t="s">
        <v>774</v>
      </c>
    </row>
    <row r="11" spans="1:13" x14ac:dyDescent="0.2">
      <c r="L11" s="63" t="s">
        <v>775</v>
      </c>
      <c r="M11" s="63" t="s">
        <v>776</v>
      </c>
    </row>
    <row r="12" spans="1:13" x14ac:dyDescent="0.2">
      <c r="L12" s="62" t="s">
        <v>777</v>
      </c>
      <c r="M12" s="62" t="s">
        <v>778</v>
      </c>
    </row>
    <row r="13" spans="1:13" x14ac:dyDescent="0.2">
      <c r="L13" s="63" t="s">
        <v>779</v>
      </c>
      <c r="M13" s="63" t="s">
        <v>780</v>
      </c>
    </row>
    <row r="14" spans="1:13" x14ac:dyDescent="0.2">
      <c r="L14" s="62" t="s">
        <v>781</v>
      </c>
      <c r="M14" s="62" t="s">
        <v>782</v>
      </c>
    </row>
    <row r="15" spans="1:13" x14ac:dyDescent="0.2">
      <c r="L15" s="63" t="s">
        <v>783</v>
      </c>
      <c r="M15" s="63" t="s">
        <v>784</v>
      </c>
    </row>
    <row r="16" spans="1:13" x14ac:dyDescent="0.2">
      <c r="L16" s="62" t="s">
        <v>785</v>
      </c>
      <c r="M16" s="62" t="s">
        <v>786</v>
      </c>
    </row>
    <row r="17" spans="12:13" x14ac:dyDescent="0.2">
      <c r="L17" s="63" t="s">
        <v>787</v>
      </c>
      <c r="M17" s="63" t="s">
        <v>787</v>
      </c>
    </row>
    <row r="18" spans="12:13" x14ac:dyDescent="0.2">
      <c r="L18" s="62" t="s">
        <v>788</v>
      </c>
      <c r="M18" s="62" t="s">
        <v>789</v>
      </c>
    </row>
    <row r="19" spans="12:13" x14ac:dyDescent="0.2">
      <c r="L19" s="63" t="s">
        <v>790</v>
      </c>
      <c r="M19" s="63" t="s">
        <v>791</v>
      </c>
    </row>
    <row r="20" spans="12:13" x14ac:dyDescent="0.2">
      <c r="L20" s="62" t="s">
        <v>792</v>
      </c>
      <c r="M20" s="62" t="s">
        <v>793</v>
      </c>
    </row>
    <row r="21" spans="12:13" x14ac:dyDescent="0.2">
      <c r="L21" s="63" t="s">
        <v>794</v>
      </c>
      <c r="M21" s="63" t="s">
        <v>795</v>
      </c>
    </row>
    <row r="22" spans="12:13" x14ac:dyDescent="0.2">
      <c r="L22" s="62" t="s">
        <v>796</v>
      </c>
      <c r="M22" s="62" t="s">
        <v>797</v>
      </c>
    </row>
    <row r="23" spans="12:13" x14ac:dyDescent="0.2">
      <c r="L23" s="63" t="s">
        <v>798</v>
      </c>
      <c r="M23" s="63" t="s">
        <v>799</v>
      </c>
    </row>
    <row r="24" spans="12:13" x14ac:dyDescent="0.2">
      <c r="L24" s="62" t="s">
        <v>800</v>
      </c>
      <c r="M24" s="62" t="s">
        <v>801</v>
      </c>
    </row>
    <row r="25" spans="12:13" x14ac:dyDescent="0.2">
      <c r="L25" s="63" t="s">
        <v>802</v>
      </c>
      <c r="M25" s="63" t="s">
        <v>803</v>
      </c>
    </row>
    <row r="26" spans="12:13" x14ac:dyDescent="0.2">
      <c r="L26" s="62" t="s">
        <v>804</v>
      </c>
      <c r="M26" s="62" t="s">
        <v>805</v>
      </c>
    </row>
    <row r="27" spans="12:13" x14ac:dyDescent="0.2">
      <c r="L27" s="63" t="s">
        <v>806</v>
      </c>
      <c r="M27" s="63" t="s">
        <v>807</v>
      </c>
    </row>
    <row r="28" spans="12:13" x14ac:dyDescent="0.2">
      <c r="L28" s="62" t="s">
        <v>808</v>
      </c>
      <c r="M28" s="62" t="s">
        <v>809</v>
      </c>
    </row>
    <row r="29" spans="12:13" x14ac:dyDescent="0.2">
      <c r="L29" s="63" t="s">
        <v>810</v>
      </c>
      <c r="M29" s="63" t="s">
        <v>811</v>
      </c>
    </row>
    <row r="30" spans="12:13" x14ac:dyDescent="0.2">
      <c r="L30" s="62" t="s">
        <v>812</v>
      </c>
      <c r="M30" s="62" t="s">
        <v>813</v>
      </c>
    </row>
    <row r="31" spans="12:13" x14ac:dyDescent="0.2">
      <c r="L31" s="63" t="s">
        <v>814</v>
      </c>
      <c r="M31" s="63" t="s">
        <v>815</v>
      </c>
    </row>
    <row r="32" spans="12:13" x14ac:dyDescent="0.2">
      <c r="L32" s="62" t="s">
        <v>816</v>
      </c>
      <c r="M32" s="62" t="s">
        <v>816</v>
      </c>
    </row>
    <row r="33" spans="12:13" x14ac:dyDescent="0.2">
      <c r="L33" s="63" t="s">
        <v>817</v>
      </c>
      <c r="M33" s="63" t="s">
        <v>817</v>
      </c>
    </row>
    <row r="34" spans="12:13" x14ac:dyDescent="0.2">
      <c r="L34" s="62" t="s">
        <v>818</v>
      </c>
      <c r="M34" s="62" t="s">
        <v>818</v>
      </c>
    </row>
    <row r="35" spans="12:13" x14ac:dyDescent="0.2">
      <c r="L35" s="63" t="s">
        <v>819</v>
      </c>
      <c r="M35" s="63" t="s">
        <v>819</v>
      </c>
    </row>
    <row r="36" spans="12:13" x14ac:dyDescent="0.2">
      <c r="L36" s="62" t="s">
        <v>820</v>
      </c>
      <c r="M36" s="62" t="s">
        <v>820</v>
      </c>
    </row>
    <row r="37" spans="12:13" x14ac:dyDescent="0.2">
      <c r="L37" s="63" t="s">
        <v>821</v>
      </c>
      <c r="M37" s="63" t="s">
        <v>821</v>
      </c>
    </row>
    <row r="38" spans="12:13" x14ac:dyDescent="0.2">
      <c r="L38" s="62" t="s">
        <v>822</v>
      </c>
      <c r="M38" s="62" t="s">
        <v>822</v>
      </c>
    </row>
    <row r="39" spans="12:13" x14ac:dyDescent="0.2">
      <c r="L39" s="63" t="s">
        <v>823</v>
      </c>
      <c r="M39" s="63" t="s">
        <v>823</v>
      </c>
    </row>
    <row r="40" spans="12:13" x14ac:dyDescent="0.2">
      <c r="L40" s="62" t="s">
        <v>824</v>
      </c>
      <c r="M40" s="62" t="s">
        <v>824</v>
      </c>
    </row>
    <row r="41" spans="12:13" x14ac:dyDescent="0.2">
      <c r="L41" s="63" t="s">
        <v>825</v>
      </c>
      <c r="M41" s="63" t="s">
        <v>825</v>
      </c>
    </row>
    <row r="42" spans="12:13" x14ac:dyDescent="0.2">
      <c r="L42" s="62" t="s">
        <v>826</v>
      </c>
      <c r="M42" s="62" t="s">
        <v>826</v>
      </c>
    </row>
    <row r="43" spans="12:13" x14ac:dyDescent="0.2">
      <c r="L43" s="63" t="s">
        <v>827</v>
      </c>
      <c r="M43" s="63" t="s">
        <v>827</v>
      </c>
    </row>
    <row r="44" spans="12:13" x14ac:dyDescent="0.2">
      <c r="L44" s="62" t="s">
        <v>828</v>
      </c>
      <c r="M44" s="62" t="s">
        <v>828</v>
      </c>
    </row>
    <row r="45" spans="12:13" x14ac:dyDescent="0.2">
      <c r="L45" s="63" t="s">
        <v>829</v>
      </c>
      <c r="M45" s="63" t="s">
        <v>829</v>
      </c>
    </row>
    <row r="46" spans="12:13" x14ac:dyDescent="0.2">
      <c r="L46" s="62" t="s">
        <v>830</v>
      </c>
      <c r="M46" s="62" t="s">
        <v>830</v>
      </c>
    </row>
    <row r="47" spans="12:13" x14ac:dyDescent="0.2">
      <c r="L47" s="63" t="s">
        <v>831</v>
      </c>
      <c r="M47" s="63" t="s">
        <v>831</v>
      </c>
    </row>
    <row r="48" spans="12:13" x14ac:dyDescent="0.2">
      <c r="L48" s="62" t="s">
        <v>832</v>
      </c>
      <c r="M48" s="62" t="s">
        <v>832</v>
      </c>
    </row>
    <row r="49" spans="12:13" x14ac:dyDescent="0.2">
      <c r="L49" s="63" t="s">
        <v>10</v>
      </c>
      <c r="M49" s="63" t="s">
        <v>10</v>
      </c>
    </row>
    <row r="50" spans="12:13" x14ac:dyDescent="0.2">
      <c r="L50" s="62" t="s">
        <v>833</v>
      </c>
      <c r="M50" s="62" t="s">
        <v>833</v>
      </c>
    </row>
    <row r="51" spans="12:13" x14ac:dyDescent="0.2">
      <c r="L51" s="63" t="s">
        <v>834</v>
      </c>
      <c r="M51" s="63" t="s">
        <v>834</v>
      </c>
    </row>
    <row r="52" spans="12:13" x14ac:dyDescent="0.2">
      <c r="L52" s="62" t="s">
        <v>835</v>
      </c>
      <c r="M52" s="62" t="s">
        <v>835</v>
      </c>
    </row>
    <row r="53" spans="12:13" x14ac:dyDescent="0.2">
      <c r="L53" s="63" t="s">
        <v>836</v>
      </c>
      <c r="M53" s="63" t="s">
        <v>836</v>
      </c>
    </row>
    <row r="54" spans="12:13" x14ac:dyDescent="0.2">
      <c r="L54" s="62" t="s">
        <v>765</v>
      </c>
      <c r="M54" s="62" t="s">
        <v>765</v>
      </c>
    </row>
    <row r="55" spans="12:13" x14ac:dyDescent="0.2">
      <c r="L55" s="63" t="s">
        <v>837</v>
      </c>
      <c r="M55" s="63" t="s">
        <v>837</v>
      </c>
    </row>
    <row r="56" spans="12:13" x14ac:dyDescent="0.2">
      <c r="L56" s="62" t="s">
        <v>838</v>
      </c>
      <c r="M56" s="62" t="s">
        <v>838</v>
      </c>
    </row>
    <row r="57" spans="12:13" x14ac:dyDescent="0.2">
      <c r="L57" s="63" t="s">
        <v>839</v>
      </c>
      <c r="M57" s="63" t="s">
        <v>839</v>
      </c>
    </row>
  </sheetData>
  <conditionalFormatting sqref="B65529:B65536">
    <cfRule type="expression" dxfId="22" priority="1" stopIfTrue="1">
      <formula>#REF!=1</formula>
    </cfRule>
  </conditionalFormatting>
  <conditionalFormatting sqref="B4:B65528">
    <cfRule type="expression" dxfId="21" priority="2" stopIfTrue="1">
      <formula>F5=1</formula>
    </cfRule>
  </conditionalFormatting>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R154"/>
  <sheetViews>
    <sheetView view="pageBreakPreview" zoomScale="80" zoomScaleNormal="115" zoomScaleSheetLayoutView="80" zoomScalePageLayoutView="80" workbookViewId="0"/>
  </sheetViews>
  <sheetFormatPr defaultRowHeight="12.75" x14ac:dyDescent="0.2"/>
  <cols>
    <col min="1" max="1" width="14" style="64" customWidth="1"/>
    <col min="2" max="2" width="17.42578125" style="64" customWidth="1"/>
    <col min="3" max="3" width="73.28515625" style="65" customWidth="1"/>
    <col min="4" max="4" width="5.7109375" style="66" hidden="1" customWidth="1"/>
    <col min="5" max="5" width="20.42578125" style="67" hidden="1" customWidth="1"/>
    <col min="6" max="6" width="14.7109375" style="67" hidden="1" customWidth="1"/>
    <col min="7" max="7" width="14.7109375" style="68" hidden="1" customWidth="1"/>
    <col min="8" max="8" width="20.7109375" style="69" hidden="1" customWidth="1"/>
    <col min="9" max="9" width="10.28515625" style="70" hidden="1" customWidth="1"/>
    <col min="10" max="11" width="17.5703125" style="70" hidden="1" customWidth="1"/>
    <col min="12" max="12" width="10.140625" style="70" hidden="1" customWidth="1"/>
    <col min="13" max="13" width="28.85546875" style="71" customWidth="1"/>
    <col min="14" max="14" width="28.140625" style="72" hidden="1" customWidth="1"/>
    <col min="15" max="15" width="28.140625" style="73" hidden="1" customWidth="1"/>
    <col min="16" max="16" width="42.28515625" style="74" hidden="1" customWidth="1"/>
    <col min="17" max="17" width="9.140625" style="75" hidden="1" customWidth="1"/>
    <col min="18" max="18" width="12" style="76" hidden="1" customWidth="1"/>
    <col min="19" max="19" width="9.140625" style="76" customWidth="1"/>
    <col min="20" max="16384" width="9.140625" style="76"/>
  </cols>
  <sheetData>
    <row r="1" spans="1:18" x14ac:dyDescent="0.2">
      <c r="B1" s="77" t="s">
        <v>0</v>
      </c>
      <c r="E1" s="78" t="s">
        <v>1</v>
      </c>
      <c r="F1" s="79"/>
      <c r="H1" s="80"/>
      <c r="I1" s="70" t="s">
        <v>2</v>
      </c>
      <c r="O1" s="65" t="s">
        <v>3</v>
      </c>
    </row>
    <row r="2" spans="1:18" x14ac:dyDescent="0.2">
      <c r="E2" s="81"/>
      <c r="F2" s="79"/>
      <c r="H2" s="80"/>
      <c r="O2" s="65"/>
    </row>
    <row r="3" spans="1:18" x14ac:dyDescent="0.2">
      <c r="C3" s="65" t="s">
        <v>4</v>
      </c>
      <c r="E3" s="81" t="s">
        <v>5</v>
      </c>
      <c r="F3" s="79"/>
      <c r="H3" s="80"/>
      <c r="O3" s="65">
        <v>6</v>
      </c>
    </row>
    <row r="4" spans="1:18" x14ac:dyDescent="0.2">
      <c r="C4" s="65" t="s">
        <v>6</v>
      </c>
      <c r="E4" s="81"/>
      <c r="F4" s="79"/>
      <c r="H4" s="80"/>
      <c r="O4" s="65"/>
    </row>
    <row r="5" spans="1:18" x14ac:dyDescent="0.2">
      <c r="B5" s="77" t="s">
        <v>7</v>
      </c>
      <c r="E5" s="78" t="s">
        <v>8</v>
      </c>
      <c r="F5" s="79"/>
      <c r="H5" s="80"/>
      <c r="M5" s="71" t="s">
        <v>9</v>
      </c>
      <c r="O5" s="65" t="s">
        <v>10</v>
      </c>
    </row>
    <row r="6" spans="1:18" x14ac:dyDescent="0.2">
      <c r="E6" s="79" t="s">
        <v>11</v>
      </c>
      <c r="F6" s="79"/>
      <c r="H6" s="80"/>
      <c r="O6" s="65"/>
    </row>
    <row r="7" spans="1:18" x14ac:dyDescent="0.2">
      <c r="C7" s="65" t="s">
        <v>4</v>
      </c>
      <c r="E7" s="79"/>
      <c r="F7" s="79"/>
      <c r="H7" s="80"/>
      <c r="O7" s="65"/>
    </row>
    <row r="8" spans="1:18" x14ac:dyDescent="0.2">
      <c r="C8" s="65" t="s">
        <v>12</v>
      </c>
      <c r="E8" s="79"/>
      <c r="F8" s="79"/>
      <c r="H8" s="80"/>
      <c r="O8" s="65"/>
    </row>
    <row r="9" spans="1:18" x14ac:dyDescent="0.2">
      <c r="E9" s="79"/>
      <c r="F9" s="79"/>
      <c r="H9" s="80"/>
      <c r="O9" s="65"/>
    </row>
    <row r="10" spans="1:18" x14ac:dyDescent="0.2">
      <c r="E10" s="79"/>
      <c r="F10" s="79"/>
      <c r="H10" s="80"/>
      <c r="O10" s="65"/>
    </row>
    <row r="11" spans="1:18" s="155" customFormat="1" ht="15" x14ac:dyDescent="0.25">
      <c r="A11" s="82" t="s">
        <v>13</v>
      </c>
      <c r="B11" s="82" t="s">
        <v>14</v>
      </c>
      <c r="C11" s="83" t="s">
        <v>15</v>
      </c>
      <c r="D11" s="83" t="s">
        <v>16</v>
      </c>
      <c r="E11" s="83" t="s">
        <v>17</v>
      </c>
      <c r="F11" s="84" t="s">
        <v>18</v>
      </c>
      <c r="G11" s="84" t="s">
        <v>19</v>
      </c>
      <c r="H11" s="85" t="s">
        <v>20</v>
      </c>
      <c r="I11" s="86" t="s">
        <v>21</v>
      </c>
      <c r="J11" s="86" t="s">
        <v>22</v>
      </c>
      <c r="K11" s="87" t="s">
        <v>23</v>
      </c>
      <c r="L11" s="86" t="s">
        <v>24</v>
      </c>
      <c r="M11" s="88" t="s">
        <v>25</v>
      </c>
      <c r="N11" s="152" t="s">
        <v>26</v>
      </c>
      <c r="O11" s="151" t="s">
        <v>27</v>
      </c>
      <c r="P11" s="153" t="s">
        <v>28</v>
      </c>
      <c r="Q11" s="154" t="s">
        <v>29</v>
      </c>
      <c r="R11" s="153" t="s">
        <v>30</v>
      </c>
    </row>
    <row r="12" spans="1:18" s="89" customFormat="1" ht="36.75" x14ac:dyDescent="0.3">
      <c r="A12" s="90"/>
      <c r="B12" s="90" t="s">
        <v>4</v>
      </c>
      <c r="C12" s="91" t="s">
        <v>12</v>
      </c>
      <c r="D12" s="92"/>
      <c r="E12" s="93"/>
      <c r="F12" s="93">
        <v>0</v>
      </c>
      <c r="G12" s="93">
        <v>0</v>
      </c>
      <c r="H12" s="94"/>
      <c r="I12" s="95">
        <v>-1</v>
      </c>
      <c r="J12" s="95"/>
      <c r="K12" s="95">
        <v>-1</v>
      </c>
      <c r="L12" s="95">
        <v>-1</v>
      </c>
      <c r="M12" s="96">
        <f>'Popis del'!M12</f>
        <v>0</v>
      </c>
      <c r="N12" s="97">
        <v>162766.47450000001</v>
      </c>
      <c r="O12" s="98"/>
      <c r="P12" s="99"/>
      <c r="Q12" s="100"/>
      <c r="R12" s="89">
        <v>1</v>
      </c>
    </row>
    <row r="13" spans="1:18" s="101" customFormat="1" ht="15.75" x14ac:dyDescent="0.25">
      <c r="A13" s="102" t="s">
        <v>31</v>
      </c>
      <c r="B13" s="102" t="s">
        <v>4</v>
      </c>
      <c r="C13" s="103" t="s">
        <v>32</v>
      </c>
      <c r="D13" s="104"/>
      <c r="E13" s="105">
        <v>0</v>
      </c>
      <c r="F13" s="105">
        <v>0</v>
      </c>
      <c r="G13" s="105"/>
      <c r="H13" s="106">
        <v>0</v>
      </c>
      <c r="I13" s="107">
        <v>6245982</v>
      </c>
      <c r="J13" s="107">
        <v>-1</v>
      </c>
      <c r="K13" s="107">
        <v>1</v>
      </c>
      <c r="L13" s="107">
        <v>1</v>
      </c>
      <c r="M13" s="108">
        <f>'Popis del'!M13</f>
        <v>0</v>
      </c>
      <c r="N13" s="109">
        <v>162766.47450000001</v>
      </c>
      <c r="O13" s="110"/>
      <c r="P13" s="111"/>
      <c r="Q13" s="112"/>
      <c r="R13" s="101">
        <v>1</v>
      </c>
    </row>
    <row r="14" spans="1:18" s="148" customFormat="1" x14ac:dyDescent="0.2">
      <c r="A14" s="137" t="s">
        <v>33</v>
      </c>
      <c r="B14" s="137" t="s">
        <v>34</v>
      </c>
      <c r="C14" s="138" t="s">
        <v>35</v>
      </c>
      <c r="D14" s="139"/>
      <c r="E14" s="140">
        <v>0</v>
      </c>
      <c r="F14" s="140">
        <v>0</v>
      </c>
      <c r="G14" s="140"/>
      <c r="H14" s="141">
        <v>0</v>
      </c>
      <c r="I14" s="142">
        <v>6245983</v>
      </c>
      <c r="J14" s="142">
        <v>6245982</v>
      </c>
      <c r="K14" s="142">
        <v>1</v>
      </c>
      <c r="L14" s="142">
        <v>2</v>
      </c>
      <c r="M14" s="143">
        <f>'Popis del'!M14</f>
        <v>0</v>
      </c>
      <c r="N14" s="144">
        <v>162766.47450000001</v>
      </c>
      <c r="O14" s="145"/>
      <c r="P14" s="146"/>
      <c r="Q14" s="147"/>
      <c r="R14" s="148">
        <v>1</v>
      </c>
    </row>
    <row r="15" spans="1:18" s="125" customFormat="1" x14ac:dyDescent="0.2">
      <c r="A15" s="126" t="s">
        <v>36</v>
      </c>
      <c r="B15" s="126" t="s">
        <v>37</v>
      </c>
      <c r="C15" s="127" t="s">
        <v>38</v>
      </c>
      <c r="D15" s="128"/>
      <c r="E15" s="129">
        <v>0</v>
      </c>
      <c r="F15" s="129">
        <v>0</v>
      </c>
      <c r="G15" s="129"/>
      <c r="H15" s="130">
        <v>0</v>
      </c>
      <c r="I15" s="131">
        <v>6343748</v>
      </c>
      <c r="J15" s="131">
        <v>6245983</v>
      </c>
      <c r="K15" s="131">
        <v>1</v>
      </c>
      <c r="L15" s="131">
        <v>3</v>
      </c>
      <c r="M15" s="132">
        <f>'Popis del'!M15</f>
        <v>0</v>
      </c>
      <c r="N15" s="133">
        <v>0</v>
      </c>
      <c r="O15" s="134"/>
      <c r="P15" s="135"/>
      <c r="Q15" s="136"/>
      <c r="R15" s="125">
        <v>1</v>
      </c>
    </row>
    <row r="16" spans="1:18" s="125" customFormat="1" x14ac:dyDescent="0.2">
      <c r="A16" s="126" t="s">
        <v>77</v>
      </c>
      <c r="B16" s="126" t="s">
        <v>34</v>
      </c>
      <c r="C16" s="127" t="s">
        <v>78</v>
      </c>
      <c r="D16" s="128"/>
      <c r="E16" s="129">
        <v>0</v>
      </c>
      <c r="F16" s="129">
        <v>0</v>
      </c>
      <c r="G16" s="129"/>
      <c r="H16" s="130">
        <v>0</v>
      </c>
      <c r="I16" s="131">
        <v>6245984</v>
      </c>
      <c r="J16" s="131">
        <v>6245983</v>
      </c>
      <c r="K16" s="131">
        <v>1</v>
      </c>
      <c r="L16" s="131">
        <v>3</v>
      </c>
      <c r="M16" s="132">
        <f>'Popis del'!M30</f>
        <v>0</v>
      </c>
      <c r="N16" s="133">
        <v>5104.12</v>
      </c>
      <c r="O16" s="134"/>
      <c r="P16" s="135"/>
      <c r="Q16" s="136"/>
      <c r="R16" s="125">
        <v>1</v>
      </c>
    </row>
    <row r="17" spans="1:18" s="125" customFormat="1" x14ac:dyDescent="0.2">
      <c r="A17" s="126" t="s">
        <v>79</v>
      </c>
      <c r="B17" s="126"/>
      <c r="C17" s="127" t="s">
        <v>80</v>
      </c>
      <c r="D17" s="128"/>
      <c r="E17" s="129">
        <v>0</v>
      </c>
      <c r="F17" s="129">
        <v>0</v>
      </c>
      <c r="G17" s="129"/>
      <c r="H17" s="130">
        <v>0</v>
      </c>
      <c r="I17" s="131">
        <v>6245678</v>
      </c>
      <c r="J17" s="131">
        <v>6245984</v>
      </c>
      <c r="K17" s="131">
        <v>1</v>
      </c>
      <c r="L17" s="131">
        <v>4</v>
      </c>
      <c r="M17" s="132">
        <f>'Popis del'!M31</f>
        <v>0</v>
      </c>
      <c r="N17" s="133">
        <v>5104.12</v>
      </c>
      <c r="O17" s="134"/>
      <c r="P17" s="135"/>
      <c r="Q17" s="136"/>
      <c r="R17" s="125">
        <v>1</v>
      </c>
    </row>
    <row r="18" spans="1:18" s="125" customFormat="1" x14ac:dyDescent="0.2">
      <c r="A18" s="126" t="s">
        <v>81</v>
      </c>
      <c r="B18" s="126"/>
      <c r="C18" s="127" t="s">
        <v>82</v>
      </c>
      <c r="D18" s="128"/>
      <c r="E18" s="129">
        <v>0</v>
      </c>
      <c r="F18" s="129">
        <v>0</v>
      </c>
      <c r="G18" s="129"/>
      <c r="H18" s="130">
        <v>0</v>
      </c>
      <c r="I18" s="131">
        <v>6245679</v>
      </c>
      <c r="J18" s="131">
        <v>6245678</v>
      </c>
      <c r="K18" s="131">
        <v>1</v>
      </c>
      <c r="L18" s="131">
        <v>5</v>
      </c>
      <c r="M18" s="132">
        <f>'Popis del'!M32</f>
        <v>0</v>
      </c>
      <c r="N18" s="133">
        <v>5104.12</v>
      </c>
      <c r="O18" s="134"/>
      <c r="P18" s="135"/>
      <c r="Q18" s="136"/>
      <c r="R18" s="125">
        <v>1</v>
      </c>
    </row>
    <row r="19" spans="1:18" s="125" customFormat="1" x14ac:dyDescent="0.2">
      <c r="A19" s="126" t="s">
        <v>83</v>
      </c>
      <c r="B19" s="126"/>
      <c r="C19" s="127" t="s">
        <v>38</v>
      </c>
      <c r="D19" s="128"/>
      <c r="E19" s="129">
        <v>0</v>
      </c>
      <c r="F19" s="129">
        <v>0</v>
      </c>
      <c r="G19" s="129"/>
      <c r="H19" s="130">
        <v>0</v>
      </c>
      <c r="I19" s="131">
        <v>6245680</v>
      </c>
      <c r="J19" s="131">
        <v>6245679</v>
      </c>
      <c r="K19" s="131">
        <v>1</v>
      </c>
      <c r="L19" s="131">
        <v>6</v>
      </c>
      <c r="M19" s="132">
        <f>'Popis del'!M33</f>
        <v>0</v>
      </c>
      <c r="N19" s="133">
        <v>0</v>
      </c>
      <c r="O19" s="134"/>
      <c r="P19" s="135"/>
      <c r="Q19" s="136"/>
      <c r="R19" s="125">
        <v>1</v>
      </c>
    </row>
    <row r="20" spans="1:18" s="125" customFormat="1" x14ac:dyDescent="0.2">
      <c r="A20" s="126" t="s">
        <v>113</v>
      </c>
      <c r="B20" s="126"/>
      <c r="C20" s="127" t="s">
        <v>114</v>
      </c>
      <c r="D20" s="128"/>
      <c r="E20" s="129">
        <v>0</v>
      </c>
      <c r="F20" s="129">
        <v>0</v>
      </c>
      <c r="G20" s="129"/>
      <c r="H20" s="130">
        <v>0</v>
      </c>
      <c r="I20" s="131">
        <v>6245696</v>
      </c>
      <c r="J20" s="131">
        <v>6245679</v>
      </c>
      <c r="K20" s="131">
        <v>1</v>
      </c>
      <c r="L20" s="131">
        <v>6</v>
      </c>
      <c r="M20" s="132">
        <f>'Popis del'!M48</f>
        <v>0</v>
      </c>
      <c r="N20" s="133">
        <v>5104.12</v>
      </c>
      <c r="O20" s="134"/>
      <c r="P20" s="135"/>
      <c r="Q20" s="136"/>
      <c r="R20" s="125">
        <v>1</v>
      </c>
    </row>
    <row r="21" spans="1:18" s="125" customFormat="1" x14ac:dyDescent="0.2">
      <c r="A21" s="126" t="s">
        <v>131</v>
      </c>
      <c r="B21" s="126" t="s">
        <v>45</v>
      </c>
      <c r="C21" s="127" t="s">
        <v>132</v>
      </c>
      <c r="D21" s="128"/>
      <c r="E21" s="129">
        <v>0</v>
      </c>
      <c r="F21" s="129">
        <v>0</v>
      </c>
      <c r="G21" s="129"/>
      <c r="H21" s="130">
        <v>0</v>
      </c>
      <c r="I21" s="131">
        <v>6245985</v>
      </c>
      <c r="J21" s="131">
        <v>6245983</v>
      </c>
      <c r="K21" s="131">
        <v>1</v>
      </c>
      <c r="L21" s="131">
        <v>3</v>
      </c>
      <c r="M21" s="132">
        <f>'Popis del'!M54</f>
        <v>0</v>
      </c>
      <c r="N21" s="133">
        <v>149911.57</v>
      </c>
      <c r="O21" s="134"/>
      <c r="P21" s="135"/>
      <c r="Q21" s="136"/>
      <c r="R21" s="125">
        <v>1</v>
      </c>
    </row>
    <row r="22" spans="1:18" s="125" customFormat="1" x14ac:dyDescent="0.2">
      <c r="A22" s="126" t="s">
        <v>133</v>
      </c>
      <c r="B22" s="126"/>
      <c r="C22" s="127" t="s">
        <v>80</v>
      </c>
      <c r="D22" s="128"/>
      <c r="E22" s="129">
        <v>0</v>
      </c>
      <c r="F22" s="129">
        <v>0</v>
      </c>
      <c r="G22" s="129"/>
      <c r="H22" s="130">
        <v>0</v>
      </c>
      <c r="I22" s="131">
        <v>6245702</v>
      </c>
      <c r="J22" s="131">
        <v>6245985</v>
      </c>
      <c r="K22" s="131">
        <v>1</v>
      </c>
      <c r="L22" s="131">
        <v>4</v>
      </c>
      <c r="M22" s="132">
        <f>'Popis del'!M55</f>
        <v>0</v>
      </c>
      <c r="N22" s="133">
        <v>149911.57</v>
      </c>
      <c r="O22" s="134"/>
      <c r="P22" s="135"/>
      <c r="Q22" s="136"/>
      <c r="R22" s="125">
        <v>1</v>
      </c>
    </row>
    <row r="23" spans="1:18" s="125" customFormat="1" x14ac:dyDescent="0.2">
      <c r="A23" s="126" t="s">
        <v>134</v>
      </c>
      <c r="B23" s="126"/>
      <c r="C23" s="127" t="s">
        <v>135</v>
      </c>
      <c r="D23" s="128"/>
      <c r="E23" s="129">
        <v>0</v>
      </c>
      <c r="F23" s="129">
        <v>0</v>
      </c>
      <c r="G23" s="129"/>
      <c r="H23" s="130">
        <v>0</v>
      </c>
      <c r="I23" s="131">
        <v>6245703</v>
      </c>
      <c r="J23" s="131">
        <v>6245702</v>
      </c>
      <c r="K23" s="131">
        <v>1</v>
      </c>
      <c r="L23" s="131">
        <v>5</v>
      </c>
      <c r="M23" s="132">
        <f>'Popis del'!M56</f>
        <v>0</v>
      </c>
      <c r="N23" s="133">
        <v>149911.57</v>
      </c>
      <c r="O23" s="134"/>
      <c r="P23" s="135"/>
      <c r="Q23" s="136"/>
      <c r="R23" s="125">
        <v>1</v>
      </c>
    </row>
    <row r="24" spans="1:18" s="125" customFormat="1" x14ac:dyDescent="0.2">
      <c r="A24" s="126" t="s">
        <v>136</v>
      </c>
      <c r="B24" s="126"/>
      <c r="C24" s="127" t="s">
        <v>38</v>
      </c>
      <c r="D24" s="128"/>
      <c r="E24" s="129">
        <v>0</v>
      </c>
      <c r="F24" s="129">
        <v>0</v>
      </c>
      <c r="G24" s="129"/>
      <c r="H24" s="130">
        <v>0</v>
      </c>
      <c r="I24" s="131">
        <v>6245704</v>
      </c>
      <c r="J24" s="131">
        <v>6245703</v>
      </c>
      <c r="K24" s="131">
        <v>1</v>
      </c>
      <c r="L24" s="131">
        <v>6</v>
      </c>
      <c r="M24" s="132">
        <f>'Popis del'!M57</f>
        <v>0</v>
      </c>
      <c r="N24" s="133">
        <v>0</v>
      </c>
      <c r="O24" s="134"/>
      <c r="P24" s="135"/>
      <c r="Q24" s="136"/>
      <c r="R24" s="125">
        <v>1</v>
      </c>
    </row>
    <row r="25" spans="1:18" s="125" customFormat="1" x14ac:dyDescent="0.2">
      <c r="A25" s="126" t="s">
        <v>189</v>
      </c>
      <c r="B25" s="126"/>
      <c r="C25" s="127" t="s">
        <v>190</v>
      </c>
      <c r="D25" s="128"/>
      <c r="E25" s="129">
        <v>0</v>
      </c>
      <c r="F25" s="129">
        <v>0</v>
      </c>
      <c r="G25" s="129"/>
      <c r="H25" s="130">
        <v>0</v>
      </c>
      <c r="I25" s="131">
        <v>6245737</v>
      </c>
      <c r="J25" s="131">
        <v>6245703</v>
      </c>
      <c r="K25" s="131">
        <v>1</v>
      </c>
      <c r="L25" s="131">
        <v>6</v>
      </c>
      <c r="M25" s="132">
        <f>'Popis del'!M90</f>
        <v>0</v>
      </c>
      <c r="N25" s="133">
        <v>47143.520000000004</v>
      </c>
      <c r="O25" s="134"/>
      <c r="P25" s="135"/>
      <c r="Q25" s="136"/>
      <c r="R25" s="125">
        <v>1</v>
      </c>
    </row>
    <row r="26" spans="1:18" s="125" customFormat="1" x14ac:dyDescent="0.2">
      <c r="A26" s="126" t="s">
        <v>347</v>
      </c>
      <c r="B26" s="126"/>
      <c r="C26" s="127" t="s">
        <v>348</v>
      </c>
      <c r="D26" s="128"/>
      <c r="E26" s="129">
        <v>0</v>
      </c>
      <c r="F26" s="129">
        <v>0</v>
      </c>
      <c r="G26" s="129"/>
      <c r="H26" s="130">
        <v>0</v>
      </c>
      <c r="I26" s="131">
        <v>6245793</v>
      </c>
      <c r="J26" s="131">
        <v>6245703</v>
      </c>
      <c r="K26" s="131">
        <v>1</v>
      </c>
      <c r="L26" s="131">
        <v>6</v>
      </c>
      <c r="M26" s="132">
        <f>'Popis del'!M147</f>
        <v>0</v>
      </c>
      <c r="N26" s="133">
        <v>26666.49</v>
      </c>
      <c r="O26" s="134"/>
      <c r="P26" s="135"/>
      <c r="Q26" s="136"/>
      <c r="R26" s="125">
        <v>1</v>
      </c>
    </row>
    <row r="27" spans="1:18" s="125" customFormat="1" x14ac:dyDescent="0.2">
      <c r="A27" s="126" t="s">
        <v>462</v>
      </c>
      <c r="B27" s="126"/>
      <c r="C27" s="127" t="s">
        <v>463</v>
      </c>
      <c r="D27" s="128"/>
      <c r="E27" s="129">
        <v>0</v>
      </c>
      <c r="F27" s="129">
        <v>0</v>
      </c>
      <c r="G27" s="129"/>
      <c r="H27" s="130">
        <v>0</v>
      </c>
      <c r="I27" s="131">
        <v>6245840</v>
      </c>
      <c r="J27" s="131">
        <v>6245703</v>
      </c>
      <c r="K27" s="131">
        <v>1</v>
      </c>
      <c r="L27" s="131">
        <v>6</v>
      </c>
      <c r="M27" s="132">
        <f>'Popis del'!M194</f>
        <v>0</v>
      </c>
      <c r="N27" s="133">
        <v>23899.770000000004</v>
      </c>
      <c r="O27" s="134"/>
      <c r="P27" s="135"/>
      <c r="Q27" s="136"/>
      <c r="R27" s="125">
        <v>1</v>
      </c>
    </row>
    <row r="28" spans="1:18" s="125" customFormat="1" x14ac:dyDescent="0.2">
      <c r="A28" s="126" t="s">
        <v>531</v>
      </c>
      <c r="B28" s="126"/>
      <c r="C28" s="127" t="s">
        <v>532</v>
      </c>
      <c r="D28" s="128"/>
      <c r="E28" s="129">
        <v>0</v>
      </c>
      <c r="F28" s="129">
        <v>0</v>
      </c>
      <c r="G28" s="129"/>
      <c r="H28" s="130">
        <v>0</v>
      </c>
      <c r="I28" s="131">
        <v>6245885</v>
      </c>
      <c r="J28" s="131">
        <v>6245703</v>
      </c>
      <c r="K28" s="131">
        <v>1</v>
      </c>
      <c r="L28" s="131">
        <v>6</v>
      </c>
      <c r="M28" s="132">
        <f>'Popis del'!M239</f>
        <v>0</v>
      </c>
      <c r="N28" s="133">
        <v>1608.97</v>
      </c>
      <c r="O28" s="134"/>
      <c r="P28" s="135"/>
      <c r="Q28" s="136"/>
      <c r="R28" s="125">
        <v>1</v>
      </c>
    </row>
    <row r="29" spans="1:18" s="125" customFormat="1" x14ac:dyDescent="0.2">
      <c r="A29" s="126" t="s">
        <v>546</v>
      </c>
      <c r="B29" s="126"/>
      <c r="C29" s="127" t="s">
        <v>547</v>
      </c>
      <c r="D29" s="128"/>
      <c r="E29" s="129">
        <v>0</v>
      </c>
      <c r="F29" s="129">
        <v>0</v>
      </c>
      <c r="G29" s="129"/>
      <c r="H29" s="130">
        <v>0</v>
      </c>
      <c r="I29" s="131">
        <v>6245893</v>
      </c>
      <c r="J29" s="131">
        <v>6245703</v>
      </c>
      <c r="K29" s="131">
        <v>1</v>
      </c>
      <c r="L29" s="131">
        <v>6</v>
      </c>
      <c r="M29" s="132">
        <f>'Popis del'!M247</f>
        <v>0</v>
      </c>
      <c r="N29" s="133">
        <v>7183.06</v>
      </c>
      <c r="O29" s="134"/>
      <c r="P29" s="135"/>
      <c r="Q29" s="136"/>
      <c r="R29" s="125">
        <v>1</v>
      </c>
    </row>
    <row r="30" spans="1:18" s="125" customFormat="1" x14ac:dyDescent="0.2">
      <c r="A30" s="126" t="s">
        <v>566</v>
      </c>
      <c r="B30" s="126"/>
      <c r="C30" s="127" t="s">
        <v>567</v>
      </c>
      <c r="D30" s="128"/>
      <c r="E30" s="129">
        <v>0</v>
      </c>
      <c r="F30" s="129">
        <v>0</v>
      </c>
      <c r="G30" s="129"/>
      <c r="H30" s="130">
        <v>0</v>
      </c>
      <c r="I30" s="131">
        <v>6245900</v>
      </c>
      <c r="J30" s="131">
        <v>6245703</v>
      </c>
      <c r="K30" s="131">
        <v>1</v>
      </c>
      <c r="L30" s="131">
        <v>6</v>
      </c>
      <c r="M30" s="132">
        <f>'Popis del'!M256</f>
        <v>0</v>
      </c>
      <c r="N30" s="133">
        <v>7779.2300000000014</v>
      </c>
      <c r="O30" s="134"/>
      <c r="P30" s="135"/>
      <c r="Q30" s="136"/>
      <c r="R30" s="125">
        <v>1</v>
      </c>
    </row>
    <row r="31" spans="1:18" s="125" customFormat="1" x14ac:dyDescent="0.2">
      <c r="A31" s="126" t="s">
        <v>617</v>
      </c>
      <c r="B31" s="126"/>
      <c r="C31" s="127" t="s">
        <v>618</v>
      </c>
      <c r="D31" s="128"/>
      <c r="E31" s="129">
        <v>0</v>
      </c>
      <c r="F31" s="129">
        <v>0</v>
      </c>
      <c r="G31" s="129"/>
      <c r="H31" s="130">
        <v>0</v>
      </c>
      <c r="I31" s="131">
        <v>6245923</v>
      </c>
      <c r="J31" s="131">
        <v>6245703</v>
      </c>
      <c r="K31" s="131">
        <v>1</v>
      </c>
      <c r="L31" s="131">
        <v>6</v>
      </c>
      <c r="M31" s="132">
        <f>'Popis del'!M280</f>
        <v>0</v>
      </c>
      <c r="N31" s="133">
        <v>13856.74</v>
      </c>
      <c r="O31" s="134"/>
      <c r="P31" s="135"/>
      <c r="Q31" s="136"/>
      <c r="R31" s="125">
        <v>1</v>
      </c>
    </row>
    <row r="32" spans="1:18" s="125" customFormat="1" x14ac:dyDescent="0.2">
      <c r="A32" s="126" t="s">
        <v>650</v>
      </c>
      <c r="B32" s="126"/>
      <c r="C32" s="127" t="s">
        <v>651</v>
      </c>
      <c r="D32" s="128"/>
      <c r="E32" s="129">
        <v>0</v>
      </c>
      <c r="F32" s="129">
        <v>0</v>
      </c>
      <c r="G32" s="129"/>
      <c r="H32" s="130">
        <v>0</v>
      </c>
      <c r="I32" s="131">
        <v>6245945</v>
      </c>
      <c r="J32" s="131">
        <v>6245703</v>
      </c>
      <c r="K32" s="131">
        <v>1</v>
      </c>
      <c r="L32" s="131">
        <v>6</v>
      </c>
      <c r="M32" s="132">
        <f>'Popis del'!M302</f>
        <v>0</v>
      </c>
      <c r="N32" s="133">
        <v>12818.830000000002</v>
      </c>
      <c r="O32" s="134"/>
      <c r="P32" s="135"/>
      <c r="Q32" s="136"/>
      <c r="R32" s="125">
        <v>1</v>
      </c>
    </row>
    <row r="33" spans="1:18" s="125" customFormat="1" x14ac:dyDescent="0.2">
      <c r="A33" s="126" t="s">
        <v>688</v>
      </c>
      <c r="B33" s="126"/>
      <c r="C33" s="127" t="s">
        <v>689</v>
      </c>
      <c r="D33" s="128"/>
      <c r="E33" s="129">
        <v>0</v>
      </c>
      <c r="F33" s="129">
        <v>0</v>
      </c>
      <c r="G33" s="129"/>
      <c r="H33" s="130">
        <v>0</v>
      </c>
      <c r="I33" s="131">
        <v>6245957</v>
      </c>
      <c r="J33" s="131">
        <v>6245703</v>
      </c>
      <c r="K33" s="131">
        <v>1</v>
      </c>
      <c r="L33" s="131">
        <v>6</v>
      </c>
      <c r="M33" s="132">
        <f>'Popis del'!M315</f>
        <v>0</v>
      </c>
      <c r="N33" s="133">
        <v>8954.9600000000009</v>
      </c>
      <c r="O33" s="134"/>
      <c r="P33" s="135"/>
      <c r="Q33" s="136"/>
      <c r="R33" s="125">
        <v>1</v>
      </c>
    </row>
    <row r="34" spans="1:18" s="125" customFormat="1" x14ac:dyDescent="0.2">
      <c r="A34" s="126" t="s">
        <v>743</v>
      </c>
      <c r="B34" s="126" t="s">
        <v>48</v>
      </c>
      <c r="C34" s="127" t="s">
        <v>744</v>
      </c>
      <c r="D34" s="128"/>
      <c r="E34" s="129">
        <v>0</v>
      </c>
      <c r="F34" s="129">
        <v>0</v>
      </c>
      <c r="G34" s="129"/>
      <c r="H34" s="130">
        <v>0</v>
      </c>
      <c r="I34" s="131">
        <v>6245986</v>
      </c>
      <c r="J34" s="131">
        <v>6245983</v>
      </c>
      <c r="K34" s="131">
        <v>1</v>
      </c>
      <c r="L34" s="131">
        <v>3</v>
      </c>
      <c r="M34" s="132">
        <f>'Popis del'!M340</f>
        <v>0</v>
      </c>
      <c r="N34" s="133">
        <v>7750.7844999999998</v>
      </c>
      <c r="O34" s="134"/>
      <c r="P34" s="135"/>
      <c r="Q34" s="136"/>
      <c r="R34" s="125">
        <v>1</v>
      </c>
    </row>
    <row r="35" spans="1:18" s="113" customFormat="1" x14ac:dyDescent="0.2">
      <c r="A35" s="114"/>
      <c r="B35" s="114"/>
      <c r="C35" s="115"/>
      <c r="D35" s="116"/>
      <c r="E35" s="117"/>
      <c r="F35" s="117"/>
      <c r="G35" s="117"/>
      <c r="H35" s="118"/>
      <c r="I35" s="119"/>
      <c r="J35" s="119"/>
      <c r="K35" s="119"/>
      <c r="L35" s="119"/>
      <c r="M35" s="120"/>
      <c r="N35" s="121"/>
      <c r="O35" s="122"/>
      <c r="P35" s="123"/>
      <c r="Q35" s="124"/>
    </row>
    <row r="36" spans="1:18" s="113" customFormat="1" x14ac:dyDescent="0.2">
      <c r="A36" s="114"/>
      <c r="B36" s="114"/>
      <c r="C36" s="115"/>
      <c r="D36" s="116"/>
      <c r="E36" s="117"/>
      <c r="F36" s="117"/>
      <c r="G36" s="117"/>
      <c r="H36" s="118"/>
      <c r="I36" s="119"/>
      <c r="J36" s="119"/>
      <c r="K36" s="119"/>
      <c r="L36" s="119"/>
      <c r="M36" s="120"/>
      <c r="N36" s="121"/>
      <c r="O36" s="122"/>
      <c r="P36" s="123"/>
      <c r="Q36" s="124"/>
    </row>
    <row r="37" spans="1:18" s="113" customFormat="1" x14ac:dyDescent="0.2">
      <c r="A37" s="114"/>
      <c r="B37" s="114"/>
      <c r="C37" s="115"/>
      <c r="D37" s="116"/>
      <c r="E37" s="117"/>
      <c r="F37" s="117"/>
      <c r="G37" s="117"/>
      <c r="H37" s="118"/>
      <c r="I37" s="119"/>
      <c r="J37" s="119"/>
      <c r="K37" s="119"/>
      <c r="L37" s="119"/>
      <c r="M37" s="120"/>
      <c r="N37" s="121"/>
      <c r="O37" s="122"/>
      <c r="P37" s="123"/>
      <c r="Q37" s="124"/>
    </row>
    <row r="38" spans="1:18" s="113" customFormat="1" x14ac:dyDescent="0.2">
      <c r="A38" s="114"/>
      <c r="B38" s="114"/>
      <c r="C38" s="115"/>
      <c r="D38" s="116"/>
      <c r="E38" s="117"/>
      <c r="F38" s="117"/>
      <c r="G38" s="117"/>
      <c r="H38" s="118"/>
      <c r="I38" s="119"/>
      <c r="J38" s="119"/>
      <c r="K38" s="119"/>
      <c r="L38" s="119"/>
      <c r="M38" s="120"/>
      <c r="N38" s="121"/>
      <c r="O38" s="122"/>
      <c r="P38" s="123"/>
      <c r="Q38" s="124"/>
    </row>
    <row r="39" spans="1:18" s="113" customFormat="1" x14ac:dyDescent="0.2">
      <c r="A39" s="114"/>
      <c r="B39" s="114"/>
      <c r="C39" s="115"/>
      <c r="D39" s="116"/>
      <c r="E39" s="117"/>
      <c r="F39" s="117"/>
      <c r="G39" s="117"/>
      <c r="H39" s="118"/>
      <c r="I39" s="119"/>
      <c r="J39" s="119"/>
      <c r="K39" s="119"/>
      <c r="L39" s="119"/>
      <c r="M39" s="120"/>
      <c r="N39" s="121"/>
      <c r="O39" s="122"/>
      <c r="P39" s="123"/>
      <c r="Q39" s="124"/>
    </row>
    <row r="40" spans="1:18" s="113" customFormat="1" x14ac:dyDescent="0.2">
      <c r="A40" s="114"/>
      <c r="B40" s="114"/>
      <c r="C40" s="115"/>
      <c r="D40" s="116"/>
      <c r="E40" s="117"/>
      <c r="F40" s="117"/>
      <c r="G40" s="117"/>
      <c r="H40" s="118"/>
      <c r="I40" s="119"/>
      <c r="J40" s="119"/>
      <c r="K40" s="119"/>
      <c r="L40" s="119"/>
      <c r="M40" s="120"/>
      <c r="N40" s="121"/>
      <c r="O40" s="122"/>
      <c r="P40" s="123"/>
      <c r="Q40" s="124"/>
    </row>
    <row r="41" spans="1:18" s="113" customFormat="1" x14ac:dyDescent="0.2">
      <c r="A41" s="114"/>
      <c r="B41" s="114"/>
      <c r="C41" s="115"/>
      <c r="D41" s="116"/>
      <c r="E41" s="117"/>
      <c r="F41" s="117"/>
      <c r="G41" s="117"/>
      <c r="H41" s="118"/>
      <c r="I41" s="119"/>
      <c r="J41" s="119"/>
      <c r="K41" s="119"/>
      <c r="L41" s="119"/>
      <c r="M41" s="120"/>
      <c r="N41" s="121"/>
      <c r="O41" s="122"/>
      <c r="P41" s="123"/>
      <c r="Q41" s="124"/>
    </row>
    <row r="42" spans="1:18" s="113" customFormat="1" x14ac:dyDescent="0.2">
      <c r="A42" s="114"/>
      <c r="B42" s="114"/>
      <c r="C42" s="115"/>
      <c r="D42" s="116"/>
      <c r="E42" s="117"/>
      <c r="F42" s="117"/>
      <c r="G42" s="117"/>
      <c r="H42" s="118"/>
      <c r="I42" s="119"/>
      <c r="J42" s="119"/>
      <c r="K42" s="119"/>
      <c r="L42" s="119"/>
      <c r="M42" s="120"/>
      <c r="N42" s="121"/>
      <c r="O42" s="122"/>
      <c r="P42" s="123"/>
      <c r="Q42" s="124"/>
    </row>
    <row r="43" spans="1:18" s="101" customFormat="1" ht="15" x14ac:dyDescent="0.2">
      <c r="A43" s="102"/>
      <c r="B43" s="102"/>
      <c r="C43" s="103"/>
      <c r="D43" s="104"/>
      <c r="E43" s="105"/>
      <c r="F43" s="105"/>
      <c r="G43" s="105"/>
      <c r="H43" s="106"/>
      <c r="I43" s="107"/>
      <c r="J43" s="107"/>
      <c r="K43" s="107"/>
      <c r="L43" s="107"/>
      <c r="M43" s="108"/>
      <c r="N43" s="109"/>
      <c r="O43" s="110"/>
      <c r="P43" s="111"/>
      <c r="Q43" s="112"/>
    </row>
    <row r="44" spans="1:18" s="113" customFormat="1" x14ac:dyDescent="0.2">
      <c r="A44" s="114"/>
      <c r="B44" s="114"/>
      <c r="C44" s="115"/>
      <c r="D44" s="116"/>
      <c r="E44" s="117"/>
      <c r="F44" s="117"/>
      <c r="G44" s="117"/>
      <c r="H44" s="118"/>
      <c r="I44" s="119"/>
      <c r="J44" s="119"/>
      <c r="K44" s="119"/>
      <c r="L44" s="119"/>
      <c r="M44" s="120"/>
      <c r="N44" s="121"/>
      <c r="O44" s="122"/>
      <c r="P44" s="123"/>
      <c r="Q44" s="124"/>
    </row>
    <row r="45" spans="1:18" s="113" customFormat="1" x14ac:dyDescent="0.2">
      <c r="A45" s="114"/>
      <c r="B45" s="114"/>
      <c r="C45" s="115"/>
      <c r="D45" s="116"/>
      <c r="E45" s="117"/>
      <c r="F45" s="117"/>
      <c r="G45" s="117"/>
      <c r="H45" s="118"/>
      <c r="I45" s="119"/>
      <c r="J45" s="119"/>
      <c r="K45" s="119"/>
      <c r="L45" s="119"/>
      <c r="M45" s="120"/>
      <c r="N45" s="121"/>
      <c r="O45" s="122"/>
      <c r="P45" s="123"/>
      <c r="Q45" s="124"/>
    </row>
    <row r="46" spans="1:18" s="113" customFormat="1" x14ac:dyDescent="0.2">
      <c r="A46" s="114"/>
      <c r="B46" s="114"/>
      <c r="C46" s="115"/>
      <c r="D46" s="116"/>
      <c r="E46" s="117"/>
      <c r="F46" s="117"/>
      <c r="G46" s="117"/>
      <c r="H46" s="118"/>
      <c r="I46" s="119"/>
      <c r="J46" s="119"/>
      <c r="K46" s="119"/>
      <c r="L46" s="119"/>
      <c r="M46" s="120"/>
      <c r="N46" s="121"/>
      <c r="O46" s="122"/>
      <c r="P46" s="123"/>
      <c r="Q46" s="124"/>
    </row>
    <row r="47" spans="1:18" s="113" customFormat="1" x14ac:dyDescent="0.2">
      <c r="A47" s="114"/>
      <c r="B47" s="114"/>
      <c r="C47" s="115"/>
      <c r="D47" s="116"/>
      <c r="E47" s="117"/>
      <c r="F47" s="117"/>
      <c r="G47" s="117"/>
      <c r="H47" s="118"/>
      <c r="I47" s="119"/>
      <c r="J47" s="119"/>
      <c r="K47" s="119"/>
      <c r="L47" s="119"/>
      <c r="M47" s="120"/>
      <c r="N47" s="121"/>
      <c r="O47" s="122"/>
      <c r="P47" s="123"/>
      <c r="Q47" s="124"/>
    </row>
    <row r="48" spans="1:18" s="113" customFormat="1" x14ac:dyDescent="0.2">
      <c r="A48" s="114"/>
      <c r="B48" s="114"/>
      <c r="C48" s="115"/>
      <c r="D48" s="116"/>
      <c r="E48" s="117"/>
      <c r="F48" s="117"/>
      <c r="G48" s="117"/>
      <c r="H48" s="118"/>
      <c r="I48" s="119"/>
      <c r="J48" s="119"/>
      <c r="K48" s="119"/>
      <c r="L48" s="119"/>
      <c r="M48" s="120"/>
      <c r="N48" s="121"/>
      <c r="O48" s="122"/>
      <c r="P48" s="123"/>
      <c r="Q48" s="124"/>
    </row>
    <row r="49" spans="1:17" s="113" customFormat="1" x14ac:dyDescent="0.2">
      <c r="A49" s="114"/>
      <c r="B49" s="114"/>
      <c r="C49" s="115"/>
      <c r="D49" s="116"/>
      <c r="E49" s="117"/>
      <c r="F49" s="117"/>
      <c r="G49" s="117"/>
      <c r="H49" s="118"/>
      <c r="I49" s="119"/>
      <c r="J49" s="119"/>
      <c r="K49" s="119"/>
      <c r="L49" s="119"/>
      <c r="M49" s="120"/>
      <c r="N49" s="121"/>
      <c r="O49" s="122"/>
      <c r="P49" s="123"/>
      <c r="Q49" s="124"/>
    </row>
    <row r="50" spans="1:17" s="113" customFormat="1" x14ac:dyDescent="0.2">
      <c r="A50" s="114"/>
      <c r="B50" s="114"/>
      <c r="C50" s="115"/>
      <c r="D50" s="116"/>
      <c r="E50" s="117"/>
      <c r="F50" s="117"/>
      <c r="G50" s="117"/>
      <c r="H50" s="118"/>
      <c r="I50" s="119"/>
      <c r="J50" s="119"/>
      <c r="K50" s="119"/>
      <c r="L50" s="119"/>
      <c r="M50" s="120"/>
      <c r="N50" s="121"/>
      <c r="O50" s="122"/>
      <c r="P50" s="123"/>
      <c r="Q50" s="124"/>
    </row>
    <row r="51" spans="1:17" s="113" customFormat="1" x14ac:dyDescent="0.2">
      <c r="A51" s="114"/>
      <c r="B51" s="114"/>
      <c r="C51" s="115"/>
      <c r="D51" s="116"/>
      <c r="E51" s="117"/>
      <c r="F51" s="117"/>
      <c r="G51" s="117"/>
      <c r="H51" s="118"/>
      <c r="I51" s="119"/>
      <c r="J51" s="119"/>
      <c r="K51" s="119"/>
      <c r="L51" s="119"/>
      <c r="M51" s="120"/>
      <c r="N51" s="121"/>
      <c r="O51" s="122"/>
      <c r="P51" s="123"/>
      <c r="Q51" s="124"/>
    </row>
    <row r="52" spans="1:17" s="113" customFormat="1" x14ac:dyDescent="0.2">
      <c r="A52" s="114"/>
      <c r="B52" s="114"/>
      <c r="C52" s="115"/>
      <c r="D52" s="116"/>
      <c r="E52" s="117"/>
      <c r="F52" s="117"/>
      <c r="G52" s="117"/>
      <c r="H52" s="118"/>
      <c r="I52" s="119"/>
      <c r="J52" s="119"/>
      <c r="K52" s="119"/>
      <c r="L52" s="119"/>
      <c r="M52" s="120"/>
      <c r="N52" s="121"/>
      <c r="O52" s="122"/>
      <c r="P52" s="123"/>
      <c r="Q52" s="124"/>
    </row>
    <row r="53" spans="1:17" s="113" customFormat="1" x14ac:dyDescent="0.2">
      <c r="A53" s="114"/>
      <c r="B53" s="114"/>
      <c r="C53" s="115"/>
      <c r="D53" s="116"/>
      <c r="E53" s="117"/>
      <c r="F53" s="117"/>
      <c r="G53" s="117"/>
      <c r="H53" s="118"/>
      <c r="I53" s="119"/>
      <c r="J53" s="119"/>
      <c r="K53" s="119"/>
      <c r="L53" s="119"/>
      <c r="M53" s="120"/>
      <c r="N53" s="121"/>
      <c r="O53" s="122"/>
      <c r="P53" s="123"/>
      <c r="Q53" s="124"/>
    </row>
    <row r="54" spans="1:17" s="113" customFormat="1" x14ac:dyDescent="0.2">
      <c r="A54" s="114"/>
      <c r="B54" s="114"/>
      <c r="C54" s="115"/>
      <c r="D54" s="116"/>
      <c r="E54" s="117"/>
      <c r="F54" s="117"/>
      <c r="G54" s="117"/>
      <c r="H54" s="118"/>
      <c r="I54" s="119"/>
      <c r="J54" s="119"/>
      <c r="K54" s="119"/>
      <c r="L54" s="119"/>
      <c r="M54" s="120"/>
      <c r="N54" s="121"/>
      <c r="O54" s="122"/>
      <c r="P54" s="123"/>
      <c r="Q54" s="124"/>
    </row>
    <row r="55" spans="1:17" s="113" customFormat="1" x14ac:dyDescent="0.2">
      <c r="A55" s="114"/>
      <c r="B55" s="114"/>
      <c r="C55" s="115"/>
      <c r="D55" s="116"/>
      <c r="E55" s="117"/>
      <c r="F55" s="117"/>
      <c r="G55" s="117"/>
      <c r="H55" s="118"/>
      <c r="I55" s="119"/>
      <c r="J55" s="119"/>
      <c r="K55" s="119"/>
      <c r="L55" s="119"/>
      <c r="M55" s="120"/>
      <c r="N55" s="121"/>
      <c r="O55" s="122"/>
      <c r="P55" s="123"/>
      <c r="Q55" s="124"/>
    </row>
    <row r="56" spans="1:17" s="113" customFormat="1" x14ac:dyDescent="0.2">
      <c r="A56" s="114"/>
      <c r="B56" s="114"/>
      <c r="C56" s="115"/>
      <c r="D56" s="116"/>
      <c r="E56" s="117"/>
      <c r="F56" s="117"/>
      <c r="G56" s="117"/>
      <c r="H56" s="118"/>
      <c r="I56" s="119"/>
      <c r="J56" s="119"/>
      <c r="K56" s="119"/>
      <c r="L56" s="119"/>
      <c r="M56" s="120"/>
      <c r="N56" s="121"/>
      <c r="O56" s="122"/>
      <c r="P56" s="123"/>
      <c r="Q56" s="124"/>
    </row>
    <row r="57" spans="1:17" s="113" customFormat="1" x14ac:dyDescent="0.2">
      <c r="A57" s="114"/>
      <c r="B57" s="114"/>
      <c r="C57" s="115"/>
      <c r="D57" s="116"/>
      <c r="E57" s="117"/>
      <c r="F57" s="117"/>
      <c r="G57" s="117"/>
      <c r="H57" s="118"/>
      <c r="I57" s="119"/>
      <c r="J57" s="119"/>
      <c r="K57" s="119"/>
      <c r="L57" s="119"/>
      <c r="M57" s="120"/>
      <c r="N57" s="121"/>
      <c r="O57" s="122"/>
      <c r="P57" s="123"/>
      <c r="Q57" s="124"/>
    </row>
    <row r="58" spans="1:17" s="113" customFormat="1" x14ac:dyDescent="0.2">
      <c r="A58" s="114"/>
      <c r="B58" s="114"/>
      <c r="C58" s="115"/>
      <c r="D58" s="116"/>
      <c r="E58" s="117"/>
      <c r="F58" s="117"/>
      <c r="G58" s="117"/>
      <c r="H58" s="118"/>
      <c r="I58" s="119"/>
      <c r="J58" s="119"/>
      <c r="K58" s="119"/>
      <c r="L58" s="119"/>
      <c r="M58" s="120"/>
      <c r="N58" s="121"/>
      <c r="O58" s="122"/>
      <c r="P58" s="123"/>
      <c r="Q58" s="124"/>
    </row>
    <row r="59" spans="1:17" s="113" customFormat="1" x14ac:dyDescent="0.2">
      <c r="A59" s="114"/>
      <c r="B59" s="114"/>
      <c r="C59" s="115"/>
      <c r="D59" s="116"/>
      <c r="E59" s="117"/>
      <c r="F59" s="117"/>
      <c r="G59" s="117"/>
      <c r="H59" s="118"/>
      <c r="I59" s="119"/>
      <c r="J59" s="119"/>
      <c r="K59" s="119"/>
      <c r="L59" s="119"/>
      <c r="M59" s="120"/>
      <c r="N59" s="121"/>
      <c r="O59" s="122"/>
      <c r="P59" s="123"/>
      <c r="Q59" s="124"/>
    </row>
    <row r="60" spans="1:17" s="113" customFormat="1" x14ac:dyDescent="0.2">
      <c r="A60" s="114"/>
      <c r="B60" s="114"/>
      <c r="C60" s="115"/>
      <c r="D60" s="116"/>
      <c r="E60" s="117"/>
      <c r="F60" s="117"/>
      <c r="G60" s="117"/>
      <c r="H60" s="118"/>
      <c r="I60" s="119"/>
      <c r="J60" s="119"/>
      <c r="K60" s="119"/>
      <c r="L60" s="119"/>
      <c r="M60" s="120"/>
      <c r="N60" s="121"/>
      <c r="O60" s="122"/>
      <c r="P60" s="123"/>
      <c r="Q60" s="124"/>
    </row>
    <row r="61" spans="1:17" s="113" customFormat="1" x14ac:dyDescent="0.2">
      <c r="A61" s="114"/>
      <c r="B61" s="114"/>
      <c r="C61" s="115"/>
      <c r="D61" s="116"/>
      <c r="E61" s="117"/>
      <c r="F61" s="117"/>
      <c r="G61" s="117"/>
      <c r="H61" s="118"/>
      <c r="I61" s="119"/>
      <c r="J61" s="119"/>
      <c r="K61" s="119"/>
      <c r="L61" s="119"/>
      <c r="M61" s="120"/>
      <c r="N61" s="121"/>
      <c r="O61" s="122"/>
      <c r="P61" s="123"/>
      <c r="Q61" s="124"/>
    </row>
    <row r="62" spans="1:17" s="113" customFormat="1" x14ac:dyDescent="0.2">
      <c r="A62" s="114"/>
      <c r="B62" s="114"/>
      <c r="C62" s="115"/>
      <c r="D62" s="116"/>
      <c r="E62" s="117"/>
      <c r="F62" s="117"/>
      <c r="G62" s="117"/>
      <c r="H62" s="118"/>
      <c r="I62" s="119"/>
      <c r="J62" s="119"/>
      <c r="K62" s="119"/>
      <c r="L62" s="119"/>
      <c r="M62" s="120"/>
      <c r="N62" s="121"/>
      <c r="O62" s="122"/>
      <c r="P62" s="123"/>
      <c r="Q62" s="124"/>
    </row>
    <row r="63" spans="1:17" s="113" customFormat="1" x14ac:dyDescent="0.2">
      <c r="A63" s="114"/>
      <c r="B63" s="114"/>
      <c r="C63" s="115"/>
      <c r="D63" s="116"/>
      <c r="E63" s="117"/>
      <c r="F63" s="117"/>
      <c r="G63" s="117"/>
      <c r="H63" s="118"/>
      <c r="I63" s="119"/>
      <c r="J63" s="119"/>
      <c r="K63" s="119"/>
      <c r="L63" s="119"/>
      <c r="M63" s="120"/>
      <c r="N63" s="121"/>
      <c r="O63" s="122"/>
      <c r="P63" s="123"/>
      <c r="Q63" s="124"/>
    </row>
    <row r="64" spans="1:17" s="113" customFormat="1" x14ac:dyDescent="0.2">
      <c r="A64" s="114"/>
      <c r="B64" s="114"/>
      <c r="C64" s="115"/>
      <c r="D64" s="116"/>
      <c r="E64" s="117"/>
      <c r="F64" s="117"/>
      <c r="G64" s="117"/>
      <c r="H64" s="118"/>
      <c r="I64" s="119"/>
      <c r="J64" s="119"/>
      <c r="K64" s="119"/>
      <c r="L64" s="119"/>
      <c r="M64" s="120"/>
      <c r="N64" s="121"/>
      <c r="O64" s="122"/>
      <c r="P64" s="123"/>
      <c r="Q64" s="124"/>
    </row>
    <row r="65" spans="1:17" s="113" customFormat="1" x14ac:dyDescent="0.2">
      <c r="A65" s="114"/>
      <c r="B65" s="114"/>
      <c r="C65" s="115"/>
      <c r="D65" s="116"/>
      <c r="E65" s="117"/>
      <c r="F65" s="117"/>
      <c r="G65" s="117"/>
      <c r="H65" s="118"/>
      <c r="I65" s="119"/>
      <c r="J65" s="119"/>
      <c r="K65" s="119"/>
      <c r="L65" s="119"/>
      <c r="M65" s="120"/>
      <c r="N65" s="121"/>
      <c r="O65" s="122"/>
      <c r="P65" s="123"/>
      <c r="Q65" s="124"/>
    </row>
    <row r="66" spans="1:17" s="113" customFormat="1" x14ac:dyDescent="0.2">
      <c r="A66" s="114"/>
      <c r="B66" s="114"/>
      <c r="C66" s="115"/>
      <c r="D66" s="116"/>
      <c r="E66" s="117"/>
      <c r="F66" s="117"/>
      <c r="G66" s="117"/>
      <c r="H66" s="118"/>
      <c r="I66" s="119"/>
      <c r="J66" s="119"/>
      <c r="K66" s="119"/>
      <c r="L66" s="119"/>
      <c r="M66" s="120"/>
      <c r="N66" s="121"/>
      <c r="O66" s="122"/>
      <c r="P66" s="123"/>
      <c r="Q66" s="124"/>
    </row>
    <row r="67" spans="1:17" s="113" customFormat="1" x14ac:dyDescent="0.2">
      <c r="A67" s="114"/>
      <c r="B67" s="114"/>
      <c r="C67" s="115"/>
      <c r="D67" s="116"/>
      <c r="E67" s="117"/>
      <c r="F67" s="117"/>
      <c r="G67" s="117"/>
      <c r="H67" s="118"/>
      <c r="I67" s="119"/>
      <c r="J67" s="119"/>
      <c r="K67" s="119"/>
      <c r="L67" s="119"/>
      <c r="M67" s="120"/>
      <c r="N67" s="121"/>
      <c r="O67" s="122"/>
      <c r="P67" s="123"/>
      <c r="Q67" s="124"/>
    </row>
    <row r="68" spans="1:17" s="113" customFormat="1" x14ac:dyDescent="0.2">
      <c r="A68" s="114"/>
      <c r="B68" s="114"/>
      <c r="C68" s="115"/>
      <c r="D68" s="116"/>
      <c r="E68" s="117"/>
      <c r="F68" s="117"/>
      <c r="G68" s="117"/>
      <c r="H68" s="118"/>
      <c r="I68" s="119"/>
      <c r="J68" s="119"/>
      <c r="K68" s="119"/>
      <c r="L68" s="119"/>
      <c r="M68" s="120"/>
      <c r="N68" s="121"/>
      <c r="O68" s="122"/>
      <c r="P68" s="123"/>
      <c r="Q68" s="124"/>
    </row>
    <row r="69" spans="1:17" s="113" customFormat="1" x14ac:dyDescent="0.2">
      <c r="A69" s="114"/>
      <c r="B69" s="114"/>
      <c r="C69" s="115"/>
      <c r="D69" s="116"/>
      <c r="E69" s="117"/>
      <c r="F69" s="117"/>
      <c r="G69" s="117"/>
      <c r="H69" s="118"/>
      <c r="I69" s="119"/>
      <c r="J69" s="119"/>
      <c r="K69" s="119"/>
      <c r="L69" s="119"/>
      <c r="M69" s="120"/>
      <c r="N69" s="121"/>
      <c r="O69" s="122"/>
      <c r="P69" s="123"/>
      <c r="Q69" s="124"/>
    </row>
    <row r="70" spans="1:17" s="113" customFormat="1" x14ac:dyDescent="0.2">
      <c r="A70" s="114"/>
      <c r="B70" s="114"/>
      <c r="C70" s="115"/>
      <c r="D70" s="116"/>
      <c r="E70" s="117"/>
      <c r="F70" s="117"/>
      <c r="G70" s="117"/>
      <c r="H70" s="118"/>
      <c r="I70" s="119"/>
      <c r="J70" s="119"/>
      <c r="K70" s="119"/>
      <c r="L70" s="119"/>
      <c r="M70" s="120"/>
      <c r="N70" s="121"/>
      <c r="O70" s="122"/>
      <c r="P70" s="123"/>
      <c r="Q70" s="124"/>
    </row>
    <row r="71" spans="1:17" s="113" customFormat="1" x14ac:dyDescent="0.2">
      <c r="A71" s="114"/>
      <c r="B71" s="114"/>
      <c r="C71" s="115"/>
      <c r="D71" s="116"/>
      <c r="E71" s="117"/>
      <c r="F71" s="117"/>
      <c r="G71" s="117"/>
      <c r="H71" s="118"/>
      <c r="I71" s="119"/>
      <c r="J71" s="119"/>
      <c r="K71" s="119"/>
      <c r="L71" s="119"/>
      <c r="M71" s="120"/>
      <c r="N71" s="121"/>
      <c r="O71" s="122"/>
      <c r="P71" s="123"/>
      <c r="Q71" s="124"/>
    </row>
    <row r="72" spans="1:17" s="113" customFormat="1" x14ac:dyDescent="0.2">
      <c r="A72" s="114"/>
      <c r="B72" s="114"/>
      <c r="C72" s="115"/>
      <c r="D72" s="116"/>
      <c r="E72" s="117"/>
      <c r="F72" s="117"/>
      <c r="G72" s="117"/>
      <c r="H72" s="118"/>
      <c r="I72" s="119"/>
      <c r="J72" s="119"/>
      <c r="K72" s="119"/>
      <c r="L72" s="119"/>
      <c r="M72" s="120"/>
      <c r="N72" s="121"/>
      <c r="O72" s="122"/>
      <c r="P72" s="123"/>
      <c r="Q72" s="124"/>
    </row>
    <row r="73" spans="1:17" s="113" customFormat="1" x14ac:dyDescent="0.2">
      <c r="A73" s="114"/>
      <c r="B73" s="114"/>
      <c r="C73" s="115"/>
      <c r="D73" s="116"/>
      <c r="E73" s="117"/>
      <c r="F73" s="117"/>
      <c r="G73" s="117"/>
      <c r="H73" s="118"/>
      <c r="I73" s="119"/>
      <c r="J73" s="119"/>
      <c r="K73" s="119"/>
      <c r="L73" s="119"/>
      <c r="M73" s="120"/>
      <c r="N73" s="121"/>
      <c r="O73" s="122"/>
      <c r="P73" s="123"/>
      <c r="Q73" s="124"/>
    </row>
    <row r="74" spans="1:17" s="113" customFormat="1" x14ac:dyDescent="0.2">
      <c r="A74" s="114"/>
      <c r="B74" s="114"/>
      <c r="C74" s="115"/>
      <c r="D74" s="116"/>
      <c r="E74" s="117"/>
      <c r="F74" s="117"/>
      <c r="G74" s="117"/>
      <c r="H74" s="118"/>
      <c r="I74" s="119"/>
      <c r="J74" s="119"/>
      <c r="K74" s="119"/>
      <c r="L74" s="119"/>
      <c r="M74" s="120"/>
      <c r="N74" s="121"/>
      <c r="O74" s="122"/>
      <c r="P74" s="123"/>
      <c r="Q74" s="124"/>
    </row>
    <row r="75" spans="1:17" s="113" customFormat="1" x14ac:dyDescent="0.2">
      <c r="A75" s="114"/>
      <c r="B75" s="114"/>
      <c r="C75" s="115"/>
      <c r="D75" s="116"/>
      <c r="E75" s="117"/>
      <c r="F75" s="117"/>
      <c r="G75" s="117"/>
      <c r="H75" s="118"/>
      <c r="I75" s="119"/>
      <c r="J75" s="119"/>
      <c r="K75" s="119"/>
      <c r="L75" s="119"/>
      <c r="M75" s="120"/>
      <c r="N75" s="121"/>
      <c r="O75" s="122"/>
      <c r="P75" s="123"/>
      <c r="Q75" s="124"/>
    </row>
    <row r="76" spans="1:17" s="113" customFormat="1" x14ac:dyDescent="0.2">
      <c r="A76" s="114"/>
      <c r="B76" s="114"/>
      <c r="C76" s="115"/>
      <c r="D76" s="116"/>
      <c r="E76" s="117"/>
      <c r="F76" s="117"/>
      <c r="G76" s="117"/>
      <c r="H76" s="118"/>
      <c r="I76" s="119"/>
      <c r="J76" s="119"/>
      <c r="K76" s="119"/>
      <c r="L76" s="119"/>
      <c r="M76" s="120"/>
      <c r="N76" s="121"/>
      <c r="O76" s="122"/>
      <c r="P76" s="123"/>
      <c r="Q76" s="124"/>
    </row>
    <row r="77" spans="1:17" s="113" customFormat="1" x14ac:dyDescent="0.2">
      <c r="A77" s="114"/>
      <c r="B77" s="114"/>
      <c r="C77" s="115"/>
      <c r="D77" s="116"/>
      <c r="E77" s="117"/>
      <c r="F77" s="117"/>
      <c r="G77" s="117"/>
      <c r="H77" s="118"/>
      <c r="I77" s="119"/>
      <c r="J77" s="119"/>
      <c r="K77" s="119"/>
      <c r="L77" s="119"/>
      <c r="M77" s="120"/>
      <c r="N77" s="121"/>
      <c r="O77" s="122"/>
      <c r="P77" s="123"/>
      <c r="Q77" s="124"/>
    </row>
    <row r="78" spans="1:17" s="101" customFormat="1" ht="15" x14ac:dyDescent="0.2">
      <c r="A78" s="102"/>
      <c r="B78" s="102"/>
      <c r="C78" s="103"/>
      <c r="D78" s="104"/>
      <c r="E78" s="105"/>
      <c r="F78" s="105"/>
      <c r="G78" s="105"/>
      <c r="H78" s="106"/>
      <c r="I78" s="107"/>
      <c r="J78" s="107"/>
      <c r="K78" s="107"/>
      <c r="L78" s="107"/>
      <c r="M78" s="108"/>
      <c r="N78" s="109"/>
      <c r="O78" s="110"/>
      <c r="P78" s="111"/>
      <c r="Q78" s="112"/>
    </row>
    <row r="79" spans="1:17" s="113" customFormat="1" x14ac:dyDescent="0.2">
      <c r="A79" s="114"/>
      <c r="B79" s="114"/>
      <c r="C79" s="115"/>
      <c r="D79" s="116"/>
      <c r="E79" s="117"/>
      <c r="F79" s="117"/>
      <c r="G79" s="117"/>
      <c r="H79" s="118"/>
      <c r="I79" s="119"/>
      <c r="J79" s="119"/>
      <c r="K79" s="119"/>
      <c r="L79" s="119"/>
      <c r="M79" s="120"/>
      <c r="N79" s="121"/>
      <c r="O79" s="122"/>
      <c r="P79" s="123"/>
      <c r="Q79" s="124"/>
    </row>
    <row r="80" spans="1:17" s="125" customFormat="1" x14ac:dyDescent="0.2">
      <c r="A80" s="126"/>
      <c r="B80" s="126"/>
      <c r="C80" s="127"/>
      <c r="D80" s="128"/>
      <c r="E80" s="129"/>
      <c r="F80" s="129"/>
      <c r="G80" s="129"/>
      <c r="H80" s="130"/>
      <c r="I80" s="131"/>
      <c r="J80" s="131"/>
      <c r="K80" s="131"/>
      <c r="L80" s="131"/>
      <c r="M80" s="132"/>
      <c r="N80" s="133"/>
      <c r="O80" s="134"/>
      <c r="P80" s="135"/>
      <c r="Q80" s="136"/>
    </row>
    <row r="81" spans="1:17" s="125" customFormat="1" x14ac:dyDescent="0.2">
      <c r="A81" s="126"/>
      <c r="B81" s="126"/>
      <c r="C81" s="127"/>
      <c r="D81" s="128"/>
      <c r="E81" s="129"/>
      <c r="F81" s="129"/>
      <c r="G81" s="129"/>
      <c r="H81" s="130"/>
      <c r="I81" s="131"/>
      <c r="J81" s="131"/>
      <c r="K81" s="131"/>
      <c r="L81" s="131"/>
      <c r="M81" s="132"/>
      <c r="N81" s="133"/>
      <c r="O81" s="134"/>
      <c r="P81" s="135"/>
      <c r="Q81" s="136"/>
    </row>
    <row r="82" spans="1:17" s="125" customFormat="1" x14ac:dyDescent="0.2">
      <c r="A82" s="126"/>
      <c r="B82" s="126"/>
      <c r="C82" s="127"/>
      <c r="D82" s="128"/>
      <c r="E82" s="129"/>
      <c r="F82" s="129"/>
      <c r="G82" s="129"/>
      <c r="H82" s="130"/>
      <c r="I82" s="131"/>
      <c r="J82" s="131"/>
      <c r="K82" s="131"/>
      <c r="L82" s="131"/>
      <c r="M82" s="132"/>
      <c r="N82" s="133"/>
      <c r="O82" s="134"/>
      <c r="P82" s="135"/>
      <c r="Q82" s="136"/>
    </row>
    <row r="83" spans="1:17" s="125" customFormat="1" x14ac:dyDescent="0.2">
      <c r="A83" s="126"/>
      <c r="B83" s="126"/>
      <c r="C83" s="127"/>
      <c r="D83" s="128"/>
      <c r="E83" s="129"/>
      <c r="F83" s="129"/>
      <c r="G83" s="129"/>
      <c r="H83" s="130"/>
      <c r="I83" s="131"/>
      <c r="J83" s="131"/>
      <c r="K83" s="131"/>
      <c r="L83" s="131"/>
      <c r="M83" s="132"/>
      <c r="N83" s="133"/>
      <c r="O83" s="134"/>
      <c r="P83" s="135"/>
      <c r="Q83" s="136"/>
    </row>
    <row r="84" spans="1:17" s="125" customFormat="1" x14ac:dyDescent="0.2">
      <c r="A84" s="126"/>
      <c r="B84" s="126"/>
      <c r="C84" s="127"/>
      <c r="D84" s="128"/>
      <c r="E84" s="129"/>
      <c r="F84" s="129"/>
      <c r="G84" s="129"/>
      <c r="H84" s="130"/>
      <c r="I84" s="131"/>
      <c r="J84" s="131"/>
      <c r="K84" s="131"/>
      <c r="L84" s="131"/>
      <c r="M84" s="132"/>
      <c r="N84" s="133"/>
      <c r="O84" s="134"/>
      <c r="P84" s="135"/>
      <c r="Q84" s="136"/>
    </row>
    <row r="85" spans="1:17" s="113" customFormat="1" x14ac:dyDescent="0.2">
      <c r="A85" s="114"/>
      <c r="B85" s="114"/>
      <c r="C85" s="115"/>
      <c r="D85" s="116"/>
      <c r="E85" s="117"/>
      <c r="F85" s="117"/>
      <c r="G85" s="117"/>
      <c r="H85" s="118"/>
      <c r="I85" s="119"/>
      <c r="J85" s="119"/>
      <c r="K85" s="119"/>
      <c r="L85" s="119"/>
      <c r="M85" s="120"/>
      <c r="N85" s="121"/>
      <c r="O85" s="122"/>
      <c r="P85" s="123"/>
      <c r="Q85" s="124"/>
    </row>
    <row r="86" spans="1:17" s="113" customFormat="1" x14ac:dyDescent="0.2">
      <c r="A86" s="114"/>
      <c r="B86" s="114"/>
      <c r="C86" s="115"/>
      <c r="D86" s="116"/>
      <c r="E86" s="117"/>
      <c r="F86" s="117"/>
      <c r="G86" s="117"/>
      <c r="H86" s="118"/>
      <c r="I86" s="119"/>
      <c r="J86" s="119"/>
      <c r="K86" s="119"/>
      <c r="L86" s="119"/>
      <c r="M86" s="120"/>
      <c r="N86" s="121"/>
      <c r="O86" s="122"/>
      <c r="P86" s="123"/>
      <c r="Q86" s="124"/>
    </row>
    <row r="87" spans="1:17" s="125" customFormat="1" x14ac:dyDescent="0.2">
      <c r="A87" s="126"/>
      <c r="B87" s="126"/>
      <c r="C87" s="127"/>
      <c r="D87" s="128"/>
      <c r="E87" s="129"/>
      <c r="F87" s="129"/>
      <c r="G87" s="129"/>
      <c r="H87" s="130"/>
      <c r="I87" s="131"/>
      <c r="J87" s="131"/>
      <c r="K87" s="131"/>
      <c r="L87" s="131"/>
      <c r="M87" s="132"/>
      <c r="N87" s="133"/>
      <c r="O87" s="134"/>
      <c r="P87" s="135"/>
      <c r="Q87" s="136"/>
    </row>
    <row r="88" spans="1:17" s="125" customFormat="1" x14ac:dyDescent="0.2">
      <c r="A88" s="126"/>
      <c r="B88" s="126"/>
      <c r="C88" s="127"/>
      <c r="D88" s="128"/>
      <c r="E88" s="129"/>
      <c r="F88" s="129"/>
      <c r="G88" s="129"/>
      <c r="H88" s="130"/>
      <c r="I88" s="131"/>
      <c r="J88" s="131"/>
      <c r="K88" s="131"/>
      <c r="L88" s="131"/>
      <c r="M88" s="132"/>
      <c r="N88" s="133"/>
      <c r="O88" s="134"/>
      <c r="P88" s="135"/>
      <c r="Q88" s="136"/>
    </row>
    <row r="89" spans="1:17" s="125" customFormat="1" x14ac:dyDescent="0.2">
      <c r="A89" s="126"/>
      <c r="B89" s="126"/>
      <c r="C89" s="127"/>
      <c r="D89" s="128"/>
      <c r="E89" s="129"/>
      <c r="F89" s="129"/>
      <c r="G89" s="129"/>
      <c r="H89" s="130"/>
      <c r="I89" s="131"/>
      <c r="J89" s="131"/>
      <c r="K89" s="131"/>
      <c r="L89" s="131"/>
      <c r="M89" s="132"/>
      <c r="N89" s="133"/>
      <c r="O89" s="134"/>
      <c r="P89" s="135"/>
      <c r="Q89" s="136"/>
    </row>
    <row r="90" spans="1:17" s="125" customFormat="1" x14ac:dyDescent="0.2">
      <c r="A90" s="126"/>
      <c r="B90" s="126"/>
      <c r="C90" s="127"/>
      <c r="D90" s="128"/>
      <c r="E90" s="129"/>
      <c r="F90" s="129"/>
      <c r="G90" s="129"/>
      <c r="H90" s="130"/>
      <c r="I90" s="131"/>
      <c r="J90" s="131"/>
      <c r="K90" s="131"/>
      <c r="L90" s="131"/>
      <c r="M90" s="132"/>
      <c r="N90" s="133"/>
      <c r="O90" s="134"/>
      <c r="P90" s="135"/>
      <c r="Q90" s="136"/>
    </row>
    <row r="91" spans="1:17" s="113" customFormat="1" x14ac:dyDescent="0.2">
      <c r="A91" s="114"/>
      <c r="B91" s="114"/>
      <c r="C91" s="115"/>
      <c r="D91" s="116"/>
      <c r="E91" s="117"/>
      <c r="F91" s="117"/>
      <c r="G91" s="117"/>
      <c r="H91" s="118"/>
      <c r="I91" s="119"/>
      <c r="J91" s="119"/>
      <c r="K91" s="119"/>
      <c r="L91" s="119"/>
      <c r="M91" s="120"/>
      <c r="N91" s="121"/>
      <c r="O91" s="122"/>
      <c r="P91" s="123"/>
      <c r="Q91" s="124"/>
    </row>
    <row r="92" spans="1:17" s="125" customFormat="1" x14ac:dyDescent="0.2">
      <c r="A92" s="126"/>
      <c r="B92" s="126"/>
      <c r="C92" s="127"/>
      <c r="D92" s="128"/>
      <c r="E92" s="129"/>
      <c r="F92" s="129"/>
      <c r="G92" s="129"/>
      <c r="H92" s="130"/>
      <c r="I92" s="131"/>
      <c r="J92" s="131"/>
      <c r="K92" s="131"/>
      <c r="L92" s="131"/>
      <c r="M92" s="132"/>
      <c r="N92" s="133"/>
      <c r="O92" s="134"/>
      <c r="P92" s="135"/>
      <c r="Q92" s="136"/>
    </row>
    <row r="93" spans="1:17" s="125" customFormat="1" x14ac:dyDescent="0.2">
      <c r="A93" s="126"/>
      <c r="B93" s="126"/>
      <c r="C93" s="127"/>
      <c r="D93" s="128"/>
      <c r="E93" s="129"/>
      <c r="F93" s="129"/>
      <c r="G93" s="129"/>
      <c r="H93" s="130"/>
      <c r="I93" s="131"/>
      <c r="J93" s="131"/>
      <c r="K93" s="131"/>
      <c r="L93" s="131"/>
      <c r="M93" s="132"/>
      <c r="N93" s="133"/>
      <c r="O93" s="134"/>
      <c r="P93" s="135"/>
      <c r="Q93" s="136"/>
    </row>
    <row r="94" spans="1:17" s="125" customFormat="1" x14ac:dyDescent="0.2">
      <c r="A94" s="126"/>
      <c r="B94" s="126"/>
      <c r="C94" s="127"/>
      <c r="D94" s="128"/>
      <c r="E94" s="129"/>
      <c r="F94" s="129"/>
      <c r="G94" s="129"/>
      <c r="H94" s="130"/>
      <c r="I94" s="131"/>
      <c r="J94" s="131"/>
      <c r="K94" s="131"/>
      <c r="L94" s="131"/>
      <c r="M94" s="132"/>
      <c r="N94" s="133"/>
      <c r="O94" s="134"/>
      <c r="P94" s="135"/>
      <c r="Q94" s="136"/>
    </row>
    <row r="95" spans="1:17" s="113" customFormat="1" x14ac:dyDescent="0.2">
      <c r="A95" s="114"/>
      <c r="B95" s="114"/>
      <c r="C95" s="115"/>
      <c r="D95" s="116"/>
      <c r="E95" s="117"/>
      <c r="F95" s="117"/>
      <c r="G95" s="117"/>
      <c r="H95" s="118"/>
      <c r="I95" s="119"/>
      <c r="J95" s="119"/>
      <c r="K95" s="119"/>
      <c r="L95" s="119"/>
      <c r="M95" s="120"/>
      <c r="N95" s="121"/>
      <c r="O95" s="122"/>
      <c r="P95" s="123"/>
      <c r="Q95" s="124"/>
    </row>
    <row r="96" spans="1:17" s="113" customFormat="1" x14ac:dyDescent="0.2">
      <c r="A96" s="114"/>
      <c r="B96" s="114"/>
      <c r="C96" s="115"/>
      <c r="D96" s="116"/>
      <c r="E96" s="117"/>
      <c r="F96" s="117"/>
      <c r="G96" s="117"/>
      <c r="H96" s="118"/>
      <c r="I96" s="119"/>
      <c r="J96" s="119"/>
      <c r="K96" s="119"/>
      <c r="L96" s="119"/>
      <c r="M96" s="120"/>
      <c r="N96" s="121"/>
      <c r="O96" s="122"/>
      <c r="P96" s="123"/>
      <c r="Q96" s="124"/>
    </row>
    <row r="97" spans="1:17" s="125" customFormat="1" x14ac:dyDescent="0.2">
      <c r="A97" s="126"/>
      <c r="B97" s="126"/>
      <c r="C97" s="127"/>
      <c r="D97" s="128"/>
      <c r="E97" s="129"/>
      <c r="F97" s="129"/>
      <c r="G97" s="129"/>
      <c r="H97" s="130"/>
      <c r="I97" s="131"/>
      <c r="J97" s="131"/>
      <c r="K97" s="131"/>
      <c r="L97" s="131"/>
      <c r="M97" s="132"/>
      <c r="N97" s="133"/>
      <c r="O97" s="134"/>
      <c r="P97" s="135"/>
      <c r="Q97" s="136"/>
    </row>
    <row r="98" spans="1:17" s="125" customFormat="1" x14ac:dyDescent="0.2">
      <c r="A98" s="126"/>
      <c r="B98" s="126"/>
      <c r="C98" s="127"/>
      <c r="D98" s="128"/>
      <c r="E98" s="129"/>
      <c r="F98" s="129"/>
      <c r="G98" s="129"/>
      <c r="H98" s="130"/>
      <c r="I98" s="131"/>
      <c r="J98" s="131"/>
      <c r="K98" s="131"/>
      <c r="L98" s="131"/>
      <c r="M98" s="132"/>
      <c r="N98" s="133"/>
      <c r="O98" s="134"/>
      <c r="P98" s="135"/>
      <c r="Q98" s="136"/>
    </row>
    <row r="99" spans="1:17" s="125" customFormat="1" x14ac:dyDescent="0.2">
      <c r="A99" s="126"/>
      <c r="B99" s="126"/>
      <c r="C99" s="127"/>
      <c r="D99" s="128"/>
      <c r="E99" s="129"/>
      <c r="F99" s="129"/>
      <c r="G99" s="129"/>
      <c r="H99" s="130"/>
      <c r="I99" s="131"/>
      <c r="J99" s="131"/>
      <c r="K99" s="131"/>
      <c r="L99" s="131"/>
      <c r="M99" s="132"/>
      <c r="N99" s="133"/>
      <c r="O99" s="134"/>
      <c r="P99" s="135"/>
      <c r="Q99" s="136"/>
    </row>
    <row r="100" spans="1:17" s="125" customFormat="1" x14ac:dyDescent="0.2">
      <c r="A100" s="126"/>
      <c r="B100" s="126"/>
      <c r="C100" s="127"/>
      <c r="D100" s="128"/>
      <c r="E100" s="129"/>
      <c r="F100" s="129"/>
      <c r="G100" s="129"/>
      <c r="H100" s="130"/>
      <c r="I100" s="131"/>
      <c r="J100" s="131"/>
      <c r="K100" s="131"/>
      <c r="L100" s="131"/>
      <c r="M100" s="132"/>
      <c r="N100" s="133"/>
      <c r="O100" s="134"/>
      <c r="P100" s="135"/>
      <c r="Q100" s="136"/>
    </row>
    <row r="101" spans="1:17" s="125" customFormat="1" x14ac:dyDescent="0.2">
      <c r="A101" s="126"/>
      <c r="B101" s="126"/>
      <c r="C101" s="127"/>
      <c r="D101" s="128"/>
      <c r="E101" s="129"/>
      <c r="F101" s="129"/>
      <c r="G101" s="129"/>
      <c r="H101" s="130"/>
      <c r="I101" s="131"/>
      <c r="J101" s="131"/>
      <c r="K101" s="131"/>
      <c r="L101" s="131"/>
      <c r="M101" s="132"/>
      <c r="N101" s="133"/>
      <c r="O101" s="134"/>
      <c r="P101" s="135"/>
      <c r="Q101" s="136"/>
    </row>
    <row r="102" spans="1:17" s="113" customFormat="1" x14ac:dyDescent="0.2">
      <c r="A102" s="114"/>
      <c r="B102" s="114"/>
      <c r="C102" s="115"/>
      <c r="D102" s="116"/>
      <c r="E102" s="117"/>
      <c r="F102" s="117"/>
      <c r="G102" s="117"/>
      <c r="H102" s="118"/>
      <c r="I102" s="119"/>
      <c r="J102" s="119"/>
      <c r="K102" s="119"/>
      <c r="L102" s="119"/>
      <c r="M102" s="120"/>
      <c r="N102" s="121"/>
      <c r="O102" s="122"/>
      <c r="P102" s="123"/>
      <c r="Q102" s="124"/>
    </row>
    <row r="103" spans="1:17" s="113" customFormat="1" x14ac:dyDescent="0.2">
      <c r="A103" s="114"/>
      <c r="B103" s="114"/>
      <c r="C103" s="115"/>
      <c r="D103" s="116"/>
      <c r="E103" s="117"/>
      <c r="F103" s="117"/>
      <c r="G103" s="117"/>
      <c r="H103" s="118"/>
      <c r="I103" s="119"/>
      <c r="J103" s="119"/>
      <c r="K103" s="119"/>
      <c r="L103" s="119"/>
      <c r="M103" s="120"/>
      <c r="N103" s="121"/>
      <c r="O103" s="122"/>
      <c r="P103" s="123"/>
      <c r="Q103" s="124"/>
    </row>
    <row r="104" spans="1:17" s="101" customFormat="1" ht="15" x14ac:dyDescent="0.2">
      <c r="A104" s="102"/>
      <c r="B104" s="102"/>
      <c r="C104" s="103"/>
      <c r="D104" s="104"/>
      <c r="E104" s="105"/>
      <c r="F104" s="105"/>
      <c r="G104" s="105"/>
      <c r="H104" s="106"/>
      <c r="I104" s="107"/>
      <c r="J104" s="107"/>
      <c r="K104" s="107"/>
      <c r="L104" s="107"/>
      <c r="M104" s="108"/>
      <c r="N104" s="109"/>
      <c r="O104" s="110"/>
      <c r="P104" s="111"/>
      <c r="Q104" s="112"/>
    </row>
    <row r="105" spans="1:17" s="113" customFormat="1" x14ac:dyDescent="0.2">
      <c r="A105" s="114"/>
      <c r="B105" s="114"/>
      <c r="C105" s="115"/>
      <c r="D105" s="116"/>
      <c r="E105" s="117"/>
      <c r="F105" s="117"/>
      <c r="G105" s="117"/>
      <c r="H105" s="118"/>
      <c r="I105" s="119"/>
      <c r="J105" s="119"/>
      <c r="K105" s="119"/>
      <c r="L105" s="119"/>
      <c r="M105" s="120"/>
      <c r="N105" s="121"/>
      <c r="O105" s="122"/>
      <c r="P105" s="123"/>
      <c r="Q105" s="124"/>
    </row>
    <row r="106" spans="1:17" s="113" customFormat="1" x14ac:dyDescent="0.2">
      <c r="A106" s="114"/>
      <c r="B106" s="114"/>
      <c r="C106" s="115"/>
      <c r="D106" s="116"/>
      <c r="E106" s="117"/>
      <c r="F106" s="117"/>
      <c r="G106" s="117"/>
      <c r="H106" s="118"/>
      <c r="I106" s="119"/>
      <c r="J106" s="119"/>
      <c r="K106" s="119"/>
      <c r="L106" s="119"/>
      <c r="M106" s="120"/>
      <c r="N106" s="121"/>
      <c r="O106" s="122"/>
      <c r="P106" s="123"/>
      <c r="Q106" s="124"/>
    </row>
    <row r="107" spans="1:17" s="113" customFormat="1" x14ac:dyDescent="0.2">
      <c r="A107" s="114"/>
      <c r="B107" s="114"/>
      <c r="C107" s="115"/>
      <c r="D107" s="116"/>
      <c r="E107" s="117"/>
      <c r="F107" s="117"/>
      <c r="G107" s="117"/>
      <c r="H107" s="118"/>
      <c r="I107" s="119"/>
      <c r="J107" s="119"/>
      <c r="K107" s="119"/>
      <c r="L107" s="119"/>
      <c r="M107" s="120"/>
      <c r="N107" s="121"/>
      <c r="O107" s="122"/>
      <c r="P107" s="123"/>
      <c r="Q107" s="124"/>
    </row>
    <row r="108" spans="1:17" s="125" customFormat="1" x14ac:dyDescent="0.2">
      <c r="A108" s="126"/>
      <c r="B108" s="126"/>
      <c r="C108" s="127"/>
      <c r="D108" s="128"/>
      <c r="E108" s="129"/>
      <c r="F108" s="129"/>
      <c r="G108" s="129"/>
      <c r="H108" s="130"/>
      <c r="I108" s="131"/>
      <c r="J108" s="131"/>
      <c r="K108" s="131"/>
      <c r="L108" s="131"/>
      <c r="M108" s="132"/>
      <c r="N108" s="133"/>
      <c r="O108" s="134"/>
      <c r="P108" s="135"/>
      <c r="Q108" s="136"/>
    </row>
    <row r="109" spans="1:17" s="125" customFormat="1" x14ac:dyDescent="0.2">
      <c r="A109" s="126"/>
      <c r="B109" s="126"/>
      <c r="C109" s="127"/>
      <c r="D109" s="128"/>
      <c r="E109" s="129"/>
      <c r="F109" s="129"/>
      <c r="G109" s="129"/>
      <c r="H109" s="130"/>
      <c r="I109" s="131"/>
      <c r="J109" s="131"/>
      <c r="K109" s="131"/>
      <c r="L109" s="131"/>
      <c r="M109" s="132"/>
      <c r="N109" s="133"/>
      <c r="O109" s="134"/>
      <c r="P109" s="135"/>
      <c r="Q109" s="136"/>
    </row>
    <row r="110" spans="1:17" s="125" customFormat="1" x14ac:dyDescent="0.2">
      <c r="A110" s="126"/>
      <c r="B110" s="126"/>
      <c r="C110" s="127"/>
      <c r="D110" s="128"/>
      <c r="E110" s="129"/>
      <c r="F110" s="129"/>
      <c r="G110" s="129"/>
      <c r="H110" s="130"/>
      <c r="I110" s="131"/>
      <c r="J110" s="131"/>
      <c r="K110" s="131"/>
      <c r="L110" s="131"/>
      <c r="M110" s="132"/>
      <c r="N110" s="133"/>
      <c r="O110" s="134"/>
      <c r="P110" s="135"/>
      <c r="Q110" s="136"/>
    </row>
    <row r="111" spans="1:17" s="125" customFormat="1" x14ac:dyDescent="0.2">
      <c r="A111" s="126"/>
      <c r="B111" s="126"/>
      <c r="C111" s="127"/>
      <c r="D111" s="128"/>
      <c r="E111" s="129"/>
      <c r="F111" s="129"/>
      <c r="G111" s="129"/>
      <c r="H111" s="130"/>
      <c r="I111" s="131"/>
      <c r="J111" s="131"/>
      <c r="K111" s="131"/>
      <c r="L111" s="131"/>
      <c r="M111" s="132"/>
      <c r="N111" s="133"/>
      <c r="O111" s="134"/>
      <c r="P111" s="135"/>
      <c r="Q111" s="136"/>
    </row>
    <row r="112" spans="1:17" s="125" customFormat="1" x14ac:dyDescent="0.2">
      <c r="A112" s="126"/>
      <c r="B112" s="126"/>
      <c r="C112" s="127"/>
      <c r="D112" s="128"/>
      <c r="E112" s="129"/>
      <c r="F112" s="129"/>
      <c r="G112" s="129"/>
      <c r="H112" s="130"/>
      <c r="I112" s="131"/>
      <c r="J112" s="131"/>
      <c r="K112" s="131"/>
      <c r="L112" s="131"/>
      <c r="M112" s="132"/>
      <c r="N112" s="133"/>
      <c r="O112" s="134"/>
      <c r="P112" s="135"/>
      <c r="Q112" s="136"/>
    </row>
    <row r="113" spans="1:17" s="125" customFormat="1" x14ac:dyDescent="0.2">
      <c r="A113" s="126"/>
      <c r="B113" s="126"/>
      <c r="C113" s="127"/>
      <c r="D113" s="128"/>
      <c r="E113" s="129"/>
      <c r="F113" s="129"/>
      <c r="G113" s="129"/>
      <c r="H113" s="130"/>
      <c r="I113" s="131"/>
      <c r="J113" s="131"/>
      <c r="K113" s="131"/>
      <c r="L113" s="131"/>
      <c r="M113" s="132"/>
      <c r="N113" s="133"/>
      <c r="O113" s="134"/>
      <c r="P113" s="135"/>
      <c r="Q113" s="136"/>
    </row>
    <row r="114" spans="1:17" s="113" customFormat="1" x14ac:dyDescent="0.2">
      <c r="A114" s="114"/>
      <c r="B114" s="114"/>
      <c r="C114" s="115"/>
      <c r="D114" s="116"/>
      <c r="E114" s="117"/>
      <c r="F114" s="117"/>
      <c r="G114" s="117"/>
      <c r="H114" s="118"/>
      <c r="I114" s="119"/>
      <c r="J114" s="119"/>
      <c r="K114" s="119"/>
      <c r="L114" s="119"/>
      <c r="M114" s="120"/>
      <c r="N114" s="121"/>
      <c r="O114" s="122"/>
      <c r="P114" s="123"/>
      <c r="Q114" s="124"/>
    </row>
    <row r="115" spans="1:17" s="113" customFormat="1" x14ac:dyDescent="0.2">
      <c r="A115" s="114"/>
      <c r="B115" s="114"/>
      <c r="C115" s="115"/>
      <c r="D115" s="116"/>
      <c r="E115" s="117"/>
      <c r="F115" s="117"/>
      <c r="G115" s="117"/>
      <c r="H115" s="118"/>
      <c r="I115" s="119"/>
      <c r="J115" s="119"/>
      <c r="K115" s="119"/>
      <c r="L115" s="119"/>
      <c r="M115" s="120"/>
      <c r="N115" s="121"/>
      <c r="O115" s="122"/>
      <c r="P115" s="123"/>
      <c r="Q115" s="124"/>
    </row>
    <row r="116" spans="1:17" s="113" customFormat="1" x14ac:dyDescent="0.2">
      <c r="A116" s="114"/>
      <c r="B116" s="114"/>
      <c r="C116" s="115"/>
      <c r="D116" s="116"/>
      <c r="E116" s="117"/>
      <c r="F116" s="117"/>
      <c r="G116" s="117"/>
      <c r="H116" s="118"/>
      <c r="I116" s="119"/>
      <c r="J116" s="119"/>
      <c r="K116" s="119"/>
      <c r="L116" s="119"/>
      <c r="M116" s="120"/>
      <c r="N116" s="121"/>
      <c r="O116" s="122"/>
      <c r="P116" s="123"/>
      <c r="Q116" s="124"/>
    </row>
    <row r="117" spans="1:17" s="113" customFormat="1" x14ac:dyDescent="0.2">
      <c r="A117" s="114"/>
      <c r="B117" s="114"/>
      <c r="C117" s="115"/>
      <c r="D117" s="116"/>
      <c r="E117" s="117"/>
      <c r="F117" s="117"/>
      <c r="G117" s="117"/>
      <c r="H117" s="118"/>
      <c r="I117" s="119"/>
      <c r="J117" s="119"/>
      <c r="K117" s="119"/>
      <c r="L117" s="119"/>
      <c r="M117" s="120"/>
      <c r="N117" s="121"/>
      <c r="O117" s="122"/>
      <c r="P117" s="123"/>
      <c r="Q117" s="124"/>
    </row>
    <row r="118" spans="1:17" s="113" customFormat="1" x14ac:dyDescent="0.2">
      <c r="A118" s="114"/>
      <c r="B118" s="114"/>
      <c r="C118" s="115"/>
      <c r="D118" s="116"/>
      <c r="E118" s="117"/>
      <c r="F118" s="117"/>
      <c r="G118" s="117"/>
      <c r="H118" s="118"/>
      <c r="I118" s="119"/>
      <c r="J118" s="119"/>
      <c r="K118" s="119"/>
      <c r="L118" s="119"/>
      <c r="M118" s="120"/>
      <c r="N118" s="121"/>
      <c r="O118" s="122"/>
      <c r="P118" s="123"/>
      <c r="Q118" s="124"/>
    </row>
    <row r="119" spans="1:17" s="113" customFormat="1" x14ac:dyDescent="0.2">
      <c r="A119" s="114"/>
      <c r="B119" s="114"/>
      <c r="C119" s="115"/>
      <c r="D119" s="116"/>
      <c r="E119" s="117"/>
      <c r="F119" s="117"/>
      <c r="G119" s="117"/>
      <c r="H119" s="118"/>
      <c r="I119" s="119"/>
      <c r="J119" s="119"/>
      <c r="K119" s="119"/>
      <c r="L119" s="119"/>
      <c r="M119" s="120"/>
      <c r="N119" s="121"/>
      <c r="O119" s="122"/>
      <c r="P119" s="123"/>
      <c r="Q119" s="124"/>
    </row>
    <row r="120" spans="1:17" s="113" customFormat="1" x14ac:dyDescent="0.2">
      <c r="A120" s="114"/>
      <c r="B120" s="114"/>
      <c r="C120" s="115"/>
      <c r="D120" s="116"/>
      <c r="E120" s="117"/>
      <c r="F120" s="117"/>
      <c r="G120" s="117"/>
      <c r="H120" s="118"/>
      <c r="I120" s="119"/>
      <c r="J120" s="119"/>
      <c r="K120" s="119"/>
      <c r="L120" s="119"/>
      <c r="M120" s="120"/>
      <c r="N120" s="121"/>
      <c r="O120" s="122"/>
      <c r="P120" s="123"/>
      <c r="Q120" s="124"/>
    </row>
    <row r="121" spans="1:17" s="113" customFormat="1" x14ac:dyDescent="0.2">
      <c r="A121" s="114"/>
      <c r="B121" s="114"/>
      <c r="C121" s="115"/>
      <c r="D121" s="116"/>
      <c r="E121" s="117"/>
      <c r="F121" s="117"/>
      <c r="G121" s="117"/>
      <c r="H121" s="118"/>
      <c r="I121" s="119"/>
      <c r="J121" s="119"/>
      <c r="K121" s="119"/>
      <c r="L121" s="119"/>
      <c r="M121" s="120"/>
      <c r="N121" s="121"/>
      <c r="O121" s="122"/>
      <c r="P121" s="123"/>
      <c r="Q121" s="124"/>
    </row>
    <row r="122" spans="1:17" s="113" customFormat="1" x14ac:dyDescent="0.2">
      <c r="A122" s="114"/>
      <c r="B122" s="114"/>
      <c r="C122" s="115"/>
      <c r="D122" s="116"/>
      <c r="E122" s="117"/>
      <c r="F122" s="117"/>
      <c r="G122" s="117"/>
      <c r="H122" s="118"/>
      <c r="I122" s="119"/>
      <c r="J122" s="119"/>
      <c r="K122" s="119"/>
      <c r="L122" s="119"/>
      <c r="M122" s="120"/>
      <c r="N122" s="121"/>
      <c r="O122" s="122"/>
      <c r="P122" s="123"/>
      <c r="Q122" s="124"/>
    </row>
    <row r="123" spans="1:17" s="113" customFormat="1" x14ac:dyDescent="0.2">
      <c r="A123" s="114"/>
      <c r="B123" s="114"/>
      <c r="C123" s="115"/>
      <c r="D123" s="116"/>
      <c r="E123" s="117"/>
      <c r="F123" s="117"/>
      <c r="G123" s="117"/>
      <c r="H123" s="118"/>
      <c r="I123" s="119"/>
      <c r="J123" s="119"/>
      <c r="K123" s="119"/>
      <c r="L123" s="119"/>
      <c r="M123" s="120"/>
      <c r="N123" s="121"/>
      <c r="O123" s="122"/>
      <c r="P123" s="123"/>
      <c r="Q123" s="124"/>
    </row>
    <row r="124" spans="1:17" s="113" customFormat="1" x14ac:dyDescent="0.2">
      <c r="A124" s="114"/>
      <c r="B124" s="114"/>
      <c r="C124" s="115"/>
      <c r="D124" s="116"/>
      <c r="E124" s="117"/>
      <c r="F124" s="117"/>
      <c r="G124" s="117"/>
      <c r="H124" s="118"/>
      <c r="I124" s="119"/>
      <c r="J124" s="119"/>
      <c r="K124" s="119"/>
      <c r="L124" s="119"/>
      <c r="M124" s="120"/>
      <c r="N124" s="121"/>
      <c r="O124" s="122"/>
      <c r="P124" s="123"/>
      <c r="Q124" s="124"/>
    </row>
    <row r="125" spans="1:17" s="113" customFormat="1" x14ac:dyDescent="0.2">
      <c r="A125" s="114"/>
      <c r="B125" s="114"/>
      <c r="C125" s="115"/>
      <c r="D125" s="116"/>
      <c r="E125" s="117"/>
      <c r="F125" s="117"/>
      <c r="G125" s="117"/>
      <c r="H125" s="118"/>
      <c r="I125" s="119"/>
      <c r="J125" s="119"/>
      <c r="K125" s="119"/>
      <c r="L125" s="119"/>
      <c r="M125" s="120"/>
      <c r="N125" s="121"/>
      <c r="O125" s="122"/>
      <c r="P125" s="123"/>
      <c r="Q125" s="124"/>
    </row>
    <row r="126" spans="1:17" s="113" customFormat="1" x14ac:dyDescent="0.2">
      <c r="A126" s="114"/>
      <c r="B126" s="114"/>
      <c r="C126" s="115"/>
      <c r="D126" s="116"/>
      <c r="E126" s="117"/>
      <c r="F126" s="117"/>
      <c r="G126" s="117"/>
      <c r="H126" s="118"/>
      <c r="I126" s="119"/>
      <c r="J126" s="119"/>
      <c r="K126" s="119"/>
      <c r="L126" s="119"/>
      <c r="M126" s="120"/>
      <c r="N126" s="121"/>
      <c r="O126" s="122"/>
      <c r="P126" s="123"/>
      <c r="Q126" s="124"/>
    </row>
    <row r="127" spans="1:17" s="113" customFormat="1" x14ac:dyDescent="0.2">
      <c r="A127" s="114"/>
      <c r="B127" s="114"/>
      <c r="C127" s="115"/>
      <c r="D127" s="116"/>
      <c r="E127" s="117"/>
      <c r="F127" s="117"/>
      <c r="G127" s="117"/>
      <c r="H127" s="118"/>
      <c r="I127" s="119"/>
      <c r="J127" s="119"/>
      <c r="K127" s="119"/>
      <c r="L127" s="119"/>
      <c r="M127" s="120"/>
      <c r="N127" s="121"/>
      <c r="O127" s="122"/>
      <c r="P127" s="123"/>
      <c r="Q127" s="124"/>
    </row>
    <row r="128" spans="1:17" s="113" customFormat="1" x14ac:dyDescent="0.2">
      <c r="A128" s="114"/>
      <c r="B128" s="114"/>
      <c r="C128" s="115"/>
      <c r="D128" s="116"/>
      <c r="E128" s="117"/>
      <c r="F128" s="117"/>
      <c r="G128" s="117"/>
      <c r="H128" s="118"/>
      <c r="I128" s="119"/>
      <c r="J128" s="119"/>
      <c r="K128" s="119"/>
      <c r="L128" s="119"/>
      <c r="M128" s="120"/>
      <c r="N128" s="121"/>
      <c r="O128" s="122"/>
      <c r="P128" s="123"/>
      <c r="Q128" s="124"/>
    </row>
    <row r="129" spans="1:17" s="125" customFormat="1" x14ac:dyDescent="0.2">
      <c r="A129" s="126"/>
      <c r="B129" s="126"/>
      <c r="C129" s="127"/>
      <c r="D129" s="128"/>
      <c r="E129" s="129"/>
      <c r="F129" s="129"/>
      <c r="G129" s="129"/>
      <c r="H129" s="130"/>
      <c r="I129" s="131"/>
      <c r="J129" s="131"/>
      <c r="K129" s="131"/>
      <c r="L129" s="131"/>
      <c r="M129" s="132"/>
      <c r="N129" s="133"/>
      <c r="O129" s="134"/>
      <c r="P129" s="135"/>
      <c r="Q129" s="136"/>
    </row>
    <row r="130" spans="1:17" s="125" customFormat="1" x14ac:dyDescent="0.2">
      <c r="A130" s="126"/>
      <c r="B130" s="126"/>
      <c r="C130" s="127"/>
      <c r="D130" s="128"/>
      <c r="E130" s="129"/>
      <c r="F130" s="129"/>
      <c r="G130" s="129"/>
      <c r="H130" s="130"/>
      <c r="I130" s="131"/>
      <c r="J130" s="131"/>
      <c r="K130" s="131"/>
      <c r="L130" s="131"/>
      <c r="M130" s="132"/>
      <c r="N130" s="133"/>
      <c r="O130" s="134"/>
      <c r="P130" s="135"/>
      <c r="Q130" s="136"/>
    </row>
    <row r="131" spans="1:17" s="125" customFormat="1" x14ac:dyDescent="0.2">
      <c r="A131" s="126"/>
      <c r="B131" s="126"/>
      <c r="C131" s="127"/>
      <c r="D131" s="128"/>
      <c r="E131" s="129"/>
      <c r="F131" s="129"/>
      <c r="G131" s="129"/>
      <c r="H131" s="130"/>
      <c r="I131" s="131"/>
      <c r="J131" s="131"/>
      <c r="K131" s="131"/>
      <c r="L131" s="131"/>
      <c r="M131" s="132"/>
      <c r="N131" s="133"/>
      <c r="O131" s="134"/>
      <c r="P131" s="135"/>
      <c r="Q131" s="136"/>
    </row>
    <row r="132" spans="1:17" s="125" customFormat="1" x14ac:dyDescent="0.2">
      <c r="A132" s="126"/>
      <c r="B132" s="126"/>
      <c r="C132" s="127"/>
      <c r="D132" s="128"/>
      <c r="E132" s="129"/>
      <c r="F132" s="129"/>
      <c r="G132" s="129"/>
      <c r="H132" s="130"/>
      <c r="I132" s="131"/>
      <c r="J132" s="131"/>
      <c r="K132" s="131"/>
      <c r="L132" s="131"/>
      <c r="M132" s="132"/>
      <c r="N132" s="133"/>
      <c r="O132" s="134"/>
      <c r="P132" s="135"/>
      <c r="Q132" s="136"/>
    </row>
    <row r="133" spans="1:17" s="125" customFormat="1" x14ac:dyDescent="0.2">
      <c r="A133" s="126"/>
      <c r="B133" s="126"/>
      <c r="C133" s="127"/>
      <c r="D133" s="128"/>
      <c r="E133" s="129"/>
      <c r="F133" s="129"/>
      <c r="G133" s="129"/>
      <c r="H133" s="130"/>
      <c r="I133" s="131"/>
      <c r="J133" s="131"/>
      <c r="K133" s="131"/>
      <c r="L133" s="131"/>
      <c r="M133" s="132"/>
      <c r="N133" s="133"/>
      <c r="O133" s="134"/>
      <c r="P133" s="135"/>
      <c r="Q133" s="136"/>
    </row>
    <row r="134" spans="1:17" s="113" customFormat="1" x14ac:dyDescent="0.2">
      <c r="A134" s="114"/>
      <c r="B134" s="114"/>
      <c r="C134" s="115"/>
      <c r="D134" s="116"/>
      <c r="E134" s="117"/>
      <c r="F134" s="117"/>
      <c r="G134" s="117"/>
      <c r="H134" s="118"/>
      <c r="I134" s="119"/>
      <c r="J134" s="119"/>
      <c r="K134" s="119"/>
      <c r="L134" s="119"/>
      <c r="M134" s="120"/>
      <c r="N134" s="121"/>
      <c r="O134" s="122"/>
      <c r="P134" s="123"/>
      <c r="Q134" s="124"/>
    </row>
    <row r="135" spans="1:17" s="113" customFormat="1" x14ac:dyDescent="0.2">
      <c r="A135" s="114"/>
      <c r="B135" s="114"/>
      <c r="C135" s="115"/>
      <c r="D135" s="116"/>
      <c r="E135" s="117"/>
      <c r="F135" s="117"/>
      <c r="G135" s="117"/>
      <c r="H135" s="118"/>
      <c r="I135" s="119"/>
      <c r="J135" s="119"/>
      <c r="K135" s="119"/>
      <c r="L135" s="119"/>
      <c r="M135" s="120"/>
      <c r="N135" s="121"/>
      <c r="O135" s="122"/>
      <c r="P135" s="123"/>
      <c r="Q135" s="124"/>
    </row>
    <row r="136" spans="1:17" s="113" customFormat="1" x14ac:dyDescent="0.2">
      <c r="A136" s="114"/>
      <c r="B136" s="114"/>
      <c r="C136" s="115"/>
      <c r="D136" s="116"/>
      <c r="E136" s="117"/>
      <c r="F136" s="117"/>
      <c r="G136" s="117"/>
      <c r="H136" s="118"/>
      <c r="I136" s="119"/>
      <c r="J136" s="119"/>
      <c r="K136" s="119"/>
      <c r="L136" s="119"/>
      <c r="M136" s="120"/>
      <c r="N136" s="121"/>
      <c r="O136" s="122"/>
      <c r="P136" s="123"/>
      <c r="Q136" s="124"/>
    </row>
    <row r="137" spans="1:17" s="113" customFormat="1" x14ac:dyDescent="0.2">
      <c r="A137" s="114"/>
      <c r="B137" s="114"/>
      <c r="C137" s="115"/>
      <c r="D137" s="116"/>
      <c r="E137" s="117"/>
      <c r="F137" s="117"/>
      <c r="G137" s="117"/>
      <c r="H137" s="118"/>
      <c r="I137" s="119"/>
      <c r="J137" s="119"/>
      <c r="K137" s="119"/>
      <c r="L137" s="119"/>
      <c r="M137" s="120"/>
      <c r="N137" s="121"/>
      <c r="O137" s="122"/>
      <c r="P137" s="123"/>
      <c r="Q137" s="124"/>
    </row>
    <row r="138" spans="1:17" s="113" customFormat="1" x14ac:dyDescent="0.2">
      <c r="A138" s="114"/>
      <c r="B138" s="114"/>
      <c r="C138" s="115"/>
      <c r="D138" s="116"/>
      <c r="E138" s="117"/>
      <c r="F138" s="117"/>
      <c r="G138" s="117"/>
      <c r="H138" s="118"/>
      <c r="I138" s="119"/>
      <c r="J138" s="119"/>
      <c r="K138" s="119"/>
      <c r="L138" s="119"/>
      <c r="M138" s="120"/>
      <c r="N138" s="121"/>
      <c r="O138" s="122"/>
      <c r="P138" s="123"/>
      <c r="Q138" s="124"/>
    </row>
    <row r="139" spans="1:17" s="101" customFormat="1" ht="15" x14ac:dyDescent="0.2">
      <c r="A139" s="102"/>
      <c r="B139" s="102"/>
      <c r="C139" s="103"/>
      <c r="D139" s="104"/>
      <c r="E139" s="105"/>
      <c r="F139" s="105"/>
      <c r="G139" s="105"/>
      <c r="H139" s="106"/>
      <c r="I139" s="107"/>
      <c r="J139" s="107"/>
      <c r="K139" s="107"/>
      <c r="L139" s="107"/>
      <c r="M139" s="108"/>
      <c r="N139" s="109"/>
      <c r="O139" s="110"/>
      <c r="P139" s="111"/>
      <c r="Q139" s="112"/>
    </row>
    <row r="140" spans="1:17" s="101" customFormat="1" ht="15" x14ac:dyDescent="0.2">
      <c r="A140" s="102"/>
      <c r="B140" s="102"/>
      <c r="C140" s="103"/>
      <c r="D140" s="104"/>
      <c r="E140" s="105"/>
      <c r="F140" s="105"/>
      <c r="G140" s="105"/>
      <c r="H140" s="106"/>
      <c r="I140" s="107"/>
      <c r="J140" s="107"/>
      <c r="K140" s="107"/>
      <c r="L140" s="107"/>
      <c r="M140" s="108"/>
      <c r="N140" s="109"/>
      <c r="O140" s="110"/>
      <c r="P140" s="111"/>
      <c r="Q140" s="112"/>
    </row>
    <row r="141" spans="1:17" s="101" customFormat="1" ht="15" x14ac:dyDescent="0.2">
      <c r="A141" s="102"/>
      <c r="B141" s="102"/>
      <c r="C141" s="103"/>
      <c r="D141" s="104"/>
      <c r="E141" s="105"/>
      <c r="F141" s="105"/>
      <c r="G141" s="105"/>
      <c r="H141" s="106"/>
      <c r="I141" s="107"/>
      <c r="J141" s="107"/>
      <c r="K141" s="107"/>
      <c r="L141" s="107"/>
      <c r="M141" s="108"/>
      <c r="N141" s="109"/>
      <c r="O141" s="110"/>
      <c r="P141" s="111"/>
      <c r="Q141" s="112"/>
    </row>
    <row r="142" spans="1:17" s="113" customFormat="1" x14ac:dyDescent="0.2">
      <c r="A142" s="114"/>
      <c r="B142" s="114"/>
      <c r="C142" s="115"/>
      <c r="D142" s="116"/>
      <c r="E142" s="117"/>
      <c r="F142" s="117"/>
      <c r="G142" s="117"/>
      <c r="H142" s="118"/>
      <c r="I142" s="119"/>
      <c r="J142" s="119"/>
      <c r="K142" s="119"/>
      <c r="L142" s="119"/>
      <c r="M142" s="120"/>
      <c r="N142" s="121"/>
      <c r="O142" s="122"/>
      <c r="P142" s="123"/>
      <c r="Q142" s="124"/>
    </row>
    <row r="143" spans="1:17" s="125" customFormat="1" x14ac:dyDescent="0.2">
      <c r="A143" s="126"/>
      <c r="B143" s="126"/>
      <c r="C143" s="127"/>
      <c r="D143" s="128"/>
      <c r="E143" s="129"/>
      <c r="F143" s="129"/>
      <c r="G143" s="129"/>
      <c r="H143" s="130"/>
      <c r="I143" s="131"/>
      <c r="J143" s="131"/>
      <c r="K143" s="131"/>
      <c r="L143" s="131"/>
      <c r="M143" s="132"/>
      <c r="N143" s="133"/>
      <c r="O143" s="134"/>
      <c r="P143" s="135"/>
      <c r="Q143" s="136"/>
    </row>
    <row r="144" spans="1:17" s="125" customFormat="1" x14ac:dyDescent="0.2">
      <c r="A144" s="126"/>
      <c r="B144" s="126"/>
      <c r="C144" s="127"/>
      <c r="D144" s="128"/>
      <c r="E144" s="129"/>
      <c r="F144" s="129"/>
      <c r="G144" s="129"/>
      <c r="H144" s="130"/>
      <c r="I144" s="131"/>
      <c r="J144" s="131"/>
      <c r="K144" s="131"/>
      <c r="L144" s="131"/>
      <c r="M144" s="132"/>
      <c r="N144" s="133"/>
      <c r="O144" s="134"/>
      <c r="P144" s="135"/>
      <c r="Q144" s="136"/>
    </row>
    <row r="145" spans="1:17" s="125" customFormat="1" x14ac:dyDescent="0.2">
      <c r="A145" s="126"/>
      <c r="B145" s="126"/>
      <c r="C145" s="127"/>
      <c r="D145" s="128"/>
      <c r="E145" s="129"/>
      <c r="F145" s="129"/>
      <c r="G145" s="129"/>
      <c r="H145" s="130"/>
      <c r="I145" s="131"/>
      <c r="J145" s="131"/>
      <c r="K145" s="131"/>
      <c r="L145" s="131"/>
      <c r="M145" s="132"/>
      <c r="N145" s="133"/>
      <c r="O145" s="134"/>
      <c r="P145" s="135"/>
      <c r="Q145" s="136"/>
    </row>
    <row r="146" spans="1:17" s="125" customFormat="1" x14ac:dyDescent="0.2">
      <c r="A146" s="126"/>
      <c r="B146" s="126"/>
      <c r="C146" s="127"/>
      <c r="D146" s="128"/>
      <c r="E146" s="129"/>
      <c r="F146" s="129"/>
      <c r="G146" s="129"/>
      <c r="H146" s="130"/>
      <c r="I146" s="131"/>
      <c r="J146" s="131"/>
      <c r="K146" s="131"/>
      <c r="L146" s="131"/>
      <c r="M146" s="132"/>
      <c r="N146" s="133"/>
      <c r="O146" s="134"/>
      <c r="P146" s="135"/>
      <c r="Q146" s="136"/>
    </row>
    <row r="147" spans="1:17" s="125" customFormat="1" x14ac:dyDescent="0.2">
      <c r="A147" s="126"/>
      <c r="B147" s="126"/>
      <c r="C147" s="127"/>
      <c r="D147" s="128"/>
      <c r="E147" s="129"/>
      <c r="F147" s="129"/>
      <c r="G147" s="129"/>
      <c r="H147" s="130"/>
      <c r="I147" s="131"/>
      <c r="J147" s="131"/>
      <c r="K147" s="131"/>
      <c r="L147" s="131"/>
      <c r="M147" s="132"/>
      <c r="N147" s="133"/>
      <c r="O147" s="134"/>
      <c r="P147" s="135"/>
      <c r="Q147" s="136"/>
    </row>
    <row r="148" spans="1:17" s="113" customFormat="1" x14ac:dyDescent="0.2">
      <c r="A148" s="114"/>
      <c r="B148" s="114"/>
      <c r="C148" s="115"/>
      <c r="D148" s="116"/>
      <c r="E148" s="117"/>
      <c r="F148" s="117"/>
      <c r="G148" s="117"/>
      <c r="H148" s="118"/>
      <c r="I148" s="119"/>
      <c r="J148" s="119"/>
      <c r="K148" s="119"/>
      <c r="L148" s="119"/>
      <c r="M148" s="120"/>
      <c r="N148" s="121"/>
      <c r="O148" s="122"/>
      <c r="P148" s="123"/>
      <c r="Q148" s="124"/>
    </row>
    <row r="149" spans="1:17" s="101" customFormat="1" ht="15" x14ac:dyDescent="0.2">
      <c r="A149" s="102"/>
      <c r="B149" s="102"/>
      <c r="C149" s="103"/>
      <c r="D149" s="104"/>
      <c r="E149" s="105"/>
      <c r="F149" s="105"/>
      <c r="G149" s="105"/>
      <c r="H149" s="106"/>
      <c r="I149" s="107"/>
      <c r="J149" s="107"/>
      <c r="K149" s="107"/>
      <c r="L149" s="107"/>
      <c r="M149" s="108"/>
      <c r="N149" s="109"/>
      <c r="O149" s="110"/>
      <c r="P149" s="111"/>
      <c r="Q149" s="112"/>
    </row>
    <row r="150" spans="1:17" s="101" customFormat="1" ht="15" x14ac:dyDescent="0.2">
      <c r="A150" s="102"/>
      <c r="B150" s="102"/>
      <c r="C150" s="103"/>
      <c r="D150" s="104"/>
      <c r="E150" s="105"/>
      <c r="F150" s="105"/>
      <c r="G150" s="105"/>
      <c r="H150" s="106"/>
      <c r="I150" s="107"/>
      <c r="J150" s="107"/>
      <c r="K150" s="107"/>
      <c r="L150" s="107"/>
      <c r="M150" s="108"/>
      <c r="N150" s="109"/>
      <c r="O150" s="110"/>
      <c r="P150" s="111"/>
      <c r="Q150" s="112"/>
    </row>
    <row r="151" spans="1:17" s="101" customFormat="1" ht="15" x14ac:dyDescent="0.2">
      <c r="A151" s="102"/>
      <c r="B151" s="102"/>
      <c r="C151" s="103"/>
      <c r="D151" s="104"/>
      <c r="E151" s="105"/>
      <c r="F151" s="105"/>
      <c r="G151" s="105"/>
      <c r="H151" s="106"/>
      <c r="I151" s="107"/>
      <c r="J151" s="107"/>
      <c r="K151" s="107"/>
      <c r="L151" s="107"/>
      <c r="M151" s="108"/>
      <c r="N151" s="109"/>
      <c r="O151" s="110"/>
      <c r="P151" s="111"/>
      <c r="Q151" s="112"/>
    </row>
    <row r="152" spans="1:17" s="101" customFormat="1" ht="15" x14ac:dyDescent="0.2">
      <c r="A152" s="102"/>
      <c r="B152" s="102"/>
      <c r="C152" s="103"/>
      <c r="D152" s="104"/>
      <c r="E152" s="105"/>
      <c r="F152" s="105"/>
      <c r="G152" s="105"/>
      <c r="H152" s="106"/>
      <c r="I152" s="107"/>
      <c r="J152" s="107"/>
      <c r="K152" s="107"/>
      <c r="L152" s="107"/>
      <c r="M152" s="108"/>
      <c r="N152" s="109"/>
      <c r="O152" s="110"/>
      <c r="P152" s="111"/>
      <c r="Q152" s="112"/>
    </row>
    <row r="153" spans="1:17" s="101" customFormat="1" ht="15" x14ac:dyDescent="0.2">
      <c r="A153" s="102"/>
      <c r="B153" s="102"/>
      <c r="C153" s="103"/>
      <c r="D153" s="104"/>
      <c r="E153" s="105"/>
      <c r="F153" s="105"/>
      <c r="G153" s="105"/>
      <c r="H153" s="106"/>
      <c r="I153" s="107"/>
      <c r="J153" s="107"/>
      <c r="K153" s="107"/>
      <c r="L153" s="107"/>
      <c r="M153" s="108"/>
      <c r="N153" s="109"/>
      <c r="O153" s="110"/>
      <c r="P153" s="111"/>
      <c r="Q153" s="112"/>
    </row>
    <row r="154" spans="1:17" s="101" customFormat="1" ht="15" x14ac:dyDescent="0.2">
      <c r="A154" s="102"/>
      <c r="B154" s="102"/>
      <c r="C154" s="103"/>
      <c r="D154" s="104"/>
      <c r="E154" s="105"/>
      <c r="F154" s="105"/>
      <c r="G154" s="105"/>
      <c r="H154" s="106"/>
      <c r="I154" s="107"/>
      <c r="J154" s="107"/>
      <c r="K154" s="107"/>
      <c r="L154" s="107"/>
      <c r="M154" s="108"/>
      <c r="N154" s="109"/>
      <c r="O154" s="110"/>
      <c r="P154" s="111"/>
      <c r="Q154" s="112"/>
    </row>
  </sheetData>
  <sheetProtection algorithmName="SHA-512" hashValue="pLf+TLhs8OPAz89GZiLmmOz6M2ARcsKgvKP342TXg7/QD7nBNSac9C3rMNDnrsG0BR/IZfJvZeWxWu8HfGYzrQ==" saltValue="w0pRjSQdJU07eY3hK+NWow==" spinCount="100000" sheet="1" objects="1" scenarios="1" formatCells="0" formatColumns="0" formatRows="0"/>
  <conditionalFormatting sqref="Q11 S11:IV11">
    <cfRule type="expression" dxfId="20" priority="1" stopIfTrue="1">
      <formula>$K:$K=1</formula>
    </cfRule>
  </conditionalFormatting>
  <conditionalFormatting sqref="H1:H10 D1:E10">
    <cfRule type="expression" dxfId="19" priority="2" stopIfTrue="1">
      <formula>$Q1&gt;0</formula>
    </cfRule>
    <cfRule type="expression" dxfId="18" priority="3" stopIfTrue="1">
      <formula>$K1=1</formula>
    </cfRule>
  </conditionalFormatting>
  <conditionalFormatting sqref="A1:C10">
    <cfRule type="expression" dxfId="17" priority="4" stopIfTrue="1">
      <formula>$Q1&gt;0</formula>
    </cfRule>
    <cfRule type="expression" dxfId="16" priority="5" stopIfTrue="1">
      <formula>$K1=1</formula>
    </cfRule>
  </conditionalFormatting>
  <conditionalFormatting sqref="N1:P10 F1:G10 I1:L10">
    <cfRule type="expression" dxfId="15" priority="6" stopIfTrue="1">
      <formula>$Q1&gt;0</formula>
    </cfRule>
  </conditionalFormatting>
  <conditionalFormatting sqref="Q1:Q11 S1:IV11 R1:R10">
    <cfRule type="expression" dxfId="14" priority="7" stopIfTrue="1">
      <formula>$K:$K=1</formula>
    </cfRule>
  </conditionalFormatting>
  <conditionalFormatting sqref="M12">
    <cfRule type="expression" dxfId="13" priority="8" stopIfTrue="1">
      <formula>Q12&gt;0</formula>
    </cfRule>
    <cfRule type="expression" dxfId="12" priority="9" stopIfTrue="1">
      <formula>K12=-1</formula>
    </cfRule>
  </conditionalFormatting>
  <conditionalFormatting sqref="M13:M65536">
    <cfRule type="expression" dxfId="11" priority="10" stopIfTrue="1">
      <formula>Q13&gt;0</formula>
    </cfRule>
    <cfRule type="expression" dxfId="10" priority="11" stopIfTrue="1">
      <formula>K13=1</formula>
    </cfRule>
  </conditionalFormatting>
  <conditionalFormatting sqref="H12 D12:E12">
    <cfRule type="expression" dxfId="9" priority="12" stopIfTrue="1">
      <formula>$Q12&gt;0</formula>
    </cfRule>
    <cfRule type="expression" dxfId="8" priority="13" stopIfTrue="1">
      <formula>$K12=-1</formula>
    </cfRule>
  </conditionalFormatting>
  <conditionalFormatting sqref="D13:E65536 H1:H10 H13:H65536 D1:E10">
    <cfRule type="expression" dxfId="7" priority="14" stopIfTrue="1">
      <formula>$Q1&gt;0</formula>
    </cfRule>
    <cfRule type="expression" dxfId="6" priority="15" stopIfTrue="1">
      <formula>$K1=1</formula>
    </cfRule>
  </conditionalFormatting>
  <conditionalFormatting sqref="A12:C12">
    <cfRule type="expression" dxfId="5" priority="16" stopIfTrue="1">
      <formula>$Q12&gt;0</formula>
    </cfRule>
    <cfRule type="expression" dxfId="4" priority="17" stopIfTrue="1">
      <formula>$K12=-1</formula>
    </cfRule>
  </conditionalFormatting>
  <conditionalFormatting sqref="A1:C10 A13:C65536">
    <cfRule type="expression" dxfId="3" priority="18" stopIfTrue="1">
      <formula>$Q1&gt;0</formula>
    </cfRule>
    <cfRule type="expression" dxfId="2" priority="19" stopIfTrue="1">
      <formula>$K1=1</formula>
    </cfRule>
  </conditionalFormatting>
  <conditionalFormatting sqref="N1:P10 F12:G65536 F1:G10 I1:L10 I12:L65536 N12:P65536">
    <cfRule type="expression" dxfId="1" priority="20" stopIfTrue="1">
      <formula>$Q1&gt;0</formula>
    </cfRule>
  </conditionalFormatting>
  <conditionalFormatting sqref="Q1:Q1048576 S1:IV1048576 R1:R10 R12:R65536">
    <cfRule type="expression" dxfId="0" priority="21" stopIfTrue="1">
      <formula>$K:$K=1</formula>
    </cfRule>
  </conditionalFormatting>
  <pageMargins left="0.75" right="0.75" top="1" bottom="1" header="0.5" footer="0.5"/>
  <pageSetup paperSize="9" scale="65" fitToHeight="0" orientation="portrait" cellComments="atEnd" r:id="rId1"/>
  <headerFooter alignWithMargins="0">
    <oddHeader>&amp;L&amp;G&amp;R&amp;G</oddHeader>
    <oddFooter xml:space="preserve">&amp;R&amp;P od &amp; &amp;N   </oddFooter>
  </headerFooter>
  <rowBreaks count="1" manualBreakCount="1">
    <brk id="88"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F0A1127-EF82-488D-9BA3-D70FE99A8A28}">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7FE80E57-49EC-47F8-9C09-C7440715C0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Prva stran</vt:lpstr>
      <vt:lpstr>Popis del</vt:lpstr>
      <vt:lpstr>Definicija</vt:lpstr>
      <vt:lpstr>Sheet1</vt:lpstr>
      <vt:lpstr>Rekapitulacija</vt:lpstr>
      <vt:lpstr>'Prva stran'!Področje_tiskanja</vt:lpstr>
      <vt:lpstr>'Popis del'!Tiskanje_naslovov</vt:lpstr>
    </vt:vector>
  </TitlesOfParts>
  <Company>Mojdenar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mokr</dc:creator>
  <cp:lastModifiedBy>Dejan Dragas</cp:lastModifiedBy>
  <cp:lastPrinted>2018-03-24T11:23:46Z</cp:lastPrinted>
  <dcterms:created xsi:type="dcterms:W3CDTF">2006-09-18T09:38:05Z</dcterms:created>
  <dcterms:modified xsi:type="dcterms:W3CDTF">2018-04-10T09:30:44Z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