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8\odprti postopek\oprema OŠSJ\popisi in priloge\popisi oprema 28.3.18\"/>
    </mc:Choice>
  </mc:AlternateContent>
  <bookViews>
    <workbookView xWindow="0" yWindow="0" windowWidth="24000" windowHeight="9300"/>
  </bookViews>
  <sheets>
    <sheet name="Prva stran" sheetId="5" r:id="rId1"/>
    <sheet name="Popis del" sheetId="3" r:id="rId2"/>
    <sheet name="Definicija" sheetId="2" state="hidden" r:id="rId3"/>
    <sheet name="Sheet1" sheetId="1" state="hidden" r:id="rId4"/>
    <sheet name="Rekapitulacija" sheetId="4" r:id="rId5"/>
  </sheets>
  <definedNames>
    <definedName name="_xlnm._FilterDatabase" localSheetId="1" hidden="1">'Popis del'!$A$11:$O$127</definedName>
    <definedName name="_xlnm._FilterDatabase" localSheetId="3" hidden="1">Sheet1!#REF!</definedName>
    <definedName name="_xlnm.Print_Area" localSheetId="0">'Prva stran'!$A$1:$H$19</definedName>
    <definedName name="_xlnm.Print_Titles" localSheetId="1">'Popis del'!$11:$11</definedName>
  </definedNames>
  <calcPr calcId="162913"/>
</workbook>
</file>

<file path=xl/calcChain.xml><?xml version="1.0" encoding="utf-8"?>
<calcChain xmlns="http://schemas.openxmlformats.org/spreadsheetml/2006/main">
  <c r="M17" i="3" l="1"/>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53" i="3"/>
  <c r="M54" i="3"/>
  <c r="M52" i="3"/>
  <c r="M56" i="3"/>
  <c r="M55" i="3"/>
  <c r="M58" i="3"/>
  <c r="M59" i="3"/>
  <c r="M57" i="3"/>
  <c r="M61" i="3"/>
  <c r="M60" i="3"/>
  <c r="M63" i="3"/>
  <c r="M64" i="3"/>
  <c r="M62" i="3"/>
  <c r="M66" i="3"/>
  <c r="M67" i="3"/>
  <c r="M68" i="3"/>
  <c r="M69" i="3"/>
  <c r="M65" i="3"/>
  <c r="M71" i="3"/>
  <c r="M72" i="3"/>
  <c r="M73" i="3"/>
  <c r="M74" i="3"/>
  <c r="M75" i="3"/>
  <c r="M76" i="3"/>
  <c r="M77" i="3"/>
  <c r="M78" i="3"/>
  <c r="M70" i="3"/>
  <c r="M80" i="3"/>
  <c r="M81" i="3"/>
  <c r="M82" i="3"/>
  <c r="M83" i="3"/>
  <c r="M84" i="3"/>
  <c r="M85" i="3"/>
  <c r="M79" i="3"/>
  <c r="M87" i="3"/>
  <c r="M88" i="3"/>
  <c r="M86" i="3"/>
  <c r="M93" i="3"/>
  <c r="M94" i="3"/>
  <c r="M95" i="3"/>
  <c r="M96" i="3"/>
  <c r="M97" i="3"/>
  <c r="M98" i="3"/>
  <c r="M99" i="3"/>
  <c r="M100" i="3"/>
  <c r="M92" i="3"/>
  <c r="M48" i="3"/>
  <c r="M104" i="3"/>
  <c r="M103" i="3"/>
  <c r="M106" i="3"/>
  <c r="M107" i="3"/>
  <c r="M108" i="3"/>
  <c r="M109" i="3"/>
  <c r="M105" i="3"/>
  <c r="M111" i="3"/>
  <c r="M112" i="3"/>
  <c r="M113" i="3"/>
  <c r="M114" i="3"/>
  <c r="M115" i="3"/>
  <c r="M110" i="3"/>
  <c r="M117" i="3"/>
  <c r="M116" i="3"/>
  <c r="M119" i="3"/>
  <c r="M120" i="3"/>
  <c r="M121" i="3"/>
  <c r="M122" i="3"/>
  <c r="M123" i="3"/>
  <c r="M124" i="3"/>
  <c r="M125" i="3"/>
  <c r="M118" i="3"/>
  <c r="M102" i="3"/>
  <c r="M16" i="3"/>
  <c r="M15" i="3"/>
  <c r="E127" i="3"/>
  <c r="M127" i="3"/>
  <c r="M35" i="4"/>
  <c r="M33" i="4"/>
  <c r="M32" i="4"/>
  <c r="M31" i="4"/>
  <c r="M21" i="4"/>
  <c r="M20" i="4"/>
  <c r="M19" i="4"/>
  <c r="N127" i="3"/>
  <c r="N126" i="3"/>
  <c r="M126" i="3"/>
  <c r="M42" i="4"/>
  <c r="N125" i="3"/>
  <c r="N124" i="3"/>
  <c r="N123" i="3"/>
  <c r="N122" i="3"/>
  <c r="N121" i="3"/>
  <c r="N120" i="3"/>
  <c r="N119" i="3"/>
  <c r="N118" i="3"/>
  <c r="M41" i="4"/>
  <c r="N117" i="3"/>
  <c r="N116" i="3"/>
  <c r="M40" i="4"/>
  <c r="N115" i="3"/>
  <c r="N114" i="3"/>
  <c r="N113" i="3"/>
  <c r="N112" i="3"/>
  <c r="N111" i="3"/>
  <c r="N110" i="3"/>
  <c r="M39" i="4"/>
  <c r="N109" i="3"/>
  <c r="N108" i="3"/>
  <c r="N107" i="3"/>
  <c r="N106" i="3"/>
  <c r="N105" i="3"/>
  <c r="M38" i="4"/>
  <c r="N104" i="3"/>
  <c r="N103" i="3"/>
  <c r="N102" i="3"/>
  <c r="N100" i="3"/>
  <c r="N99" i="3"/>
  <c r="N98" i="3"/>
  <c r="N97" i="3"/>
  <c r="N96" i="3"/>
  <c r="N95" i="3"/>
  <c r="N94" i="3"/>
  <c r="N93" i="3"/>
  <c r="N92" i="3"/>
  <c r="M34" i="4"/>
  <c r="N88" i="3"/>
  <c r="N87" i="3"/>
  <c r="N86" i="3"/>
  <c r="M30" i="4"/>
  <c r="N85" i="3"/>
  <c r="N84" i="3"/>
  <c r="N83" i="3"/>
  <c r="N82" i="3"/>
  <c r="N81" i="3"/>
  <c r="N80" i="3"/>
  <c r="N79" i="3"/>
  <c r="M29" i="4"/>
  <c r="N78" i="3"/>
  <c r="N77" i="3"/>
  <c r="N76" i="3"/>
  <c r="N75" i="3"/>
  <c r="N74" i="3"/>
  <c r="N73" i="3"/>
  <c r="N72" i="3"/>
  <c r="N71" i="3"/>
  <c r="N70" i="3"/>
  <c r="M28" i="4"/>
  <c r="N69" i="3"/>
  <c r="N68" i="3"/>
  <c r="N67" i="3"/>
  <c r="N66" i="3"/>
  <c r="N65" i="3"/>
  <c r="M27" i="4"/>
  <c r="N64" i="3"/>
  <c r="N63" i="3"/>
  <c r="N62" i="3"/>
  <c r="M26" i="4"/>
  <c r="N61" i="3"/>
  <c r="N60" i="3"/>
  <c r="M25" i="4"/>
  <c r="N59" i="3"/>
  <c r="N58" i="3"/>
  <c r="N57" i="3"/>
  <c r="M24" i="4"/>
  <c r="N56" i="3"/>
  <c r="N55" i="3"/>
  <c r="M23" i="4"/>
  <c r="N54" i="3"/>
  <c r="N53" i="3"/>
  <c r="N52" i="3"/>
  <c r="M22" i="4"/>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M17" i="4"/>
  <c r="M36" i="4"/>
  <c r="M37" i="4"/>
  <c r="N48" i="3"/>
  <c r="N16" i="3"/>
  <c r="N15" i="3"/>
  <c r="N14" i="3"/>
  <c r="N13" i="3"/>
  <c r="N12" i="3"/>
  <c r="M18" i="4"/>
  <c r="M16" i="4"/>
  <c r="M14" i="3"/>
  <c r="M15" i="4"/>
  <c r="M13" i="3"/>
  <c r="M14" i="4"/>
  <c r="M12" i="3"/>
  <c r="M13" i="4"/>
  <c r="M12" i="4"/>
</calcChain>
</file>

<file path=xl/sharedStrings.xml><?xml version="1.0" encoding="utf-8"?>
<sst xmlns="http://schemas.openxmlformats.org/spreadsheetml/2006/main" count="722" uniqueCount="399">
  <si>
    <t>Projekt:</t>
  </si>
  <si>
    <t>Datum:</t>
  </si>
  <si>
    <t>Cena</t>
  </si>
  <si>
    <t>Globina rekapitulacije:</t>
  </si>
  <si>
    <t>OŠ S.J. CENTER</t>
  </si>
  <si>
    <t>24.3.2018</t>
  </si>
  <si>
    <t>Dozidava in rekonstrukcija objekta »VRTEC IN OŠ SIMON JENKO – PŠ CENTER</t>
  </si>
  <si>
    <t>Dokument:</t>
  </si>
  <si>
    <t>Uporabnik:</t>
  </si>
  <si>
    <t>Valuta / Currency:</t>
  </si>
  <si>
    <t>EUR</t>
  </si>
  <si>
    <t>Grega Bajželj</t>
  </si>
  <si>
    <t>PONUDBA OŠ SIMON JENKO - PŠ CENTER - TEHNOLOGIJA</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</si>
  <si>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</si>
  <si>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</si>
  <si>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</si>
  <si>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</si>
  <si>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</si>
  <si>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</si>
  <si>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</si>
  <si>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</si>
  <si>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</si>
  <si>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</si>
  <si>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</si>
  <si>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</si>
  <si>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</si>
  <si>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</si>
  <si>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</si>
  <si>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</si>
  <si>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</si>
  <si>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</si>
  <si>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</si>
  <si>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POPIS DEL OŠ SIMON JENKO - PŠ CENTER - TEHNOLOGIJA</t>
  </si>
  <si>
    <t>1.1</t>
  </si>
  <si>
    <t>1.</t>
  </si>
  <si>
    <t>UPRAVIČEN DEL</t>
  </si>
  <si>
    <t>1.1.1</t>
  </si>
  <si>
    <t>ZAHODNI DEL</t>
  </si>
  <si>
    <t>1.1.1.1</t>
  </si>
  <si>
    <t>RAZDELILNI KUHINJI ZA VRTEC IN ŠOLO</t>
  </si>
  <si>
    <t>1.1.1.1.1</t>
  </si>
  <si>
    <t>SPLOŠNO</t>
  </si>
  <si>
    <t>1.1.1.1.1.1</t>
  </si>
  <si>
    <t>op</t>
  </si>
  <si>
    <t>1.1.1.1.1.2</t>
  </si>
  <si>
    <t>VSE OPISANE DIMENZIJE V POPISU OPREME PO VREDNOSTIH (DIMENZIJAH, MOČEH, TEMPERATURAH IN OSTALIH TEHNIČNIH VREDNOSTIH) LAHKO ODSTOPAJO NAJVEČ 5 % PO PREDHODNI POTRDITVI NAROČNIKA.</t>
  </si>
  <si>
    <t>1.1.1.1.1.3</t>
  </si>
  <si>
    <t>Pri pripravi ponudbe je potrebno upoštevati spodnje točke splošnih pogojev za izdelavo ponudbe ter dodatne splošne pogoje, ki so navedena za vsak prostor (zavedena spodaj), ki se ne zaračunavajo posebej in morajo biti upoštevane (so vključene) v ponudbenih cenah postavk iz popisa del!</t>
  </si>
  <si>
    <t>1.1.1.1.1.4</t>
  </si>
  <si>
    <t>Vrednost dobave in montaže blaga/opreme po popisu z vsem potrebnim materialom, vključno z dostavo.</t>
  </si>
  <si>
    <t>1.1.1.1.1.5</t>
  </si>
  <si>
    <t>2.</t>
  </si>
  <si>
    <t>Vsi stroški pripravljalnih, pomožnih, spremljajočih, zaključnih in drugih del.</t>
  </si>
  <si>
    <t>1.1.1.1.1.6</t>
  </si>
  <si>
    <t>3.</t>
  </si>
  <si>
    <t>Montaža ter vsa transportna dela in transporti do lokacije/mesta vgradnje.</t>
  </si>
  <si>
    <t>1.1.1.1.1.7</t>
  </si>
  <si>
    <t>4.</t>
  </si>
  <si>
    <t>Vsa dokumentacija potrebna za uspešno izvedbo tehničenga pregleda.</t>
  </si>
  <si>
    <t>1.1.1.1.1.8</t>
  </si>
  <si>
    <t>5.</t>
  </si>
  <si>
    <t>Uporaba vseh za izvajanje del potrebnih orodij, materialov, priprav in naprav, vključno z dvigali, pomožnimi konstrukcijami, odri in podobno.</t>
  </si>
  <si>
    <t>1.1.1.1.1.9</t>
  </si>
  <si>
    <t>6.</t>
  </si>
  <si>
    <t>Vsa potrebna druga pomožna sredstva na objektu kot so lestve, manjši odri…</t>
  </si>
  <si>
    <t>1.1.1.1.1.10</t>
  </si>
  <si>
    <t>7.</t>
  </si>
  <si>
    <t>Vsa potrebna merjenja.</t>
  </si>
  <si>
    <t>1.1.1.1.1.11</t>
  </si>
  <si>
    <t>8.</t>
  </si>
  <si>
    <t>Ves potrebni glavni, pomožni, pritrdilni, tesnilni in vezni material.</t>
  </si>
  <si>
    <t>1.1.1.1.1.12</t>
  </si>
  <si>
    <t>9.</t>
  </si>
  <si>
    <t>Terminsko usklajevanje del z ostalimi izvajalci na objektu.</t>
  </si>
  <si>
    <t>1.1.1.1.1.13</t>
  </si>
  <si>
    <t>10.</t>
  </si>
  <si>
    <t>Preizkušanje kvalitete materiala, ki se vgrajuje in dokazovanje kvalitete z atesti, dokazili o skladnosti, certifikati, drugimi dokazili.</t>
  </si>
  <si>
    <t>1.1.1.1.1.14</t>
  </si>
  <si>
    <t>11.</t>
  </si>
  <si>
    <t>Cena na enoto mora zajemati priklope ter ustrezno skladiščenje, zavarovanje/ vzdrževanje opreme na lokaciji, ki jo bo ponudnik zagotovil sam.</t>
  </si>
  <si>
    <t>1.1.1.1.1.15</t>
  </si>
  <si>
    <t>12.</t>
  </si>
  <si>
    <t>Povračilo morebitne škode povzročene ostalim izvajalcem in naročniku ter uporabniku objekta.</t>
  </si>
  <si>
    <t>1.1.1.1.1.16</t>
  </si>
  <si>
    <t>OPIS OPREME</t>
  </si>
  <si>
    <t>1.1.1.1.1.17</t>
  </si>
  <si>
    <t>1.1.1.1.1.18</t>
  </si>
  <si>
    <t>Vsi elementi morajo biti izdelani iz materialov ki so primerni za uporabo v profesionalnih kuhinjah ter hkrati ustrezajo zakonu o zdravstveni ustreznosti živil in izdelkov in snovi, ki prihajajo v stik z živili.</t>
  </si>
  <si>
    <t>1.1.1.1.1.19</t>
  </si>
  <si>
    <t>Vsi deli nevtralne opreme so izdelani iz nerjavne pločevine AiSi 304 (CrNi 18/10)</t>
  </si>
  <si>
    <t>1.1.1.1.1.20</t>
  </si>
  <si>
    <t>Vsi vzdolžni robovi površine so zaobljeni z radiem r=8 mm. Površine imajo na spodnjem vzdolžnem delu odkapne robove, ki preprečujejo neposredno zatekanje tekočin po spodnjem delu elementa.</t>
  </si>
  <si>
    <t>1.1.1.1.1.21</t>
  </si>
  <si>
    <t>Vsi robovi polic, oblog so izvedeni z dvojnimi stisnjenimi robovi, brez ostrih robov.</t>
  </si>
  <si>
    <t>1.1.1.1.1.22</t>
  </si>
  <si>
    <t>Vsi pulti stojijo na regulacijskih nogah (nerjavne) s katerimi zagotavljajo stabilnost in vodoravnost pulta.</t>
  </si>
  <si>
    <t>1.1.1.1.1.23</t>
  </si>
  <si>
    <t xml:space="preserve">Vsa korita so podlepljena z zvočno izolacijo.  Vsako korito opremljeno s prelivno cevjo, sifonom in grlom sifona. Noge pomivalnih korit iz nerjavnih kvadratnih cevi 40x40.  </t>
  </si>
  <si>
    <t>1.1.1.1.1.24</t>
  </si>
  <si>
    <t>Noge korit opremljene s kakovostnimi PVC regulacijskimi nogicami v barvi pločevine. Omogočena enostavna regulacija, ki zagotavlja stabilnost in vodoravnost izdelka.</t>
  </si>
  <si>
    <t>1.1.1.1.1.25</t>
  </si>
  <si>
    <t>Na prehodih iz ene delovne površine na drugo ne sme biti mehanskih ovir.</t>
  </si>
  <si>
    <t>1.1.1.1.1.26</t>
  </si>
  <si>
    <t>Delovne površine narejene iz nerjavne pločevine debeline najmanj 1,5 mm.</t>
  </si>
  <si>
    <t>1.1.1.1.1.27</t>
  </si>
  <si>
    <t>Zadnji del površine mora biti izveden z zavihom za prekritje spoja z drugimi aparati.</t>
  </si>
  <si>
    <t>1.1.1.1.1.28</t>
  </si>
  <si>
    <t>Vsi certifikati morajo biti veljavni.</t>
  </si>
  <si>
    <t>1.1.1.1.1.29</t>
  </si>
  <si>
    <t xml:space="preserve">Ponudnik mora pred naročilom opreme naročniku v potrditev predložiti vso tehnično dokumentacijo in vzorce (kjer je to potrebno) za vse ponujene izdelke. </t>
  </si>
  <si>
    <t>1.1.1.1.1.30</t>
  </si>
  <si>
    <t xml:space="preserve">Iz tehnične dokumentacije morajo biti razvidne karakteristike le-teh, ki se morajo ujemati s karakteristikami navedenimi v specifikaciji naročnika. </t>
  </si>
  <si>
    <t>Vse pozicije morajo biti označene.</t>
  </si>
  <si>
    <t>1.1.1.1.2</t>
  </si>
  <si>
    <t>KLET</t>
  </si>
  <si>
    <t>1.1.1.1.2.1</t>
  </si>
  <si>
    <t>A</t>
  </si>
  <si>
    <t>DOSTAVA</t>
  </si>
  <si>
    <t>1.1.1.1.2.2</t>
  </si>
  <si>
    <t>B</t>
  </si>
  <si>
    <t>PROSTOR ZA ODPADKE</t>
  </si>
  <si>
    <t>1.1.1.1.2.3</t>
  </si>
  <si>
    <t>C</t>
  </si>
  <si>
    <t>EKONOMSKI VHOD</t>
  </si>
  <si>
    <t>1.1.1.1.2.4</t>
  </si>
  <si>
    <t>D</t>
  </si>
  <si>
    <t>PROSTOR ZA ČISTILA</t>
  </si>
  <si>
    <t>1.1.1.1.2.4.1</t>
  </si>
  <si>
    <t>IZLIVNO KORITO Z UMIVALNIKOM IN MEŠALNO BATERIJO
dim. 500x600x850 mm
- dim. umivalnika: 340x240x150 mm
- dim. korita: 370x340x150 mm
priklop vode: THV DN15
odtok: DN50</t>
  </si>
  <si>
    <t>kos</t>
  </si>
  <si>
    <t>1.1.1.1.2.4.2</t>
  </si>
  <si>
    <t>2</t>
  </si>
  <si>
    <t>ZAPRTA VISEČA OMARICA
dim.1000x350x600 mm
- drsna vrata
- vmesna polica nastavljiva po višini
- drsna vrata dvostenske izvedbe in uležajena na PVC koleščkih
- odbojniki v bočnih oblogah za neslišno zapiranje</t>
  </si>
  <si>
    <t>1.1.1.1.2.5</t>
  </si>
  <si>
    <t>E</t>
  </si>
  <si>
    <t>SHRAMBA TRANSPORTNE POSODE</t>
  </si>
  <si>
    <t>1.1.1.1.2.5.1</t>
  </si>
  <si>
    <t>ODPRT KOVINSKI REGAL
dim.1100x500x1700 mm
- 4 police
- raster za nastavljanje polic po višini
- nosilnost posamezne police 150 kg/m dolžine</t>
  </si>
  <si>
    <t>1.1.1.1.2.6</t>
  </si>
  <si>
    <t>F</t>
  </si>
  <si>
    <t>POMIVANJE TRANSPORTNE POSODE</t>
  </si>
  <si>
    <t>1.1.1.1.2.6.1</t>
  </si>
  <si>
    <t>BAZEN KORITO Z ODCEJALNIKOM 
dim.1650x700x900/1000 mm
- bazen korito 1000x500x300 mm levo
- zavih zadaj in levo 20/100 mm
odtok: DN50</t>
  </si>
  <si>
    <t>1.1.1.1.2.6.2</t>
  </si>
  <si>
    <t>STENSKA ENOROČNA MEŠALNA BATERIJA Z VISEČIM TUŠEM
priklop vode: THV DN15</t>
  </si>
  <si>
    <t>1.1.1.1.2.7</t>
  </si>
  <si>
    <t>G</t>
  </si>
  <si>
    <t>SKLADIŠČE</t>
  </si>
  <si>
    <t>1.1.1.1.2.7.1</t>
  </si>
  <si>
    <t>ODPRT KOVINSKI REGAL
dim.800x640x2000 mm
- 5 polic
- možnost naknadne vgradnje dodatnih polic
- raster za nastavljanje polic po višini
- nosilnost posamezne police 150 kg/m dolžine</t>
  </si>
  <si>
    <t>1.1.1.1.2.8</t>
  </si>
  <si>
    <t>H</t>
  </si>
  <si>
    <t>HLADILNA KOMORA</t>
  </si>
  <si>
    <t>1.1.1.1.2.8.1</t>
  </si>
  <si>
    <t>HLAJENA KOMORA
dim. 2200x1800x2500 mm
- poliuretan min.debeline 70 mm
- obloga stenskih in stropnih elementov iz nerjaveče pločevine
- vrata 80/200 cm obojestransko nerjaveča pločevina
- temperaturno območje: +2°C/+8°C
- hladilni agregat oddvojen (cca 20m) 
priključna moč: 1,0kW 1N-230V
odtok: DN32</t>
  </si>
  <si>
    <t>1.1.1.1.2.8.2</t>
  </si>
  <si>
    <t>ODPRT KOVINSKI REGAL
dim.800x500x1700 mm
- 4 police
- možnost naknadne vgradnje dodatnih polic
- raster za nastavljanje polic po višini
- nosilnost posamezne police 150 kg/m dolžine</t>
  </si>
  <si>
    <t>1.1.1.1.2.9</t>
  </si>
  <si>
    <t>I</t>
  </si>
  <si>
    <t>FINE PRIPRAVE</t>
  </si>
  <si>
    <t>1.1.1.1.2.9.1</t>
  </si>
  <si>
    <t>SANITARNI UMIVALNIK
dim. 400x400x250 mm
- v kompletu iztočna pipa
- proženje vode preko tipke s kolenom, ki omogoča dotok vode brez dotikanja
- umivalnik in površina okoli umivalnika izdelana po tehnologiji globokega vleka
priklop vode: THV DN15
odtok: DN50</t>
  </si>
  <si>
    <t>1.1.1.1.2.9.2</t>
  </si>
  <si>
    <t>HLAJEN PULT S KORITOM
dim.2400x700x900/1000 mm
- korito 400x500x300 mm levo
- set popolnoma izvlečnih predalov
- 2xbox z vodili za GN 1/1
- kompresor desno
- zavih zadaj 20/100 mm
priključna moč: 0,35kW 1N-230V
priklop vode: THV DN15
odtok: DN50</t>
  </si>
  <si>
    <t>1.1.1.1.2.9.3</t>
  </si>
  <si>
    <t>3</t>
  </si>
  <si>
    <t>HLADILNA OMARA
dim. 750x750x2064 mm
- volumen: 650 l
- kapaciteta: 6 prestavljivih polic GN 2/1
- temperaturno območje: +1°C/+15°C
- ohišje in vrata in nerjaveče pločevine
priključna moč: 0,15kW 1N-230V</t>
  </si>
  <si>
    <t>1.1.1.1.2.9.4</t>
  </si>
  <si>
    <t>4</t>
  </si>
  <si>
    <t>PLATO VOZIČEK 
dim. 1060x670x900 mm
- nosilnost: 300kg
- v celoti izdelan iz nerjaveče pločevine in opremljen s kakovostnimi uležajenimi kolesi
- 2 kolesi z zavoro
- guma na kolesih živilske kvalitete
- voziček opremljen z gumi odbojniki živilske kvalitete</t>
  </si>
  <si>
    <t>1.1.1.1.2.10</t>
  </si>
  <si>
    <t>J</t>
  </si>
  <si>
    <t>TERMIČNE PRIPRAVE</t>
  </si>
  <si>
    <t>1.1.1.1.2.10.1</t>
  </si>
  <si>
    <t>PLINSKI KOTEL ZA KUHANJE Z OKROGLO POSODO
dim.800x700x900 mm
- kapaciteta: min 60 l
- indirektno gretje /duplikator
- dvoslojni izolacijski pokrov
priključna moč plina: 15,5kW  DN20
priklop vode: THV DN15
odtok: DN70 preko talne rešetke 800x300x140 mm</t>
  </si>
  <si>
    <t>1.1.1.1.2.10.2</t>
  </si>
  <si>
    <t>PLINSKA PREKUCNA PONEV 
dim.800x700x900 mm
- termostatska regulacija temperature
- dno iz nerjaveče pločevine debeline 15 mm/ COMPOUND
- kapaciteta: 60 l
- ventil z izlivom za dovod vode v posodo
priključna moč plina: 10,5kW  DN20
priklop vode: HV DN15
odtok: DN70 preko talne rešetke 400x600x140 mm</t>
  </si>
  <si>
    <t>1.1.1.1.2.10.3</t>
  </si>
  <si>
    <t>BLOK PULT S POVIŠANO MEŠALNO BATERIJO
dim. 400x700x900 mm
- predal
priklop vode: THV DN15</t>
  </si>
  <si>
    <t>1.1.1.1.2.10.4</t>
  </si>
  <si>
    <t>PLINSKI ŠTEDILNIK
dim.800x700x900 mm
- 4 gorilci: 2x 3,5kW, 1x 5,5kW, 1x 7,0kW
plinska priključna moč: 19,5 kW  DN20</t>
  </si>
  <si>
    <t>1.1.1.1.2.10.5</t>
  </si>
  <si>
    <t>5</t>
  </si>
  <si>
    <t>BLOK PULT
dim. 400x700x900 mm
- predal</t>
  </si>
  <si>
    <t>1.1.1.1.2.10.6</t>
  </si>
  <si>
    <t>6</t>
  </si>
  <si>
    <t>ELEKTRIČNA PARNO KONVEKCIJSKA PEČ
dim. 847x771x1042 mm
- kapaciteta 10xGN 1/1
- možnost vlaganja posod GN 1/2 in GN 1/3 
- HiDensityControl
- SelfCookingControl
- Efficient LevelControl
- CareControl
priključna moč: 18,6kW 3N-400V
priklop vode: HV DN20
odtok: DN50</t>
  </si>
  <si>
    <t>1.1.1.1.2.10.7</t>
  </si>
  <si>
    <t>7</t>
  </si>
  <si>
    <t>ODPRT PODSTAVEK Z VODILI 
dim.845x640x670 mm
- vodila za GN 1/1</t>
  </si>
  <si>
    <t>1.1.1.1.2.10.8</t>
  </si>
  <si>
    <t>8</t>
  </si>
  <si>
    <t>VARČNI STENSKI PAROLOV S SISTEMOM VRAČANJA TOPLOTE
dim. 4200x1100x550 mm
- s filtri, lovilci maščobe 
priključna moč: 0,2kW 1N-230V
V POPISU STROJNIH INSTALACIJ</t>
  </si>
  <si>
    <t>1.1.1.1.2.11</t>
  </si>
  <si>
    <t>K</t>
  </si>
  <si>
    <t>IZDAJA HRANE</t>
  </si>
  <si>
    <t>1.1.1.1.2.11.1</t>
  </si>
  <si>
    <t>ZAPRT PULT
dim. 1800x700x900/1000 mm
- drsna vrata
- prestavljiva vmesna polica
- zavih zadaj 20/100 mm</t>
  </si>
  <si>
    <t>1.1.1.1.2.11.2</t>
  </si>
  <si>
    <t>ZAPRTA VISEČA OMARICA
dim.1600x350x600 mm
- drsna vrata
- vmesna polica nastavljiva po višini
- drsna vrata dvostenske izvedbe in uležajena na PVC koleščkih</t>
  </si>
  <si>
    <t>1.1.1.1.2.11.3</t>
  </si>
  <si>
    <t>ZAPRT PULT
dim. 1600x600x900 mm
- drsna vrata
- prestavljiva vmesna polica</t>
  </si>
  <si>
    <t>1.1.1.1.2.11.4</t>
  </si>
  <si>
    <t>SANITARNA STENA S KONZOLNO POLICO
dim. 1600x40/390x2000 mm</t>
  </si>
  <si>
    <t>1.1.1.1.2.11.5</t>
  </si>
  <si>
    <t>ZAPRTA OMARA Z DVODELNIMI DRSNIMI VRATI
dim. 1600x640x2000 mm
- dvojna prestavljiva vmesna polica</t>
  </si>
  <si>
    <t>1.1.1.1.2.11.6</t>
  </si>
  <si>
    <t>1.1.1.1.2.12</t>
  </si>
  <si>
    <t>L</t>
  </si>
  <si>
    <t>PROSTOR ZA VOZIČKE</t>
  </si>
  <si>
    <t>1.1.1.1.2.12.1</t>
  </si>
  <si>
    <t>1.1.1.1.2.12.2</t>
  </si>
  <si>
    <t>TRIETAŽNI SERVIRNI VOZIČEK
dim. 880x480x840 mm
- police iz barvnega umetnega materiala
- razmak med policami 330 mm</t>
  </si>
  <si>
    <t>1.1.1.1.2.13</t>
  </si>
  <si>
    <t>M</t>
  </si>
  <si>
    <t>PISARNA</t>
  </si>
  <si>
    <t>1.1.1.1.2.14</t>
  </si>
  <si>
    <t>N</t>
  </si>
  <si>
    <t>GARDEROBA IN SANITARIJE</t>
  </si>
  <si>
    <t>1.1.1.1.2.15</t>
  </si>
  <si>
    <t>O</t>
  </si>
  <si>
    <t>VEZNI HODNIK</t>
  </si>
  <si>
    <t>1.1.1.1.2.16</t>
  </si>
  <si>
    <t>P</t>
  </si>
  <si>
    <t>POMIVANJE POSODE</t>
  </si>
  <si>
    <t>1.1.1.1.2.16.1</t>
  </si>
  <si>
    <t>MIZA ZA SPREJEM UMAZANE POSODE
dim.800x750x900/1000 mm
- spodaj odprto
- zavih zadaj 100 mm z nakazanim robom</t>
  </si>
  <si>
    <t>1.1.1.1.2.16.2</t>
  </si>
  <si>
    <t>VOZIČEK ZA ODPADKE
dim. 370x500x580 mm
- odpiranje s pedalom
- volumen 60 l</t>
  </si>
  <si>
    <t>1.1.1.1.2.16.3</t>
  </si>
  <si>
    <t>KONZOLNA POLICA ZA KOŠARE
dim.1100x450x160 mm</t>
  </si>
  <si>
    <t>1.1.1.1.2.16.4</t>
  </si>
  <si>
    <t>VHODNA MIZA ZA POMIVALNI STROJ – LEVA
dim. 1400x750x900/1100 mm
- dvojno korito 600x450x300 mm
- odprtina za mešalno baterijo
- zavih zadaj 100 mm z nakazanim robom
priklop vode: THV DN15
odtok: DN50</t>
  </si>
  <si>
    <t>1.1.1.1.2.16.5</t>
  </si>
  <si>
    <t>NAMIZNA ENOROČNA MEŠALNA BATERIJA Z VISEČIM TUŠEM</t>
  </si>
  <si>
    <t>1.1.1.1.2.16.6</t>
  </si>
  <si>
    <t>PRETOČNI STROJ S POVRATNIM ZAJEMANJEM TOPLOTE
dim. 735x750x1515/2195 mm
- povratno zajemanje toplote v integrirani napi in odtoku vode
- kapaciteta: max. 72 košar/h
- košare: 500x500 mm, 540x500 mm, 600x500 mm
- ločen sistem pomivanja in izpiranja
priključna moč: 9,1kW 3N~400V
priklop vode: THV DN20
odtok: DN50</t>
  </si>
  <si>
    <t>1.1.1.1.2.16.7</t>
  </si>
  <si>
    <t>AVTOMATSKI MEHČALEC VODE
dim.250x500x500 mm
- regeneracija krmiljena volumetrijsko preko pretoka/brez priklopa na el.omrežje</t>
  </si>
  <si>
    <t>1.1.1.1.2.16.8</t>
  </si>
  <si>
    <t>IZHODNA MIZA – DESNA
dim.1200x750x900/1000 mm
-l evo prostor za mehčalno napravo
- desno vodila za košare
- zavih zadaj 100 mm z nakazanim robom</t>
  </si>
  <si>
    <t>1.1.1.1.2.17</t>
  </si>
  <si>
    <t>R</t>
  </si>
  <si>
    <t>MALO TOVORNO DVIGALO</t>
  </si>
  <si>
    <t>1.1.1.1.3</t>
  </si>
  <si>
    <t>PRITLIČJE</t>
  </si>
  <si>
    <t>1.1.1.1.3.1</t>
  </si>
  <si>
    <t>1.1.1.1.3.1.1</t>
  </si>
  <si>
    <t>MALO TOVORNO DVIGALO
- nosilnost: 300 kg
- višina dviga: 3,5m
- število postaj: 2 (vrata na nasprotni strani)
- dimenzija jaška: 1000x1150 mm
- vrata jaška: enokrilna, ročno odpiranje, nerjaveča pločevina (požarna EI30)
- velikost kabine: 600x1000x1000 mm
- kabina : prehodna, v celoti iz nerjaveče pločevine
- možnost obratovanja le s kontaktnim ključem
priključna moč: 1,1kW 1N-230V
ZAJETO V GRADBENO OBRTNIŠKIH DELIH</t>
  </si>
  <si>
    <t>1.1.1.1.3.2</t>
  </si>
  <si>
    <t>S</t>
  </si>
  <si>
    <t>PRIPRAVA ZA IZDAJO HRANE</t>
  </si>
  <si>
    <t>1.1.1.1.3.2.1</t>
  </si>
  <si>
    <t>ODPRT KOVINSKI REGAL
dim.1000x600x2000 mm
- 5 polic
- možnost naknadne vgradnje dodatnih polic
- raster za nastavljanje polic po višini
- nosilnost posamezne police 150 kg/m dolžine</t>
  </si>
  <si>
    <t>1.1.1.1.3.2.2</t>
  </si>
  <si>
    <t>PULT S KORITOM IN SANITARNIM UMIVALNIKOM
dim.1600x600x900/1000 mm
- korito 400x400x250 mm ter mešalna baterija
- sanitarni umivalnik 340x400x200 mm ter mešalna baterija
- spodaj prostor za podpultni hladilnik
- zavih zadaj 20/100 mm
priklop vode: 2x THV DN15
odtok: 2x DN50</t>
  </si>
  <si>
    <t>1.1.1.1.3.2.3</t>
  </si>
  <si>
    <t>2a</t>
  </si>
  <si>
    <t>SANITARNA ZAŠČITA - VMESNA 
dim. 3x590x400 mm</t>
  </si>
  <si>
    <t>1.1.1.1.3.2.4</t>
  </si>
  <si>
    <t>PODPULTNI HLADILNIK
dim. 600x615x830 mm
- volumen: 130 l
- 3 prilagodljive police
- steklena vrata
- LED razsvetljava
- temperaturno območje: +1°C/+15°C
- ohišje iz nerjaveče pločevine
priključna moč: 0,15kW 1N~230N</t>
  </si>
  <si>
    <t>1.1.1.1.3.3</t>
  </si>
  <si>
    <t>T</t>
  </si>
  <si>
    <t>1.1.1.1.3.3.1</t>
  </si>
  <si>
    <t>LINIJSKI PULT 
dim. 700x750x900 mm
- krilna vrata
- vmesna in spodnja polica
- 2 vtičnici
priključna moč: 1N-230V</t>
  </si>
  <si>
    <t>1.1.1.1.3.3.2</t>
  </si>
  <si>
    <t>TOPLOVODNA KOPEL Z OGREVANO OMARICO IN NADGRADNJO (1 POLICA)
dim. 1400x750x900/1285 mm
- kapaciteta bazena 4xGN 1/1-200
- polnjenje s stikalom
- ogrevana omarica s krilnimi vrati
- polica iz nerjavnega jekla z grelniki, razsvetljavo in stekleno hig. zaščito - polovična
priključna moč: 7,1kW 3N~400V
priklop vode: TV DN20
odtok: DN50</t>
  </si>
  <si>
    <t>1.1.1.1.3.3.3</t>
  </si>
  <si>
    <t>HLAJEN LINIJSKI PULT Z NADGRADNJO (1 POLICA)
dim. 1400x750x900/1285 mm
- digitalna komandna plošča in pokazatelj temperature
- 2x box z vodili za GN 1/1
- kompresor ventilacijsko hlajen
- polica iz nerjavnega jekla z razsvetljavo in stekleno higiensko zaščito - polovična
priključna moč: 0,45kW 1N~230V</t>
  </si>
  <si>
    <t>1.1.1.1.3.3.4</t>
  </si>
  <si>
    <t>DRSNA POLICA
l=3500 mm</t>
  </si>
  <si>
    <t>1.1.1.1.3.3.5</t>
  </si>
  <si>
    <t>5a</t>
  </si>
  <si>
    <t>PREKRIV REGULACIJSKIH NOGIC
l=3500 mm</t>
  </si>
  <si>
    <t>1.1.1.1.3.4</t>
  </si>
  <si>
    <t>U</t>
  </si>
  <si>
    <t>JEDILNICA</t>
  </si>
  <si>
    <t>1.1.1.1.3.4.1</t>
  </si>
  <si>
    <t>DESERVIRNI VOZIČEK
dim. 850x600x1520 mm
- 11 etaž</t>
  </si>
  <si>
    <t>1.1.1.1.3.5</t>
  </si>
  <si>
    <t>V</t>
  </si>
  <si>
    <t>POMIVANJE JEDILNE POSODE</t>
  </si>
  <si>
    <t>1.1.1.1.3.5.1</t>
  </si>
  <si>
    <t>VHODNA MIZA ZA POMIVALNI STROJ – LEVA
dim. 1200x750x900/1000 mm
- desno korito 600x450x300 mm
- odprtina za mešalno baterijo
- zavih zadaj 100 mm z nakazanim robom
priklop vode: THV DN15
odtok: Ø50</t>
  </si>
  <si>
    <t>1.1.1.1.3.5.2</t>
  </si>
  <si>
    <t>1.1.1.1.3.5.3</t>
  </si>
  <si>
    <t>1.1.1.1.3.5.4</t>
  </si>
  <si>
    <t>PRETOČNI STROJ S POVRATNIM ZAJEMANJEM TOPLOTE
dim. 635x750x1515/2195 mm
- kotna izvedba
- povratno zajemanje toplote v integrirani napi in odtoku vode
- avtomatsko odpiranje havbe po ciklusu pomivanja
- kapaciteta: max. 72 košar/h
- košare: 500x500 mm
- ločen sistem pomivanja in izpiranja
priključna moč: 9,1kW 3N~400N
priklop vode: THV DN20
odtok: Ø50</t>
  </si>
  <si>
    <t>1.1.1.1.3.5.5</t>
  </si>
  <si>
    <t>1.1.1.1.3.5.6</t>
  </si>
  <si>
    <t xml:space="preserve">IZHODNA MIZA – DESNA
dim.1600x750x900/1000 mm
- prostor za mehčalno napravo levo
- vodila za košare desno
- zavih zadaj 100 mm z nakazanim robom </t>
  </si>
  <si>
    <t>1.1.1.1.3.5.7</t>
  </si>
  <si>
    <t>1.1.2</t>
  </si>
  <si>
    <t>NEPREDVIDENA DELA</t>
  </si>
  <si>
    <t>1.1.2.1</t>
  </si>
  <si>
    <t>Nepredvidena dela 5%</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</si>
  <si>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</si>
  <si>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</si>
  <si>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</si>
  <si>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</si>
  <si>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</si>
  <si>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</si>
  <si>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</si>
  <si>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</si>
  <si>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</si>
  <si>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</si>
  <si>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</si>
  <si>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</si>
  <si>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</si>
  <si>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</si>
  <si>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</si>
  <si>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</si>
  <si>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</si>
  <si>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m2</t>
  </si>
  <si>
    <t>kvadratnih metrov</t>
  </si>
  <si>
    <t>CZK</t>
  </si>
  <si>
    <t>m3</t>
  </si>
  <si>
    <t>kubičnih metrov</t>
  </si>
  <si>
    <t>kg</t>
  </si>
  <si>
    <t>kilogramov</t>
  </si>
  <si>
    <t>km</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</si>
  <si>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</si>
  <si>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</si>
  <si>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</si>
  <si>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</si>
  <si>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</si>
  <si>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</si>
  <si>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</si>
  <si>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</si>
  <si>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</si>
  <si>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</si>
  <si>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</si>
  <si>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</si>
  <si>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</si>
  <si>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</si>
  <si>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</si>
  <si>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</si>
  <si>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</si>
  <si>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</si>
  <si>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</si>
  <si>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</si>
  <si>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</si>
  <si>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</si>
  <si>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</si>
  <si>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</si>
  <si>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</si>
  <si>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</si>
  <si>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</si>
  <si>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</si>
  <si>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</si>
  <si>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</si>
  <si>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</si>
  <si>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</si>
  <si>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</si>
  <si>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</si>
  <si>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</si>
  <si>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</si>
  <si>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</si>
  <si>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</si>
  <si>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</si>
  <si>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</si>
  <si>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</si>
  <si>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</si>
  <si>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</si>
  <si>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</si>
  <si>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</si>
  <si>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</si>
  <si>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</si>
  <si>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</si>
  <si>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</si>
  <si>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</si>
  <si>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</si>
  <si>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</si>
  <si>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</si>
  <si>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</si>
  <si>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</si>
  <si>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</si>
  <si>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</si>
  <si>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</si>
  <si>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</si>
  <si>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</si>
  <si>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</si>
  <si>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</si>
  <si>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</si>
  <si>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</si>
  <si>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</si>
  <si>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</si>
  <si>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</si>
  <si>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</si>
  <si>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</si>
  <si>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PREDRAČUN</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</si>
  <si>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</si>
  <si>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</si>
  <si>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Sklop:</t>
  </si>
  <si>
    <t>2: Tehnološka oprema za objekt Vrtec in OŠ Simona Jenka – PŠ Center</t>
  </si>
  <si>
    <t>Osnovna šola Simona Jenka – Podružnična šola Center</t>
  </si>
  <si>
    <t>Naziv javnega naročila:</t>
  </si>
  <si>
    <t>Dobava in montaža notranje in tehnološke opreme za objekt »Vrtec in OŠ Simona Jenka – PŠ Center«</t>
  </si>
  <si>
    <t>Ponudnik ponudi tehnološko opremo ob spoštovanju in upoštevanju določb ter zahtev Uredbe o zelenem javnem naročanju (Uradni list RS št. 51/2017, 19.9.2017), na mestih, kjer to zahtevano v popisu del in dokumentacijo v zvezi z oddajo javnega naročila.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</si>
</sst>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0.00\ &quot;EUR&quot;"/>
    <numFmt numFmtId="166" formatCode="d/\ m/\ yyyy;@"/>
    <numFmt numFmtId="167" formatCode="#,##0.00\ _S_I_T;[Red]#,##0.00\ _S_I_T"/>
    <numFmt numFmtId="168" formatCode="#,##0.00\ &quot;SIT&quot;"/>
  </numFmts>
  <fonts count="17"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b/>
      <sz val="10"/>
      <name val="Arial CE"/>
      <charset val="238"/>
    </font>
  </fonts>
  <fills count="4">
    <fill>
      <patternFill patternType="none"/>
    </fill>
    <fill>
      <patternFill patternType="gray125"/>
    </fill>
    <fill>
      <patternFill patternType="solid">
        <fgColor indexed="41"/>
        <bgColor indexed="64"/>
      </patternFill>
    </fill>
    <fill>
      <patternFill patternType="solid">
        <fgColor indexed="60"/>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5">
    <xf numFmtId="0" fontId="0" fillId="0" borderId="0"/>
    <xf numFmtId="9" fontId="15" fillId="0" borderId="0" applyFont="0" applyFill="0" applyBorder="0" applyAlignment="0" applyProtection="0"/>
    <xf numFmtId="0" fontId="1" fillId="0" borderId="0"/>
    <xf numFmtId="0" fontId="1" fillId="0" borderId="0"/>
    <xf numFmtId="0" fontId="1" fillId="0" borderId="0"/>
  </cellStyleXfs>
  <cellXfs count="185">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0" fontId="0" fillId="0" borderId="0" xfId="0" applyNumberFormat="1" applyFill="1" applyBorder="1" applyAlignment="1" applyProtection="1">
      <alignment horizontal="left" wrapText="1"/>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4" fontId="5" fillId="0" borderId="2" xfId="0" applyNumberFormat="1" applyFont="1" applyBorder="1" applyProtection="1"/>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2" fillId="0" borderId="3" xfId="0" applyNumberFormat="1" applyFont="1" applyBorder="1" applyProtection="1">
      <protection locked="0"/>
    </xf>
    <xf numFmtId="164" fontId="0" fillId="0" borderId="3" xfId="0" applyNumberFormat="1" applyBorder="1" applyProtection="1"/>
    <xf numFmtId="165"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5" fontId="15" fillId="0" borderId="0" xfId="0" applyNumberFormat="1" applyFont="1" applyFill="1" applyProtection="1">
      <protection locked="0"/>
    </xf>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5" fillId="0" borderId="1" xfId="0" applyFont="1" applyBorder="1" applyAlignment="1" applyProtection="1">
      <alignment horizontal="left"/>
    </xf>
    <xf numFmtId="164" fontId="2" fillId="0" borderId="1" xfId="0" applyNumberFormat="1" applyFont="1" applyBorder="1" applyProtection="1"/>
    <xf numFmtId="4" fontId="5" fillId="0" borderId="0" xfId="0" applyNumberFormat="1" applyFont="1" applyFill="1" applyBorder="1" applyProtection="1"/>
    <xf numFmtId="165" fontId="4" fillId="0" borderId="0" xfId="0" applyNumberFormat="1" applyFont="1" applyFill="1" applyBorder="1" applyAlignment="1" applyProtection="1">
      <alignment wrapText="1"/>
    </xf>
    <xf numFmtId="0" fontId="4" fillId="0" borderId="0" xfId="0" applyNumberFormat="1" applyFont="1" applyFill="1" applyBorder="1" applyAlignment="1" applyProtection="1">
      <alignment wrapText="1"/>
    </xf>
    <xf numFmtId="0" fontId="4" fillId="0" borderId="0" xfId="0" applyNumberFormat="1" applyFont="1" applyFill="1" applyBorder="1" applyAlignment="1" applyProtection="1"/>
    <xf numFmtId="0" fontId="0" fillId="0" borderId="0" xfId="0" applyFill="1" applyBorder="1" applyProtection="1"/>
    <xf numFmtId="49" fontId="9"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left" wrapText="1"/>
    </xf>
    <xf numFmtId="0" fontId="9" fillId="0" borderId="0" xfId="0" applyFont="1" applyFill="1" applyBorder="1" applyAlignment="1" applyProtection="1">
      <alignment horizontal="left"/>
    </xf>
    <xf numFmtId="4" fontId="9" fillId="0" borderId="0" xfId="0" applyNumberFormat="1" applyFont="1" applyFill="1" applyBorder="1" applyProtection="1"/>
    <xf numFmtId="165" fontId="9" fillId="0" borderId="0" xfId="0" applyNumberFormat="1" applyFont="1" applyFill="1" applyBorder="1" applyProtection="1">
      <protection locked="0"/>
    </xf>
    <xf numFmtId="168" fontId="9" fillId="0" borderId="0" xfId="0" applyNumberFormat="1" applyFont="1" applyFill="1" applyBorder="1" applyProtection="1"/>
    <xf numFmtId="164" fontId="9" fillId="0" borderId="0" xfId="0" applyNumberFormat="1" applyFont="1" applyFill="1" applyBorder="1" applyProtection="1"/>
    <xf numFmtId="165" fontId="9" fillId="0" borderId="0" xfId="0" applyNumberFormat="1" applyFont="1" applyFill="1" applyBorder="1" applyProtection="1"/>
    <xf numFmtId="0" fontId="9" fillId="0" borderId="0" xfId="0" applyNumberFormat="1" applyFont="1" applyFill="1" applyBorder="1" applyAlignment="1" applyProtection="1">
      <alignment horizontal="left" wrapText="1"/>
      <protection locked="0"/>
    </xf>
    <xf numFmtId="0" fontId="9" fillId="0" borderId="0" xfId="0" applyNumberFormat="1" applyFont="1" applyFill="1" applyBorder="1" applyAlignment="1" applyProtection="1">
      <alignment wrapText="1"/>
    </xf>
    <xf numFmtId="0" fontId="9" fillId="0" borderId="0" xfId="0" applyNumberFormat="1" applyFont="1" applyFill="1" applyBorder="1" applyProtection="1"/>
    <xf numFmtId="0" fontId="9" fillId="0" borderId="0" xfId="0" applyFont="1" applyFill="1" applyBorder="1" applyProtection="1"/>
    <xf numFmtId="49" fontId="10"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left" wrapText="1"/>
    </xf>
    <xf numFmtId="0" fontId="10" fillId="0" borderId="0" xfId="0" applyFont="1" applyFill="1" applyBorder="1" applyAlignment="1" applyProtection="1">
      <alignment horizontal="left"/>
    </xf>
    <xf numFmtId="4" fontId="10" fillId="0" borderId="0" xfId="0" applyNumberFormat="1" applyFont="1" applyFill="1" applyBorder="1" applyProtection="1"/>
    <xf numFmtId="165" fontId="10" fillId="0" borderId="0" xfId="0" applyNumberFormat="1" applyFont="1" applyFill="1" applyBorder="1" applyProtection="1">
      <protection locked="0"/>
    </xf>
    <xf numFmtId="168" fontId="10" fillId="0" borderId="0" xfId="0" applyNumberFormat="1" applyFont="1" applyFill="1" applyBorder="1" applyProtection="1"/>
    <xf numFmtId="164" fontId="10" fillId="0" borderId="0" xfId="0" applyNumberFormat="1" applyFont="1" applyFill="1" applyBorder="1" applyProtection="1"/>
    <xf numFmtId="165" fontId="10" fillId="0" borderId="0" xfId="0" applyNumberFormat="1" applyFont="1" applyFill="1" applyBorder="1" applyProtection="1"/>
    <xf numFmtId="0" fontId="10" fillId="0" borderId="0" xfId="0" applyNumberFormat="1" applyFont="1" applyFill="1" applyBorder="1" applyAlignment="1" applyProtection="1">
      <alignment horizontal="left" wrapText="1"/>
      <protection locked="0"/>
    </xf>
    <xf numFmtId="0" fontId="10" fillId="0" borderId="0" xfId="0" applyNumberFormat="1" applyFont="1" applyFill="1" applyBorder="1" applyAlignment="1" applyProtection="1">
      <alignment wrapText="1"/>
    </xf>
    <xf numFmtId="0" fontId="10" fillId="0" borderId="0" xfId="0" applyNumberFormat="1" applyFont="1" applyFill="1" applyBorder="1" applyProtection="1"/>
    <xf numFmtId="0" fontId="10" fillId="0" borderId="0" xfId="0" applyFont="1" applyFill="1" applyBorder="1" applyProtection="1"/>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4" applyFont="1" applyFill="1" applyBorder="1" applyProtection="1"/>
    <xf numFmtId="0" fontId="1" fillId="0" borderId="0" xfId="2" applyFont="1" applyFill="1" applyBorder="1" applyAlignment="1" applyProtection="1">
      <alignment horizontal="left" vertical="top"/>
    </xf>
    <xf numFmtId="0" fontId="1" fillId="0" borderId="0" xfId="3" applyFont="1" applyFill="1" applyBorder="1" applyAlignment="1" applyProtection="1">
      <alignment horizontal="left" vertical="top"/>
    </xf>
    <xf numFmtId="0" fontId="0" fillId="0" borderId="0" xfId="0" applyNumberFormat="1" applyFill="1" applyBorder="1" applyAlignment="1" applyProtection="1">
      <alignment horizontal="left" wrapText="1"/>
      <protection locked="0"/>
    </xf>
    <xf numFmtId="0" fontId="0" fillId="0" borderId="0" xfId="0" applyNumberFormat="1" applyFont="1" applyFill="1" applyBorder="1" applyAlignment="1" applyProtection="1">
      <alignment horizontal="left" wrapText="1"/>
      <protection locked="0"/>
    </xf>
    <xf numFmtId="0" fontId="14" fillId="0" borderId="0" xfId="2" applyFont="1" applyFill="1" applyBorder="1" applyAlignment="1" applyProtection="1">
      <alignment horizontal="left" vertical="top"/>
    </xf>
    <xf numFmtId="49" fontId="15" fillId="0" borderId="1" xfId="0" applyNumberFormat="1" applyFont="1" applyBorder="1" applyAlignment="1" applyProtection="1">
      <alignment horizontal="left"/>
    </xf>
    <xf numFmtId="0" fontId="15" fillId="0" borderId="1" xfId="0" applyNumberFormat="1" applyFont="1" applyBorder="1" applyAlignment="1" applyProtection="1">
      <alignment horizontal="left" wrapText="1"/>
    </xf>
    <xf numFmtId="0" fontId="14" fillId="0" borderId="0" xfId="2" applyFont="1" applyFill="1" applyBorder="1" applyAlignment="1" applyProtection="1">
      <alignment horizontal="left" vertical="top"/>
    </xf>
    <xf numFmtId="0" fontId="16" fillId="0" borderId="0" xfId="2" applyFont="1" applyFill="1" applyBorder="1" applyAlignment="1" applyProtection="1">
      <alignment horizontal="left" vertical="top" wrapText="1"/>
    </xf>
    <xf numFmtId="0" fontId="14" fillId="0" borderId="0" xfId="4" applyFont="1" applyFill="1" applyBorder="1" applyAlignment="1" applyProtection="1">
      <alignment horizontal="left" vertical="center" wrapText="1"/>
    </xf>
    <xf numFmtId="0" fontId="14" fillId="0" borderId="0" xfId="2" applyFont="1" applyFill="1" applyBorder="1" applyAlignment="1" applyProtection="1">
      <alignment horizontal="left" vertical="center"/>
    </xf>
  </cellXfs>
  <cellStyles count="5">
    <cellStyle name="Navadno" xfId="0" builtinId="0" customBuiltin="1"/>
    <cellStyle name="Navadno 2" xfId="3"/>
    <cellStyle name="Navadno 2 3" xfId="2"/>
    <cellStyle name="Navadno 2 5" xfId="4"/>
    <cellStyle name="Odstotek" xfId="1" builtinId="5" customBuiltin="1"/>
  </cellStyles>
  <dxfs count="44">
    <dxf>
      <fill>
        <patternFill>
          <bgColor indexed="57"/>
        </patternFill>
      </fill>
    </dxf>
    <dxf>
      <fill>
        <patternFill>
          <bgColor indexed="44"/>
        </patternFill>
      </fill>
    </dxf>
    <dxf>
      <font>
        <b/>
        <i val="0"/>
      </font>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ont>
        <color indexed="22"/>
      </font>
      <fill>
        <patternFill>
          <bgColor indexed="22"/>
        </patternFill>
      </fill>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ill>
        <patternFill>
          <bgColor indexed="57"/>
        </patternFill>
      </fill>
    </dxf>
    <dxf>
      <font>
        <b/>
        <i val="0"/>
      </font>
      <fill>
        <patternFill>
          <bgColor indexed="15"/>
        </patternFill>
      </fill>
    </dxf>
    <dxf>
      <font>
        <b/>
        <i val="0"/>
      </font>
      <fill>
        <patternFill>
          <bgColor indexed="15"/>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57"/>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color indexed="22"/>
      </font>
      <fill>
        <patternFill>
          <bgColor indexed="22"/>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2"/>
  <sheetViews>
    <sheetView tabSelected="1" view="pageBreakPreview" zoomScale="80" zoomScaleNormal="100" zoomScaleSheetLayoutView="80" workbookViewId="0"/>
  </sheetViews>
  <sheetFormatPr defaultRowHeight="12.75" x14ac:dyDescent="0.2"/>
  <cols>
    <col min="1" max="1" width="14" style="169" customWidth="1"/>
    <col min="2" max="2" width="9.28515625" style="169" customWidth="1"/>
    <col min="3" max="3" width="14.28515625" style="169" customWidth="1"/>
    <col min="4" max="6" width="9.140625" style="169" customWidth="1"/>
    <col min="7" max="7" width="29.140625" style="169" customWidth="1"/>
    <col min="8" max="8" width="9.140625" style="169" customWidth="1"/>
    <col min="9" max="16384" width="9.140625" style="169"/>
  </cols>
  <sheetData>
    <row r="1" spans="1:8" x14ac:dyDescent="0.2">
      <c r="A1" s="168"/>
      <c r="B1" s="168"/>
      <c r="C1" s="168"/>
      <c r="D1" s="168"/>
      <c r="E1" s="168"/>
      <c r="F1" s="168"/>
      <c r="G1" s="168"/>
    </row>
    <row r="2" spans="1:8" ht="140.25" customHeight="1" x14ac:dyDescent="0.2">
      <c r="A2" s="168"/>
      <c r="B2" s="168"/>
      <c r="C2" s="168"/>
      <c r="D2" s="168"/>
      <c r="E2" s="168"/>
      <c r="F2" s="168"/>
      <c r="G2" s="168"/>
    </row>
    <row r="3" spans="1:8" ht="18" x14ac:dyDescent="0.25">
      <c r="A3" s="170"/>
      <c r="B3" s="171" t="s">
        <v>390</v>
      </c>
      <c r="C3" s="170"/>
      <c r="D3" s="170"/>
      <c r="E3" s="170"/>
      <c r="F3" s="170"/>
      <c r="G3" s="170"/>
      <c r="H3" s="172"/>
    </row>
    <row r="4" spans="1:8" x14ac:dyDescent="0.2">
      <c r="A4" s="168"/>
      <c r="B4" s="168"/>
      <c r="C4" s="168"/>
      <c r="D4" s="168"/>
      <c r="E4" s="168"/>
      <c r="F4" s="168"/>
      <c r="G4" s="168"/>
    </row>
    <row r="5" spans="1:8" x14ac:dyDescent="0.2">
      <c r="A5" s="168"/>
      <c r="B5" s="168"/>
      <c r="C5" s="168"/>
      <c r="D5" s="168"/>
      <c r="E5" s="168"/>
      <c r="F5" s="168"/>
      <c r="G5" s="168"/>
    </row>
    <row r="6" spans="1:8" x14ac:dyDescent="0.2">
      <c r="A6" s="168"/>
      <c r="B6" s="168"/>
      <c r="C6" s="168"/>
      <c r="D6" s="168"/>
      <c r="E6" s="168"/>
      <c r="F6" s="168"/>
      <c r="G6" s="168"/>
    </row>
    <row r="7" spans="1:8" x14ac:dyDescent="0.2">
      <c r="A7" s="168"/>
      <c r="B7" s="168" t="s">
        <v>0</v>
      </c>
      <c r="C7" s="168"/>
      <c r="D7" s="181" t="s">
        <v>395</v>
      </c>
      <c r="E7" s="181"/>
      <c r="F7" s="181"/>
      <c r="G7" s="181"/>
    </row>
    <row r="8" spans="1:8" x14ac:dyDescent="0.2">
      <c r="A8" s="168"/>
      <c r="B8" s="168"/>
      <c r="C8" s="168"/>
      <c r="D8" s="178"/>
      <c r="E8" s="178"/>
      <c r="F8" s="178"/>
      <c r="G8" s="178"/>
    </row>
    <row r="9" spans="1:8" ht="12.75" customHeight="1" x14ac:dyDescent="0.2">
      <c r="A9" s="168"/>
      <c r="B9" s="169" t="s">
        <v>396</v>
      </c>
      <c r="C9" s="168"/>
      <c r="D9" s="183" t="s">
        <v>397</v>
      </c>
      <c r="E9" s="183"/>
      <c r="F9" s="183"/>
      <c r="G9" s="183"/>
    </row>
    <row r="10" spans="1:8" x14ac:dyDescent="0.2">
      <c r="A10" s="168"/>
      <c r="B10" s="168"/>
      <c r="C10" s="168"/>
      <c r="D10" s="183"/>
      <c r="E10" s="183"/>
      <c r="F10" s="183"/>
      <c r="G10" s="183"/>
    </row>
    <row r="11" spans="1:8" x14ac:dyDescent="0.2">
      <c r="A11" s="168"/>
      <c r="B11" s="168"/>
      <c r="C11" s="168"/>
      <c r="D11" s="173"/>
      <c r="E11" s="168"/>
      <c r="F11" s="168"/>
      <c r="G11" s="168"/>
    </row>
    <row r="12" spans="1:8" ht="171" customHeight="1" x14ac:dyDescent="0.2">
      <c r="A12" s="168"/>
      <c r="B12" s="174" t="s">
        <v>391</v>
      </c>
      <c r="C12" s="168"/>
      <c r="D12" s="182" t="s">
        <v>392</v>
      </c>
      <c r="E12" s="182"/>
      <c r="F12" s="182"/>
      <c r="G12" s="182"/>
    </row>
    <row r="13" spans="1:8" x14ac:dyDescent="0.2">
      <c r="A13" s="168"/>
      <c r="B13" s="168"/>
      <c r="C13" s="168"/>
      <c r="D13" s="168"/>
      <c r="E13" s="168"/>
      <c r="F13" s="168"/>
      <c r="G13" s="168"/>
    </row>
    <row r="14" spans="1:8" x14ac:dyDescent="0.2">
      <c r="A14" s="168"/>
      <c r="B14" s="168"/>
      <c r="C14" s="168"/>
      <c r="D14" s="168"/>
      <c r="E14" s="168"/>
      <c r="F14" s="168"/>
      <c r="G14" s="168"/>
    </row>
    <row r="15" spans="1:8" x14ac:dyDescent="0.2">
      <c r="A15" s="168"/>
      <c r="B15" s="168"/>
      <c r="C15" s="168"/>
      <c r="D15" s="168"/>
      <c r="E15" s="168"/>
      <c r="F15" s="168"/>
      <c r="G15" s="168"/>
    </row>
    <row r="16" spans="1:8" ht="32.25" customHeight="1" x14ac:dyDescent="0.2">
      <c r="B16" s="175" t="s">
        <v>393</v>
      </c>
      <c r="D16" s="182" t="s">
        <v>394</v>
      </c>
      <c r="E16" s="182"/>
      <c r="F16" s="182"/>
      <c r="G16" s="182"/>
    </row>
    <row r="19" spans="1:7" x14ac:dyDescent="0.2">
      <c r="A19" s="168"/>
      <c r="B19" s="168"/>
      <c r="C19" s="168"/>
      <c r="D19" s="168"/>
      <c r="E19" s="168"/>
      <c r="F19" s="168"/>
      <c r="G19" s="168"/>
    </row>
    <row r="20" spans="1:7" x14ac:dyDescent="0.2">
      <c r="A20" s="168"/>
      <c r="B20" s="168"/>
      <c r="C20" s="168"/>
      <c r="D20" s="168"/>
      <c r="E20" s="168"/>
      <c r="F20" s="168"/>
      <c r="G20" s="168"/>
    </row>
    <row r="21" spans="1:7" ht="18" x14ac:dyDescent="0.25">
      <c r="A21" s="170"/>
      <c r="B21" s="171"/>
      <c r="C21" s="170"/>
      <c r="D21" s="170"/>
      <c r="E21" s="170"/>
      <c r="F21" s="170"/>
      <c r="G21" s="170"/>
    </row>
    <row r="22" spans="1:7" x14ac:dyDescent="0.2">
      <c r="A22" s="168"/>
      <c r="B22" s="168"/>
      <c r="C22" s="168"/>
      <c r="D22" s="168"/>
      <c r="E22" s="168"/>
      <c r="F22" s="168"/>
      <c r="G22" s="168"/>
    </row>
    <row r="23" spans="1:7" x14ac:dyDescent="0.2">
      <c r="A23" s="168"/>
      <c r="B23" s="168"/>
      <c r="C23" s="168"/>
      <c r="D23" s="168"/>
      <c r="E23" s="168"/>
      <c r="F23" s="168"/>
      <c r="G23" s="168"/>
    </row>
    <row r="24" spans="1:7" x14ac:dyDescent="0.2">
      <c r="A24" s="168"/>
      <c r="B24" s="168"/>
      <c r="C24" s="168"/>
      <c r="D24" s="168"/>
      <c r="E24" s="168"/>
      <c r="F24" s="168"/>
      <c r="G24" s="168"/>
    </row>
    <row r="25" spans="1:7" x14ac:dyDescent="0.2">
      <c r="A25" s="168"/>
      <c r="B25" s="168"/>
      <c r="C25" s="168"/>
      <c r="D25" s="184"/>
      <c r="E25" s="184"/>
      <c r="F25" s="168"/>
      <c r="G25" s="168"/>
    </row>
    <row r="26" spans="1:7" x14ac:dyDescent="0.2">
      <c r="A26" s="168"/>
      <c r="C26" s="168"/>
      <c r="D26" s="183"/>
      <c r="E26" s="183"/>
      <c r="F26" s="183"/>
      <c r="G26" s="183"/>
    </row>
    <row r="27" spans="1:7" x14ac:dyDescent="0.2">
      <c r="A27" s="168"/>
      <c r="B27" s="168"/>
      <c r="C27" s="168"/>
      <c r="D27" s="183"/>
      <c r="E27" s="183"/>
      <c r="F27" s="183"/>
      <c r="G27" s="183"/>
    </row>
    <row r="28" spans="1:7" x14ac:dyDescent="0.2">
      <c r="A28" s="168"/>
      <c r="B28" s="168"/>
      <c r="C28" s="168"/>
      <c r="D28" s="173"/>
      <c r="E28" s="168"/>
      <c r="F28" s="168"/>
      <c r="G28" s="168"/>
    </row>
    <row r="29" spans="1:7" x14ac:dyDescent="0.2">
      <c r="A29" s="168"/>
      <c r="B29" s="174"/>
      <c r="C29" s="168"/>
      <c r="D29" s="182"/>
      <c r="E29" s="182"/>
      <c r="F29" s="182"/>
      <c r="G29" s="182"/>
    </row>
    <row r="30" spans="1:7" x14ac:dyDescent="0.2">
      <c r="A30" s="168"/>
      <c r="B30" s="168"/>
      <c r="C30" s="168"/>
      <c r="D30" s="168"/>
      <c r="E30" s="168"/>
      <c r="F30" s="168"/>
      <c r="G30" s="168"/>
    </row>
    <row r="31" spans="1:7" x14ac:dyDescent="0.2">
      <c r="A31" s="168"/>
      <c r="B31" s="168"/>
      <c r="C31" s="168"/>
      <c r="D31" s="168"/>
      <c r="E31" s="168"/>
      <c r="F31" s="168"/>
      <c r="G31" s="168"/>
    </row>
    <row r="32" spans="1:7" x14ac:dyDescent="0.2">
      <c r="A32" s="168"/>
      <c r="B32" s="168"/>
      <c r="C32" s="168"/>
      <c r="D32" s="168"/>
      <c r="E32" s="168"/>
      <c r="F32" s="168"/>
      <c r="G32" s="168"/>
    </row>
  </sheetData>
  <sheetProtection algorithmName="SHA-512" hashValue="Gu9GxTrLIKNt2AHQ5GY8mDH3MKGHiuuYk6gyjIl/vQ14PPiMN9vw3gobacZbqn++qbaJYEWvwc7PlZlQsVPpJQ==" saltValue="xrK2ewvjntgy78u+tlMBxA==" spinCount="100000" sheet="1" objects="1" scenarios="1" formatCells="0" formatColumns="0" formatRows="0"/>
  <mergeCells count="7">
    <mergeCell ref="D7:G7"/>
    <mergeCell ref="D29:G29"/>
    <mergeCell ref="D9:G10"/>
    <mergeCell ref="D12:G12"/>
    <mergeCell ref="D25:E25"/>
    <mergeCell ref="D26:G27"/>
    <mergeCell ref="D16:G16"/>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27"/>
  <sheetViews>
    <sheetView view="pageBreakPreview" zoomScale="80" zoomScaleNormal="75" zoomScaleSheetLayoutView="80" workbookViewId="0"/>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7"/>
    </row>
    <row r="2" spans="1:18" x14ac:dyDescent="0.2">
      <c r="A2" s="13"/>
      <c r="B2" s="24"/>
      <c r="C2" s="15"/>
      <c r="D2" s="16"/>
      <c r="E2" s="25"/>
      <c r="F2" s="18"/>
      <c r="G2" s="19"/>
      <c r="H2" s="20"/>
      <c r="I2" s="21"/>
      <c r="J2" s="21"/>
      <c r="K2" s="21"/>
      <c r="L2" s="21"/>
      <c r="M2" s="22"/>
      <c r="N2" s="23"/>
      <c r="O2" s="176"/>
    </row>
    <row r="3" spans="1:18" x14ac:dyDescent="0.2">
      <c r="A3" s="13"/>
      <c r="B3" s="13"/>
      <c r="C3" s="15" t="s">
        <v>4</v>
      </c>
      <c r="D3" s="16"/>
      <c r="E3" s="26"/>
      <c r="F3" s="18"/>
      <c r="G3" s="19"/>
      <c r="H3" s="20"/>
      <c r="I3" s="21"/>
      <c r="J3" s="21"/>
      <c r="K3" s="21"/>
      <c r="L3" s="21"/>
      <c r="M3" s="22"/>
      <c r="N3" s="23"/>
      <c r="O3" s="176"/>
    </row>
    <row r="4" spans="1:18" x14ac:dyDescent="0.2">
      <c r="A4" s="13"/>
      <c r="B4" s="13"/>
      <c r="C4" s="15" t="s">
        <v>6</v>
      </c>
      <c r="D4" s="16"/>
      <c r="E4" s="26"/>
      <c r="F4" s="18"/>
      <c r="G4" s="19"/>
      <c r="H4" s="20"/>
      <c r="I4" s="21"/>
      <c r="J4" s="21"/>
      <c r="K4" s="21"/>
      <c r="L4" s="21"/>
      <c r="M4" s="22"/>
      <c r="N4" s="23"/>
      <c r="O4" s="27"/>
    </row>
    <row r="5" spans="1:18" x14ac:dyDescent="0.2">
      <c r="A5" s="13"/>
      <c r="B5" s="14" t="s">
        <v>7</v>
      </c>
      <c r="C5" s="15"/>
      <c r="D5" s="16"/>
      <c r="E5" s="17" t="s">
        <v>8</v>
      </c>
      <c r="F5" s="18"/>
      <c r="G5" s="19"/>
      <c r="H5" s="20"/>
      <c r="I5" s="21"/>
      <c r="J5" s="21"/>
      <c r="K5" s="21"/>
      <c r="L5" s="21"/>
      <c r="M5" s="17" t="s">
        <v>9</v>
      </c>
      <c r="N5" s="23"/>
      <c r="O5" s="177"/>
    </row>
    <row r="6" spans="1:18" x14ac:dyDescent="0.2">
      <c r="A6" s="13"/>
      <c r="B6" s="13"/>
      <c r="C6" s="15"/>
      <c r="D6" s="16"/>
      <c r="E6" s="18"/>
      <c r="F6" s="18"/>
      <c r="G6" s="19"/>
      <c r="H6" s="20"/>
      <c r="I6" s="21"/>
      <c r="J6" s="21"/>
      <c r="K6" s="21"/>
      <c r="L6" s="21"/>
      <c r="M6" s="22"/>
      <c r="N6" s="23"/>
      <c r="O6" s="27"/>
    </row>
    <row r="7" spans="1:18" x14ac:dyDescent="0.2">
      <c r="A7" s="13"/>
      <c r="B7" s="13"/>
      <c r="C7" s="15" t="s">
        <v>4</v>
      </c>
      <c r="D7" s="16"/>
      <c r="E7" s="18"/>
      <c r="F7" s="18"/>
      <c r="G7" s="19"/>
      <c r="H7" s="20"/>
      <c r="I7" s="21"/>
      <c r="J7" s="21"/>
      <c r="K7" s="21"/>
      <c r="L7" s="21"/>
      <c r="M7" s="22"/>
      <c r="N7" s="23"/>
      <c r="O7" s="27"/>
    </row>
    <row r="8" spans="1:18" x14ac:dyDescent="0.2">
      <c r="A8" s="13"/>
      <c r="B8" s="13"/>
      <c r="C8" s="15" t="s">
        <v>12</v>
      </c>
      <c r="D8" s="16"/>
      <c r="E8" s="18"/>
      <c r="F8" s="18"/>
      <c r="G8" s="19"/>
      <c r="H8" s="20"/>
      <c r="I8" s="21"/>
      <c r="J8" s="21"/>
      <c r="K8" s="21"/>
      <c r="L8" s="21"/>
      <c r="M8" s="22"/>
      <c r="N8" s="23"/>
      <c r="O8" s="27"/>
    </row>
    <row r="9" spans="1:18" x14ac:dyDescent="0.2">
      <c r="A9" s="13"/>
      <c r="B9" s="13"/>
      <c r="C9" s="15"/>
      <c r="D9" s="16"/>
      <c r="E9" s="18"/>
      <c r="F9" s="18"/>
      <c r="G9" s="19"/>
      <c r="H9" s="20"/>
      <c r="I9" s="21"/>
      <c r="J9" s="21"/>
      <c r="K9" s="21"/>
      <c r="L9" s="21"/>
      <c r="M9" s="22"/>
      <c r="N9" s="23"/>
      <c r="O9" s="27"/>
    </row>
    <row r="10" spans="1:18" x14ac:dyDescent="0.2">
      <c r="A10" s="13"/>
      <c r="B10" s="13"/>
      <c r="C10" s="15"/>
      <c r="D10" s="16"/>
      <c r="E10" s="18"/>
      <c r="F10" s="18"/>
      <c r="G10" s="19"/>
      <c r="H10" s="20"/>
      <c r="I10" s="21"/>
      <c r="J10" s="21"/>
      <c r="K10" s="21"/>
      <c r="L10" s="21"/>
      <c r="M10" s="22"/>
      <c r="N10" s="23"/>
      <c r="O10" s="27"/>
    </row>
    <row r="11" spans="1:18" ht="15" x14ac:dyDescent="0.25">
      <c r="A11" s="28" t="s">
        <v>13</v>
      </c>
      <c r="B11" s="28" t="s">
        <v>14</v>
      </c>
      <c r="C11" s="29" t="s">
        <v>15</v>
      </c>
      <c r="D11" s="29" t="s">
        <v>16</v>
      </c>
      <c r="E11" s="29" t="s">
        <v>17</v>
      </c>
      <c r="F11" s="30" t="s">
        <v>18</v>
      </c>
      <c r="G11" s="30" t="s">
        <v>19</v>
      </c>
      <c r="H11" s="31" t="s">
        <v>20</v>
      </c>
      <c r="I11" s="32" t="s">
        <v>21</v>
      </c>
      <c r="J11" s="32" t="s">
        <v>22</v>
      </c>
      <c r="K11" s="33" t="s">
        <v>23</v>
      </c>
      <c r="L11" s="32" t="s">
        <v>24</v>
      </c>
      <c r="M11" s="34" t="s">
        <v>25</v>
      </c>
      <c r="N11" s="35" t="s">
        <v>26</v>
      </c>
      <c r="O11" s="36" t="s">
        <v>27</v>
      </c>
      <c r="P11" s="37" t="s">
        <v>28</v>
      </c>
      <c r="Q11" s="38" t="s">
        <v>29</v>
      </c>
      <c r="R11" s="37" t="s">
        <v>30</v>
      </c>
    </row>
    <row r="12" spans="1:18" x14ac:dyDescent="0.2">
      <c r="A12" s="39"/>
      <c r="B12" s="39" t="s">
        <v>4</v>
      </c>
      <c r="C12" s="40" t="s">
        <v>12</v>
      </c>
      <c r="D12" s="41"/>
      <c r="E12" s="42"/>
      <c r="F12" s="42">
        <v>0</v>
      </c>
      <c r="G12" s="43">
        <v>0</v>
      </c>
      <c r="H12" s="44"/>
      <c r="I12" s="45">
        <v>-1</v>
      </c>
      <c r="J12" s="45"/>
      <c r="K12" s="45">
        <v>-1</v>
      </c>
      <c r="L12" s="45">
        <v>-1</v>
      </c>
      <c r="M12" s="45">
        <f>M13</f>
        <v>0</v>
      </c>
      <c r="N12" s="46" t="e">
        <f>N13</f>
        <v>#REF!</v>
      </c>
      <c r="O12" s="47"/>
      <c r="R12" s="12">
        <v>1</v>
      </c>
    </row>
    <row r="13" spans="1:18" x14ac:dyDescent="0.2">
      <c r="A13" s="1" t="s">
        <v>31</v>
      </c>
      <c r="B13" s="1" t="s">
        <v>4</v>
      </c>
      <c r="C13" s="2" t="s">
        <v>32</v>
      </c>
      <c r="E13" s="4">
        <v>0</v>
      </c>
      <c r="F13" s="4">
        <v>0</v>
      </c>
      <c r="H13" s="6">
        <v>0</v>
      </c>
      <c r="I13" s="7">
        <v>6246020</v>
      </c>
      <c r="J13" s="7">
        <v>-1</v>
      </c>
      <c r="K13" s="7">
        <v>1</v>
      </c>
      <c r="L13" s="7">
        <v>1</v>
      </c>
      <c r="M13" s="7">
        <f>M14</f>
        <v>0</v>
      </c>
      <c r="N13" s="8" t="e">
        <f>N14</f>
        <v>#REF!</v>
      </c>
      <c r="R13" s="12">
        <v>1</v>
      </c>
    </row>
    <row r="14" spans="1:18" x14ac:dyDescent="0.2">
      <c r="A14" s="1" t="s">
        <v>33</v>
      </c>
      <c r="B14" s="1" t="s">
        <v>34</v>
      </c>
      <c r="C14" s="2" t="s">
        <v>35</v>
      </c>
      <c r="E14" s="4">
        <v>0</v>
      </c>
      <c r="F14" s="4">
        <v>0</v>
      </c>
      <c r="H14" s="6">
        <v>0</v>
      </c>
      <c r="I14" s="7">
        <v>6246021</v>
      </c>
      <c r="J14" s="7">
        <v>6246020</v>
      </c>
      <c r="K14" s="7">
        <v>1</v>
      </c>
      <c r="L14" s="7">
        <v>2</v>
      </c>
      <c r="M14" s="7">
        <f>M15+M126</f>
        <v>0</v>
      </c>
      <c r="N14" s="8" t="e">
        <f>N15+N126</f>
        <v>#REF!</v>
      </c>
      <c r="R14" s="12">
        <v>1</v>
      </c>
    </row>
    <row r="15" spans="1:18" x14ac:dyDescent="0.2">
      <c r="A15" s="1" t="s">
        <v>36</v>
      </c>
      <c r="B15" s="1" t="s">
        <v>34</v>
      </c>
      <c r="C15" s="2" t="s">
        <v>37</v>
      </c>
      <c r="E15" s="4">
        <v>0</v>
      </c>
      <c r="F15" s="4">
        <v>0</v>
      </c>
      <c r="H15" s="6">
        <v>0</v>
      </c>
      <c r="I15" s="7">
        <v>6245993</v>
      </c>
      <c r="J15" s="7">
        <v>6246021</v>
      </c>
      <c r="K15" s="7">
        <v>1</v>
      </c>
      <c r="L15" s="7">
        <v>3</v>
      </c>
      <c r="M15" s="7">
        <f>M16</f>
        <v>0</v>
      </c>
      <c r="N15" s="8" t="e">
        <f>N16</f>
        <v>#REF!</v>
      </c>
      <c r="R15" s="12">
        <v>1</v>
      </c>
    </row>
    <row r="16" spans="1:18" x14ac:dyDescent="0.2">
      <c r="A16" s="1" t="s">
        <v>38</v>
      </c>
      <c r="C16" s="2" t="s">
        <v>39</v>
      </c>
      <c r="E16" s="4">
        <v>0</v>
      </c>
      <c r="F16" s="4">
        <v>0</v>
      </c>
      <c r="H16" s="6">
        <v>0</v>
      </c>
      <c r="I16" s="7">
        <v>6245994</v>
      </c>
      <c r="J16" s="7">
        <v>6245993</v>
      </c>
      <c r="K16" s="7">
        <v>1</v>
      </c>
      <c r="L16" s="7">
        <v>4</v>
      </c>
      <c r="M16" s="7">
        <f>M17+M48+M102</f>
        <v>0</v>
      </c>
      <c r="N16" s="8" t="e">
        <f>N17+N48+N102</f>
        <v>#REF!</v>
      </c>
      <c r="R16" s="12">
        <v>1</v>
      </c>
    </row>
    <row r="17" spans="1:18" x14ac:dyDescent="0.2">
      <c r="A17" s="1" t="s">
        <v>40</v>
      </c>
      <c r="C17" s="2" t="s">
        <v>41</v>
      </c>
      <c r="E17" s="4">
        <v>0</v>
      </c>
      <c r="F17" s="4">
        <v>0</v>
      </c>
      <c r="H17" s="6">
        <v>0</v>
      </c>
      <c r="I17" s="7">
        <v>6245995</v>
      </c>
      <c r="J17" s="7">
        <v>6245994</v>
      </c>
      <c r="K17" s="7">
        <v>1</v>
      </c>
      <c r="L17" s="7">
        <v>5</v>
      </c>
      <c r="M17" s="7">
        <f>M18+M19+M20+M21+M22+M23+M24+M25+M26+M27+M28+M29+M30+M31+M32+M33+M34+M35+M36+M37+M38+M39+M40+M41+M42+M43+M44+M45+M46+M47</f>
        <v>0</v>
      </c>
      <c r="N17" s="8" t="e">
        <f>#REF!+N18+N19+N20+N21+N22+N23+N24+N25+N26+N27+N28+N29+N30+N31+N32+N33+N34+N35+N36+N37+N38+N39+N40+N41+N42+N43+N44+N45+N46+N47</f>
        <v>#REF!</v>
      </c>
      <c r="R17" s="12">
        <v>1</v>
      </c>
    </row>
    <row r="18" spans="1:18" ht="38.25" x14ac:dyDescent="0.2">
      <c r="A18" s="179" t="s">
        <v>42</v>
      </c>
      <c r="C18" s="2" t="s">
        <v>45</v>
      </c>
      <c r="D18" s="3" t="s">
        <v>43</v>
      </c>
      <c r="E18" s="4">
        <v>0</v>
      </c>
      <c r="F18" s="4">
        <v>0</v>
      </c>
      <c r="H18" s="6">
        <v>0</v>
      </c>
      <c r="I18" s="7">
        <v>6246079</v>
      </c>
      <c r="J18" s="7">
        <v>6245995</v>
      </c>
      <c r="K18" s="7">
        <v>2</v>
      </c>
      <c r="L18" s="7">
        <v>6</v>
      </c>
      <c r="M18" s="7">
        <f t="shared" ref="M18:M47" si="0">ROUND(ROUND(H18,2)*ROUND(E18,2), 2)</f>
        <v>0</v>
      </c>
      <c r="N18" s="8">
        <f t="shared" ref="N18:N47" si="1">H18*E18*(1+F18/100)</f>
        <v>0</v>
      </c>
      <c r="R18" s="12">
        <v>1</v>
      </c>
    </row>
    <row r="19" spans="1:18" ht="51" x14ac:dyDescent="0.2">
      <c r="A19" s="179" t="s">
        <v>44</v>
      </c>
      <c r="C19" s="2" t="s">
        <v>47</v>
      </c>
      <c r="D19" s="3" t="s">
        <v>43</v>
      </c>
      <c r="E19" s="4">
        <v>0</v>
      </c>
      <c r="F19" s="4">
        <v>0</v>
      </c>
      <c r="H19" s="6">
        <v>0</v>
      </c>
      <c r="I19" s="7">
        <v>6343762</v>
      </c>
      <c r="J19" s="7">
        <v>6245995</v>
      </c>
      <c r="K19" s="7">
        <v>2</v>
      </c>
      <c r="L19" s="7">
        <v>6</v>
      </c>
      <c r="M19" s="7">
        <f t="shared" si="0"/>
        <v>0</v>
      </c>
      <c r="N19" s="8">
        <f t="shared" si="1"/>
        <v>0</v>
      </c>
      <c r="R19" s="12">
        <v>1</v>
      </c>
    </row>
    <row r="20" spans="1:18" ht="25.5" x14ac:dyDescent="0.2">
      <c r="A20" s="179" t="s">
        <v>46</v>
      </c>
      <c r="B20" s="1" t="s">
        <v>34</v>
      </c>
      <c r="C20" s="2" t="s">
        <v>49</v>
      </c>
      <c r="D20" s="3" t="s">
        <v>43</v>
      </c>
      <c r="E20" s="4">
        <v>0</v>
      </c>
      <c r="F20" s="4">
        <v>0</v>
      </c>
      <c r="H20" s="6">
        <v>0</v>
      </c>
      <c r="I20" s="7">
        <v>6343763</v>
      </c>
      <c r="J20" s="7">
        <v>6245995</v>
      </c>
      <c r="K20" s="7">
        <v>2</v>
      </c>
      <c r="L20" s="7">
        <v>6</v>
      </c>
      <c r="M20" s="7">
        <f t="shared" si="0"/>
        <v>0</v>
      </c>
      <c r="N20" s="8">
        <f t="shared" si="1"/>
        <v>0</v>
      </c>
      <c r="R20" s="12">
        <v>1</v>
      </c>
    </row>
    <row r="21" spans="1:18" x14ac:dyDescent="0.2">
      <c r="A21" s="179" t="s">
        <v>48</v>
      </c>
      <c r="B21" s="1" t="s">
        <v>51</v>
      </c>
      <c r="C21" s="2" t="s">
        <v>52</v>
      </c>
      <c r="D21" s="3" t="s">
        <v>43</v>
      </c>
      <c r="E21" s="4">
        <v>0</v>
      </c>
      <c r="F21" s="4">
        <v>0</v>
      </c>
      <c r="H21" s="6">
        <v>0</v>
      </c>
      <c r="I21" s="7">
        <v>6343764</v>
      </c>
      <c r="J21" s="7">
        <v>6245995</v>
      </c>
      <c r="K21" s="7">
        <v>2</v>
      </c>
      <c r="L21" s="7">
        <v>6</v>
      </c>
      <c r="M21" s="7">
        <f t="shared" si="0"/>
        <v>0</v>
      </c>
      <c r="N21" s="8">
        <f t="shared" si="1"/>
        <v>0</v>
      </c>
      <c r="R21" s="12">
        <v>1</v>
      </c>
    </row>
    <row r="22" spans="1:18" x14ac:dyDescent="0.2">
      <c r="A22" s="179" t="s">
        <v>50</v>
      </c>
      <c r="B22" s="1" t="s">
        <v>54</v>
      </c>
      <c r="C22" s="2" t="s">
        <v>55</v>
      </c>
      <c r="D22" s="3" t="s">
        <v>43</v>
      </c>
      <c r="E22" s="4">
        <v>0</v>
      </c>
      <c r="F22" s="4">
        <v>0</v>
      </c>
      <c r="H22" s="6">
        <v>0</v>
      </c>
      <c r="I22" s="7">
        <v>6343765</v>
      </c>
      <c r="J22" s="7">
        <v>6245995</v>
      </c>
      <c r="K22" s="7">
        <v>2</v>
      </c>
      <c r="L22" s="7">
        <v>6</v>
      </c>
      <c r="M22" s="7">
        <f t="shared" si="0"/>
        <v>0</v>
      </c>
      <c r="N22" s="8">
        <f t="shared" si="1"/>
        <v>0</v>
      </c>
      <c r="R22" s="12">
        <v>1</v>
      </c>
    </row>
    <row r="23" spans="1:18" x14ac:dyDescent="0.2">
      <c r="A23" s="179" t="s">
        <v>53</v>
      </c>
      <c r="B23" s="1" t="s">
        <v>57</v>
      </c>
      <c r="C23" s="2" t="s">
        <v>58</v>
      </c>
      <c r="D23" s="3" t="s">
        <v>43</v>
      </c>
      <c r="E23" s="4">
        <v>0</v>
      </c>
      <c r="F23" s="4">
        <v>0</v>
      </c>
      <c r="H23" s="6">
        <v>0</v>
      </c>
      <c r="I23" s="7">
        <v>6343766</v>
      </c>
      <c r="J23" s="7">
        <v>6245995</v>
      </c>
      <c r="K23" s="7">
        <v>2</v>
      </c>
      <c r="L23" s="7">
        <v>6</v>
      </c>
      <c r="M23" s="7">
        <f t="shared" si="0"/>
        <v>0</v>
      </c>
      <c r="N23" s="8">
        <f t="shared" si="1"/>
        <v>0</v>
      </c>
      <c r="R23" s="12">
        <v>1</v>
      </c>
    </row>
    <row r="24" spans="1:18" ht="25.5" x14ac:dyDescent="0.2">
      <c r="A24" s="179" t="s">
        <v>56</v>
      </c>
      <c r="B24" s="1" t="s">
        <v>60</v>
      </c>
      <c r="C24" s="2" t="s">
        <v>61</v>
      </c>
      <c r="D24" s="3" t="s">
        <v>43</v>
      </c>
      <c r="E24" s="4">
        <v>0</v>
      </c>
      <c r="F24" s="4">
        <v>0</v>
      </c>
      <c r="H24" s="6">
        <v>0</v>
      </c>
      <c r="I24" s="7">
        <v>6343767</v>
      </c>
      <c r="J24" s="7">
        <v>6245995</v>
      </c>
      <c r="K24" s="7">
        <v>2</v>
      </c>
      <c r="L24" s="7">
        <v>6</v>
      </c>
      <c r="M24" s="7">
        <f t="shared" si="0"/>
        <v>0</v>
      </c>
      <c r="N24" s="8">
        <f t="shared" si="1"/>
        <v>0</v>
      </c>
      <c r="R24" s="12">
        <v>1</v>
      </c>
    </row>
    <row r="25" spans="1:18" x14ac:dyDescent="0.2">
      <c r="A25" s="179" t="s">
        <v>59</v>
      </c>
      <c r="B25" s="1" t="s">
        <v>63</v>
      </c>
      <c r="C25" s="2" t="s">
        <v>64</v>
      </c>
      <c r="D25" s="3" t="s">
        <v>43</v>
      </c>
      <c r="E25" s="4">
        <v>0</v>
      </c>
      <c r="F25" s="4">
        <v>0</v>
      </c>
      <c r="H25" s="6">
        <v>0</v>
      </c>
      <c r="I25" s="7">
        <v>6343768</v>
      </c>
      <c r="J25" s="7">
        <v>6245995</v>
      </c>
      <c r="K25" s="7">
        <v>2</v>
      </c>
      <c r="L25" s="7">
        <v>6</v>
      </c>
      <c r="M25" s="7">
        <f t="shared" si="0"/>
        <v>0</v>
      </c>
      <c r="N25" s="8">
        <f t="shared" si="1"/>
        <v>0</v>
      </c>
      <c r="R25" s="12">
        <v>1</v>
      </c>
    </row>
    <row r="26" spans="1:18" x14ac:dyDescent="0.2">
      <c r="A26" s="179" t="s">
        <v>62</v>
      </c>
      <c r="B26" s="1" t="s">
        <v>66</v>
      </c>
      <c r="C26" s="2" t="s">
        <v>67</v>
      </c>
      <c r="D26" s="3" t="s">
        <v>43</v>
      </c>
      <c r="E26" s="4">
        <v>0</v>
      </c>
      <c r="F26" s="4">
        <v>0</v>
      </c>
      <c r="H26" s="6">
        <v>0</v>
      </c>
      <c r="I26" s="7">
        <v>6343769</v>
      </c>
      <c r="J26" s="7">
        <v>6245995</v>
      </c>
      <c r="K26" s="7">
        <v>2</v>
      </c>
      <c r="L26" s="7">
        <v>6</v>
      </c>
      <c r="M26" s="7">
        <f t="shared" si="0"/>
        <v>0</v>
      </c>
      <c r="N26" s="8">
        <f t="shared" si="1"/>
        <v>0</v>
      </c>
      <c r="R26" s="12">
        <v>1</v>
      </c>
    </row>
    <row r="27" spans="1:18" x14ac:dyDescent="0.2">
      <c r="A27" s="179" t="s">
        <v>65</v>
      </c>
      <c r="B27" s="1" t="s">
        <v>69</v>
      </c>
      <c r="C27" s="2" t="s">
        <v>70</v>
      </c>
      <c r="D27" s="3" t="s">
        <v>43</v>
      </c>
      <c r="E27" s="4">
        <v>0</v>
      </c>
      <c r="F27" s="4">
        <v>0</v>
      </c>
      <c r="H27" s="6">
        <v>0</v>
      </c>
      <c r="I27" s="7">
        <v>6343770</v>
      </c>
      <c r="J27" s="7">
        <v>6245995</v>
      </c>
      <c r="K27" s="7">
        <v>2</v>
      </c>
      <c r="L27" s="7">
        <v>6</v>
      </c>
      <c r="M27" s="7">
        <f t="shared" si="0"/>
        <v>0</v>
      </c>
      <c r="N27" s="8">
        <f t="shared" si="1"/>
        <v>0</v>
      </c>
      <c r="R27" s="12">
        <v>1</v>
      </c>
    </row>
    <row r="28" spans="1:18" x14ac:dyDescent="0.2">
      <c r="A28" s="179" t="s">
        <v>68</v>
      </c>
      <c r="B28" s="1" t="s">
        <v>72</v>
      </c>
      <c r="C28" s="2" t="s">
        <v>73</v>
      </c>
      <c r="D28" s="3" t="s">
        <v>43</v>
      </c>
      <c r="E28" s="4">
        <v>0</v>
      </c>
      <c r="F28" s="4">
        <v>0</v>
      </c>
      <c r="H28" s="6">
        <v>0</v>
      </c>
      <c r="I28" s="7">
        <v>6343771</v>
      </c>
      <c r="J28" s="7">
        <v>6245995</v>
      </c>
      <c r="K28" s="7">
        <v>2</v>
      </c>
      <c r="L28" s="7">
        <v>6</v>
      </c>
      <c r="M28" s="7">
        <f t="shared" si="0"/>
        <v>0</v>
      </c>
      <c r="N28" s="8">
        <f t="shared" si="1"/>
        <v>0</v>
      </c>
      <c r="R28" s="12">
        <v>1</v>
      </c>
    </row>
    <row r="29" spans="1:18" ht="25.5" x14ac:dyDescent="0.2">
      <c r="A29" s="179" t="s">
        <v>71</v>
      </c>
      <c r="B29" s="1" t="s">
        <v>75</v>
      </c>
      <c r="C29" s="2" t="s">
        <v>76</v>
      </c>
      <c r="D29" s="3" t="s">
        <v>43</v>
      </c>
      <c r="E29" s="4">
        <v>0</v>
      </c>
      <c r="F29" s="4">
        <v>0</v>
      </c>
      <c r="H29" s="6">
        <v>0</v>
      </c>
      <c r="I29" s="7">
        <v>6343772</v>
      </c>
      <c r="J29" s="7">
        <v>6245995</v>
      </c>
      <c r="K29" s="7">
        <v>2</v>
      </c>
      <c r="L29" s="7">
        <v>6</v>
      </c>
      <c r="M29" s="7">
        <f t="shared" si="0"/>
        <v>0</v>
      </c>
      <c r="N29" s="8">
        <f t="shared" si="1"/>
        <v>0</v>
      </c>
      <c r="R29" s="12">
        <v>1</v>
      </c>
    </row>
    <row r="30" spans="1:18" ht="25.5" x14ac:dyDescent="0.2">
      <c r="A30" s="179" t="s">
        <v>74</v>
      </c>
      <c r="B30" s="1" t="s">
        <v>78</v>
      </c>
      <c r="C30" s="2" t="s">
        <v>79</v>
      </c>
      <c r="D30" s="3" t="s">
        <v>43</v>
      </c>
      <c r="E30" s="4">
        <v>0</v>
      </c>
      <c r="F30" s="4">
        <v>0</v>
      </c>
      <c r="H30" s="6">
        <v>0</v>
      </c>
      <c r="I30" s="7">
        <v>6343773</v>
      </c>
      <c r="J30" s="7">
        <v>6245995</v>
      </c>
      <c r="K30" s="7">
        <v>2</v>
      </c>
      <c r="L30" s="7">
        <v>6</v>
      </c>
      <c r="M30" s="7">
        <f t="shared" si="0"/>
        <v>0</v>
      </c>
      <c r="N30" s="8">
        <f t="shared" si="1"/>
        <v>0</v>
      </c>
      <c r="R30" s="12">
        <v>1</v>
      </c>
    </row>
    <row r="31" spans="1:18" ht="25.5" x14ac:dyDescent="0.2">
      <c r="A31" s="179" t="s">
        <v>77</v>
      </c>
      <c r="B31" s="1" t="s">
        <v>81</v>
      </c>
      <c r="C31" s="2" t="s">
        <v>82</v>
      </c>
      <c r="D31" s="3" t="s">
        <v>43</v>
      </c>
      <c r="E31" s="4">
        <v>0</v>
      </c>
      <c r="F31" s="4">
        <v>0</v>
      </c>
      <c r="H31" s="6">
        <v>0</v>
      </c>
      <c r="I31" s="7">
        <v>6343774</v>
      </c>
      <c r="J31" s="7">
        <v>6245995</v>
      </c>
      <c r="K31" s="7">
        <v>2</v>
      </c>
      <c r="L31" s="7">
        <v>6</v>
      </c>
      <c r="M31" s="7">
        <f t="shared" si="0"/>
        <v>0</v>
      </c>
      <c r="N31" s="8">
        <f t="shared" si="1"/>
        <v>0</v>
      </c>
      <c r="R31" s="12">
        <v>1</v>
      </c>
    </row>
    <row r="32" spans="1:18" x14ac:dyDescent="0.2">
      <c r="A32" s="179" t="s">
        <v>80</v>
      </c>
      <c r="C32" s="2" t="s">
        <v>84</v>
      </c>
      <c r="D32" s="3" t="s">
        <v>43</v>
      </c>
      <c r="E32" s="4">
        <v>0</v>
      </c>
      <c r="F32" s="4">
        <v>0</v>
      </c>
      <c r="H32" s="6">
        <v>0</v>
      </c>
      <c r="I32" s="7">
        <v>6246080</v>
      </c>
      <c r="J32" s="7">
        <v>6245995</v>
      </c>
      <c r="K32" s="7">
        <v>2</v>
      </c>
      <c r="L32" s="7">
        <v>6</v>
      </c>
      <c r="M32" s="7">
        <f t="shared" si="0"/>
        <v>0</v>
      </c>
      <c r="N32" s="8">
        <f t="shared" si="1"/>
        <v>0</v>
      </c>
      <c r="R32" s="12">
        <v>1</v>
      </c>
    </row>
    <row r="33" spans="1:18" ht="38.25" x14ac:dyDescent="0.2">
      <c r="A33" s="179" t="s">
        <v>83</v>
      </c>
      <c r="C33" s="180" t="s">
        <v>398</v>
      </c>
      <c r="D33" s="3" t="s">
        <v>43</v>
      </c>
      <c r="E33" s="4">
        <v>0</v>
      </c>
      <c r="F33" s="4">
        <v>0</v>
      </c>
      <c r="H33" s="6">
        <v>0</v>
      </c>
      <c r="I33" s="7">
        <v>6306784</v>
      </c>
      <c r="J33" s="7">
        <v>6245995</v>
      </c>
      <c r="K33" s="7">
        <v>2</v>
      </c>
      <c r="L33" s="7">
        <v>6</v>
      </c>
      <c r="M33" s="7">
        <f t="shared" si="0"/>
        <v>0</v>
      </c>
      <c r="N33" s="8">
        <f t="shared" si="1"/>
        <v>0</v>
      </c>
      <c r="R33" s="12">
        <v>1</v>
      </c>
    </row>
    <row r="34" spans="1:18" ht="38.25" x14ac:dyDescent="0.2">
      <c r="A34" s="179" t="s">
        <v>85</v>
      </c>
      <c r="C34" s="2" t="s">
        <v>87</v>
      </c>
      <c r="D34" s="3" t="s">
        <v>43</v>
      </c>
      <c r="E34" s="4">
        <v>0</v>
      </c>
      <c r="F34" s="4">
        <v>0</v>
      </c>
      <c r="H34" s="6">
        <v>0</v>
      </c>
      <c r="I34" s="7">
        <v>6246081</v>
      </c>
      <c r="J34" s="7">
        <v>6245995</v>
      </c>
      <c r="K34" s="7">
        <v>2</v>
      </c>
      <c r="L34" s="7">
        <v>6</v>
      </c>
      <c r="M34" s="7">
        <f t="shared" si="0"/>
        <v>0</v>
      </c>
      <c r="N34" s="8">
        <f t="shared" si="1"/>
        <v>0</v>
      </c>
      <c r="R34" s="12">
        <v>1</v>
      </c>
    </row>
    <row r="35" spans="1:18" x14ac:dyDescent="0.2">
      <c r="A35" s="179" t="s">
        <v>86</v>
      </c>
      <c r="C35" s="2" t="s">
        <v>89</v>
      </c>
      <c r="D35" s="3" t="s">
        <v>43</v>
      </c>
      <c r="E35" s="4">
        <v>0</v>
      </c>
      <c r="F35" s="4">
        <v>0</v>
      </c>
      <c r="H35" s="6">
        <v>0</v>
      </c>
      <c r="I35" s="7">
        <v>6246083</v>
      </c>
      <c r="J35" s="7">
        <v>6245995</v>
      </c>
      <c r="K35" s="7">
        <v>2</v>
      </c>
      <c r="L35" s="7">
        <v>6</v>
      </c>
      <c r="M35" s="7">
        <f t="shared" si="0"/>
        <v>0</v>
      </c>
      <c r="N35" s="8">
        <f t="shared" si="1"/>
        <v>0</v>
      </c>
      <c r="R35" s="12">
        <v>1</v>
      </c>
    </row>
    <row r="36" spans="1:18" ht="38.25" x14ac:dyDescent="0.2">
      <c r="A36" s="179" t="s">
        <v>88</v>
      </c>
      <c r="C36" s="2" t="s">
        <v>91</v>
      </c>
      <c r="D36" s="3" t="s">
        <v>43</v>
      </c>
      <c r="E36" s="4">
        <v>0</v>
      </c>
      <c r="F36" s="4">
        <v>0</v>
      </c>
      <c r="H36" s="6">
        <v>0</v>
      </c>
      <c r="I36" s="7">
        <v>6246084</v>
      </c>
      <c r="J36" s="7">
        <v>6245995</v>
      </c>
      <c r="K36" s="7">
        <v>2</v>
      </c>
      <c r="L36" s="7">
        <v>6</v>
      </c>
      <c r="M36" s="7">
        <f t="shared" si="0"/>
        <v>0</v>
      </c>
      <c r="N36" s="8">
        <f t="shared" si="1"/>
        <v>0</v>
      </c>
      <c r="R36" s="12">
        <v>1</v>
      </c>
    </row>
    <row r="37" spans="1:18" x14ac:dyDescent="0.2">
      <c r="A37" s="179" t="s">
        <v>90</v>
      </c>
      <c r="C37" s="2" t="s">
        <v>93</v>
      </c>
      <c r="D37" s="3" t="s">
        <v>43</v>
      </c>
      <c r="E37" s="4">
        <v>0</v>
      </c>
      <c r="F37" s="4">
        <v>0</v>
      </c>
      <c r="H37" s="6">
        <v>0</v>
      </c>
      <c r="I37" s="7">
        <v>6246086</v>
      </c>
      <c r="J37" s="7">
        <v>6245995</v>
      </c>
      <c r="K37" s="7">
        <v>2</v>
      </c>
      <c r="L37" s="7">
        <v>6</v>
      </c>
      <c r="M37" s="7">
        <f t="shared" si="0"/>
        <v>0</v>
      </c>
      <c r="N37" s="8">
        <f t="shared" si="1"/>
        <v>0</v>
      </c>
      <c r="R37" s="12">
        <v>1</v>
      </c>
    </row>
    <row r="38" spans="1:18" ht="25.5" x14ac:dyDescent="0.2">
      <c r="A38" s="179" t="s">
        <v>92</v>
      </c>
      <c r="C38" s="2" t="s">
        <v>95</v>
      </c>
      <c r="D38" s="3" t="s">
        <v>43</v>
      </c>
      <c r="E38" s="4">
        <v>0</v>
      </c>
      <c r="F38" s="4">
        <v>0</v>
      </c>
      <c r="H38" s="6">
        <v>0</v>
      </c>
      <c r="I38" s="7">
        <v>6246087</v>
      </c>
      <c r="J38" s="7">
        <v>6245995</v>
      </c>
      <c r="K38" s="7">
        <v>2</v>
      </c>
      <c r="L38" s="7">
        <v>6</v>
      </c>
      <c r="M38" s="7">
        <f t="shared" si="0"/>
        <v>0</v>
      </c>
      <c r="N38" s="8">
        <f t="shared" si="1"/>
        <v>0</v>
      </c>
      <c r="R38" s="12">
        <v>1</v>
      </c>
    </row>
    <row r="39" spans="1:18" ht="25.5" x14ac:dyDescent="0.2">
      <c r="A39" s="179" t="s">
        <v>94</v>
      </c>
      <c r="C39" s="2" t="s">
        <v>97</v>
      </c>
      <c r="D39" s="3" t="s">
        <v>43</v>
      </c>
      <c r="E39" s="4">
        <v>0</v>
      </c>
      <c r="F39" s="4">
        <v>0</v>
      </c>
      <c r="H39" s="6">
        <v>0</v>
      </c>
      <c r="I39" s="7">
        <v>6246088</v>
      </c>
      <c r="J39" s="7">
        <v>6245995</v>
      </c>
      <c r="K39" s="7">
        <v>2</v>
      </c>
      <c r="L39" s="7">
        <v>6</v>
      </c>
      <c r="M39" s="7">
        <f t="shared" si="0"/>
        <v>0</v>
      </c>
      <c r="N39" s="8">
        <f t="shared" si="1"/>
        <v>0</v>
      </c>
      <c r="R39" s="12">
        <v>1</v>
      </c>
    </row>
    <row r="40" spans="1:18" ht="25.5" x14ac:dyDescent="0.2">
      <c r="A40" s="179" t="s">
        <v>96</v>
      </c>
      <c r="C40" s="2" t="s">
        <v>99</v>
      </c>
      <c r="D40" s="3" t="s">
        <v>43</v>
      </c>
      <c r="E40" s="4">
        <v>0</v>
      </c>
      <c r="F40" s="4">
        <v>0</v>
      </c>
      <c r="H40" s="6">
        <v>0</v>
      </c>
      <c r="I40" s="7">
        <v>6246089</v>
      </c>
      <c r="J40" s="7">
        <v>6245995</v>
      </c>
      <c r="K40" s="7">
        <v>2</v>
      </c>
      <c r="L40" s="7">
        <v>6</v>
      </c>
      <c r="M40" s="7">
        <f t="shared" si="0"/>
        <v>0</v>
      </c>
      <c r="N40" s="8">
        <f t="shared" si="1"/>
        <v>0</v>
      </c>
      <c r="R40" s="12">
        <v>1</v>
      </c>
    </row>
    <row r="41" spans="1:18" x14ac:dyDescent="0.2">
      <c r="A41" s="179" t="s">
        <v>98</v>
      </c>
      <c r="C41" s="2" t="s">
        <v>101</v>
      </c>
      <c r="D41" s="3" t="s">
        <v>43</v>
      </c>
      <c r="E41" s="4">
        <v>0</v>
      </c>
      <c r="F41" s="4">
        <v>0</v>
      </c>
      <c r="H41" s="6">
        <v>0</v>
      </c>
      <c r="I41" s="7">
        <v>6246090</v>
      </c>
      <c r="J41" s="7">
        <v>6245995</v>
      </c>
      <c r="K41" s="7">
        <v>2</v>
      </c>
      <c r="L41" s="7">
        <v>6</v>
      </c>
      <c r="M41" s="7">
        <f t="shared" si="0"/>
        <v>0</v>
      </c>
      <c r="N41" s="8">
        <f t="shared" si="1"/>
        <v>0</v>
      </c>
      <c r="R41" s="12">
        <v>1</v>
      </c>
    </row>
    <row r="42" spans="1:18" x14ac:dyDescent="0.2">
      <c r="A42" s="179" t="s">
        <v>100</v>
      </c>
      <c r="C42" s="2" t="s">
        <v>103</v>
      </c>
      <c r="D42" s="3" t="s">
        <v>43</v>
      </c>
      <c r="E42" s="4">
        <v>0</v>
      </c>
      <c r="F42" s="4">
        <v>0</v>
      </c>
      <c r="H42" s="6">
        <v>0</v>
      </c>
      <c r="I42" s="7">
        <v>6246091</v>
      </c>
      <c r="J42" s="7">
        <v>6245995</v>
      </c>
      <c r="K42" s="7">
        <v>2</v>
      </c>
      <c r="L42" s="7">
        <v>6</v>
      </c>
      <c r="M42" s="7">
        <f t="shared" si="0"/>
        <v>0</v>
      </c>
      <c r="N42" s="8">
        <f t="shared" si="1"/>
        <v>0</v>
      </c>
      <c r="R42" s="12">
        <v>1</v>
      </c>
    </row>
    <row r="43" spans="1:18" x14ac:dyDescent="0.2">
      <c r="A43" s="179" t="s">
        <v>102</v>
      </c>
      <c r="C43" s="2" t="s">
        <v>105</v>
      </c>
      <c r="D43" s="3" t="s">
        <v>43</v>
      </c>
      <c r="E43" s="4">
        <v>0</v>
      </c>
      <c r="F43" s="4">
        <v>0</v>
      </c>
      <c r="H43" s="6">
        <v>0</v>
      </c>
      <c r="I43" s="7">
        <v>6246092</v>
      </c>
      <c r="J43" s="7">
        <v>6245995</v>
      </c>
      <c r="K43" s="7">
        <v>2</v>
      </c>
      <c r="L43" s="7">
        <v>6</v>
      </c>
      <c r="M43" s="7">
        <f t="shared" si="0"/>
        <v>0</v>
      </c>
      <c r="N43" s="8">
        <f t="shared" si="1"/>
        <v>0</v>
      </c>
      <c r="R43" s="12">
        <v>1</v>
      </c>
    </row>
    <row r="44" spans="1:18" x14ac:dyDescent="0.2">
      <c r="A44" s="179" t="s">
        <v>104</v>
      </c>
      <c r="C44" s="2" t="s">
        <v>107</v>
      </c>
      <c r="D44" s="3" t="s">
        <v>43</v>
      </c>
      <c r="E44" s="4">
        <v>0</v>
      </c>
      <c r="F44" s="4">
        <v>0</v>
      </c>
      <c r="H44" s="6">
        <v>0</v>
      </c>
      <c r="I44" s="7">
        <v>6246094</v>
      </c>
      <c r="J44" s="7">
        <v>6245995</v>
      </c>
      <c r="K44" s="7">
        <v>2</v>
      </c>
      <c r="L44" s="7">
        <v>6</v>
      </c>
      <c r="M44" s="7">
        <f t="shared" si="0"/>
        <v>0</v>
      </c>
      <c r="N44" s="8">
        <f t="shared" si="1"/>
        <v>0</v>
      </c>
      <c r="R44" s="12">
        <v>1</v>
      </c>
    </row>
    <row r="45" spans="1:18" ht="25.5" x14ac:dyDescent="0.2">
      <c r="A45" s="179" t="s">
        <v>106</v>
      </c>
      <c r="C45" s="2" t="s">
        <v>109</v>
      </c>
      <c r="D45" s="3" t="s">
        <v>43</v>
      </c>
      <c r="E45" s="4">
        <v>0</v>
      </c>
      <c r="F45" s="4">
        <v>0</v>
      </c>
      <c r="H45" s="6">
        <v>0</v>
      </c>
      <c r="I45" s="7">
        <v>6246095</v>
      </c>
      <c r="J45" s="7">
        <v>6245995</v>
      </c>
      <c r="K45" s="7">
        <v>2</v>
      </c>
      <c r="L45" s="7">
        <v>6</v>
      </c>
      <c r="M45" s="7">
        <f t="shared" si="0"/>
        <v>0</v>
      </c>
      <c r="N45" s="8">
        <f t="shared" si="1"/>
        <v>0</v>
      </c>
      <c r="R45" s="12">
        <v>1</v>
      </c>
    </row>
    <row r="46" spans="1:18" ht="25.5" x14ac:dyDescent="0.2">
      <c r="A46" s="179" t="s">
        <v>108</v>
      </c>
      <c r="C46" s="2" t="s">
        <v>111</v>
      </c>
      <c r="D46" s="3" t="s">
        <v>43</v>
      </c>
      <c r="E46" s="4">
        <v>0</v>
      </c>
      <c r="F46" s="4">
        <v>0</v>
      </c>
      <c r="H46" s="6">
        <v>0</v>
      </c>
      <c r="I46" s="7">
        <v>6246096</v>
      </c>
      <c r="J46" s="7">
        <v>6245995</v>
      </c>
      <c r="K46" s="7">
        <v>2</v>
      </c>
      <c r="L46" s="7">
        <v>6</v>
      </c>
      <c r="M46" s="7">
        <f t="shared" si="0"/>
        <v>0</v>
      </c>
      <c r="N46" s="8">
        <f t="shared" si="1"/>
        <v>0</v>
      </c>
      <c r="R46" s="12">
        <v>1</v>
      </c>
    </row>
    <row r="47" spans="1:18" x14ac:dyDescent="0.2">
      <c r="A47" s="179" t="s">
        <v>110</v>
      </c>
      <c r="C47" s="2" t="s">
        <v>112</v>
      </c>
      <c r="D47" s="3" t="s">
        <v>43</v>
      </c>
      <c r="E47" s="4">
        <v>0</v>
      </c>
      <c r="F47" s="4">
        <v>0</v>
      </c>
      <c r="H47" s="6">
        <v>0</v>
      </c>
      <c r="I47" s="7">
        <v>6246098</v>
      </c>
      <c r="J47" s="7">
        <v>6245995</v>
      </c>
      <c r="K47" s="7">
        <v>2</v>
      </c>
      <c r="L47" s="7">
        <v>6</v>
      </c>
      <c r="M47" s="7">
        <f t="shared" si="0"/>
        <v>0</v>
      </c>
      <c r="N47" s="8">
        <f t="shared" si="1"/>
        <v>0</v>
      </c>
      <c r="R47" s="12">
        <v>1</v>
      </c>
    </row>
    <row r="48" spans="1:18" x14ac:dyDescent="0.2">
      <c r="A48" s="1" t="s">
        <v>113</v>
      </c>
      <c r="C48" s="2" t="s">
        <v>114</v>
      </c>
      <c r="E48" s="4">
        <v>0</v>
      </c>
      <c r="F48" s="4">
        <v>0</v>
      </c>
      <c r="H48" s="6">
        <v>0</v>
      </c>
      <c r="I48" s="7">
        <v>6245996</v>
      </c>
      <c r="J48" s="7">
        <v>6245994</v>
      </c>
      <c r="K48" s="7">
        <v>1</v>
      </c>
      <c r="L48" s="7">
        <v>5</v>
      </c>
      <c r="M48" s="7">
        <f>M49+M50+M51+M52+M55+M57+M60+M62+M65+M70+M79+M86+M89+M90+M91+M92+M101</f>
        <v>0</v>
      </c>
      <c r="N48" s="8">
        <f>N49+N50+N51+N52+N55+N57+N60+N62+N65+N70+N79+N86+N89+N90+N91+N92+N101</f>
        <v>0</v>
      </c>
      <c r="R48" s="12">
        <v>1</v>
      </c>
    </row>
    <row r="49" spans="1:18" x14ac:dyDescent="0.2">
      <c r="A49" s="1" t="s">
        <v>115</v>
      </c>
      <c r="B49" s="1" t="s">
        <v>116</v>
      </c>
      <c r="C49" s="2" t="s">
        <v>117</v>
      </c>
      <c r="E49" s="4">
        <v>0</v>
      </c>
      <c r="F49" s="4">
        <v>0</v>
      </c>
      <c r="H49" s="6">
        <v>0</v>
      </c>
      <c r="I49" s="7">
        <v>6245997</v>
      </c>
      <c r="J49" s="7">
        <v>6245996</v>
      </c>
      <c r="K49" s="7">
        <v>1</v>
      </c>
      <c r="L49" s="7">
        <v>6</v>
      </c>
      <c r="R49" s="12">
        <v>1</v>
      </c>
    </row>
    <row r="50" spans="1:18" x14ac:dyDescent="0.2">
      <c r="A50" s="1" t="s">
        <v>118</v>
      </c>
      <c r="B50" s="1" t="s">
        <v>119</v>
      </c>
      <c r="C50" s="2" t="s">
        <v>120</v>
      </c>
      <c r="E50" s="4">
        <v>0</v>
      </c>
      <c r="F50" s="4">
        <v>0</v>
      </c>
      <c r="H50" s="6">
        <v>0</v>
      </c>
      <c r="I50" s="7">
        <v>6245998</v>
      </c>
      <c r="J50" s="7">
        <v>6245996</v>
      </c>
      <c r="K50" s="7">
        <v>1</v>
      </c>
      <c r="L50" s="7">
        <v>6</v>
      </c>
      <c r="R50" s="12">
        <v>1</v>
      </c>
    </row>
    <row r="51" spans="1:18" x14ac:dyDescent="0.2">
      <c r="A51" s="1" t="s">
        <v>121</v>
      </c>
      <c r="B51" s="1" t="s">
        <v>122</v>
      </c>
      <c r="C51" s="2" t="s">
        <v>123</v>
      </c>
      <c r="E51" s="4">
        <v>0</v>
      </c>
      <c r="F51" s="4">
        <v>0</v>
      </c>
      <c r="H51" s="6">
        <v>0</v>
      </c>
      <c r="I51" s="7">
        <v>6245999</v>
      </c>
      <c r="J51" s="7">
        <v>6245996</v>
      </c>
      <c r="K51" s="7">
        <v>1</v>
      </c>
      <c r="L51" s="7">
        <v>6</v>
      </c>
      <c r="R51" s="12">
        <v>1</v>
      </c>
    </row>
    <row r="52" spans="1:18" x14ac:dyDescent="0.2">
      <c r="A52" s="1" t="s">
        <v>124</v>
      </c>
      <c r="B52" s="1" t="s">
        <v>125</v>
      </c>
      <c r="C52" s="2" t="s">
        <v>126</v>
      </c>
      <c r="E52" s="4">
        <v>0</v>
      </c>
      <c r="F52" s="4">
        <v>0</v>
      </c>
      <c r="H52" s="6">
        <v>0</v>
      </c>
      <c r="I52" s="7">
        <v>6246000</v>
      </c>
      <c r="J52" s="7">
        <v>6245996</v>
      </c>
      <c r="K52" s="7">
        <v>1</v>
      </c>
      <c r="L52" s="7">
        <v>6</v>
      </c>
      <c r="M52" s="7">
        <f>M53+M54</f>
        <v>0</v>
      </c>
      <c r="N52" s="8">
        <f>N53+N54</f>
        <v>0</v>
      </c>
      <c r="R52" s="12">
        <v>1</v>
      </c>
    </row>
    <row r="53" spans="1:18" ht="76.5" x14ac:dyDescent="0.2">
      <c r="A53" s="1" t="s">
        <v>127</v>
      </c>
      <c r="B53" s="1" t="s">
        <v>31</v>
      </c>
      <c r="C53" s="2" t="s">
        <v>128</v>
      </c>
      <c r="D53" s="3" t="s">
        <v>129</v>
      </c>
      <c r="E53" s="4">
        <v>1</v>
      </c>
      <c r="F53" s="4">
        <v>0</v>
      </c>
      <c r="H53" s="6">
        <v>0</v>
      </c>
      <c r="I53" s="7">
        <v>6246075</v>
      </c>
      <c r="J53" s="7">
        <v>6246000</v>
      </c>
      <c r="K53" s="7">
        <v>2</v>
      </c>
      <c r="L53" s="7">
        <v>7</v>
      </c>
      <c r="M53" s="7">
        <f t="shared" ref="M53:M54" si="2">ROUND(ROUND(H53,2)*ROUND(E53,2), 2)</f>
        <v>0</v>
      </c>
      <c r="N53" s="8">
        <f>H53*E53*(1+F53/100)</f>
        <v>0</v>
      </c>
      <c r="R53" s="12">
        <v>1</v>
      </c>
    </row>
    <row r="54" spans="1:18" ht="76.5" x14ac:dyDescent="0.2">
      <c r="A54" s="1" t="s">
        <v>130</v>
      </c>
      <c r="B54" s="1" t="s">
        <v>131</v>
      </c>
      <c r="C54" s="2" t="s">
        <v>132</v>
      </c>
      <c r="D54" s="3" t="s">
        <v>129</v>
      </c>
      <c r="E54" s="4">
        <v>1</v>
      </c>
      <c r="F54" s="4">
        <v>0</v>
      </c>
      <c r="H54" s="6">
        <v>0</v>
      </c>
      <c r="I54" s="7">
        <v>6246076</v>
      </c>
      <c r="J54" s="7">
        <v>6246000</v>
      </c>
      <c r="K54" s="7">
        <v>2</v>
      </c>
      <c r="L54" s="7">
        <v>7</v>
      </c>
      <c r="M54" s="7">
        <f t="shared" si="2"/>
        <v>0</v>
      </c>
      <c r="N54" s="8">
        <f>H54*E54*(1+F54/100)</f>
        <v>0</v>
      </c>
      <c r="R54" s="12">
        <v>1</v>
      </c>
    </row>
    <row r="55" spans="1:18" x14ac:dyDescent="0.2">
      <c r="A55" s="1" t="s">
        <v>133</v>
      </c>
      <c r="B55" s="1" t="s">
        <v>134</v>
      </c>
      <c r="C55" s="2" t="s">
        <v>135</v>
      </c>
      <c r="E55" s="4">
        <v>0</v>
      </c>
      <c r="F55" s="4">
        <v>0</v>
      </c>
      <c r="H55" s="6">
        <v>0</v>
      </c>
      <c r="I55" s="7">
        <v>6246001</v>
      </c>
      <c r="J55" s="7">
        <v>6245996</v>
      </c>
      <c r="K55" s="7">
        <v>1</v>
      </c>
      <c r="L55" s="7">
        <v>6</v>
      </c>
      <c r="M55" s="7">
        <f>M56</f>
        <v>0</v>
      </c>
      <c r="N55" s="8">
        <f>N56</f>
        <v>0</v>
      </c>
      <c r="R55" s="12">
        <v>1</v>
      </c>
    </row>
    <row r="56" spans="1:18" ht="63.75" x14ac:dyDescent="0.2">
      <c r="A56" s="1" t="s">
        <v>136</v>
      </c>
      <c r="B56" s="1" t="s">
        <v>31</v>
      </c>
      <c r="C56" s="2" t="s">
        <v>137</v>
      </c>
      <c r="D56" s="3" t="s">
        <v>129</v>
      </c>
      <c r="E56" s="4">
        <v>2</v>
      </c>
      <c r="F56" s="4">
        <v>0</v>
      </c>
      <c r="H56" s="6">
        <v>0</v>
      </c>
      <c r="I56" s="7">
        <v>6246074</v>
      </c>
      <c r="J56" s="7">
        <v>6246001</v>
      </c>
      <c r="K56" s="7">
        <v>2</v>
      </c>
      <c r="L56" s="7">
        <v>7</v>
      </c>
      <c r="M56" s="7">
        <f>ROUND(ROUND(H56,2)*ROUND(E56,2), 2)</f>
        <v>0</v>
      </c>
      <c r="N56" s="8">
        <f>H56*E56*(1+F56/100)</f>
        <v>0</v>
      </c>
      <c r="R56" s="12">
        <v>1</v>
      </c>
    </row>
    <row r="57" spans="1:18" x14ac:dyDescent="0.2">
      <c r="A57" s="1" t="s">
        <v>138</v>
      </c>
      <c r="B57" s="1" t="s">
        <v>139</v>
      </c>
      <c r="C57" s="2" t="s">
        <v>140</v>
      </c>
      <c r="E57" s="4">
        <v>0</v>
      </c>
      <c r="F57" s="4">
        <v>0</v>
      </c>
      <c r="H57" s="6">
        <v>0</v>
      </c>
      <c r="I57" s="7">
        <v>6246002</v>
      </c>
      <c r="J57" s="7">
        <v>6245996</v>
      </c>
      <c r="K57" s="7">
        <v>1</v>
      </c>
      <c r="L57" s="7">
        <v>6</v>
      </c>
      <c r="M57" s="7">
        <f>M58+M59</f>
        <v>0</v>
      </c>
      <c r="N57" s="8">
        <f>N58+N59</f>
        <v>0</v>
      </c>
      <c r="R57" s="12">
        <v>1</v>
      </c>
    </row>
    <row r="58" spans="1:18" ht="63.75" x14ac:dyDescent="0.2">
      <c r="A58" s="1" t="s">
        <v>141</v>
      </c>
      <c r="B58" s="1" t="s">
        <v>31</v>
      </c>
      <c r="C58" s="2" t="s">
        <v>142</v>
      </c>
      <c r="D58" s="3" t="s">
        <v>129</v>
      </c>
      <c r="E58" s="4">
        <v>1</v>
      </c>
      <c r="F58" s="4">
        <v>0</v>
      </c>
      <c r="H58" s="6">
        <v>0</v>
      </c>
      <c r="I58" s="7">
        <v>6246072</v>
      </c>
      <c r="J58" s="7">
        <v>6246002</v>
      </c>
      <c r="K58" s="7">
        <v>2</v>
      </c>
      <c r="L58" s="7">
        <v>7</v>
      </c>
      <c r="M58" s="7">
        <f t="shared" ref="M58:M59" si="3">ROUND(ROUND(H58,2)*ROUND(E58,2), 2)</f>
        <v>0</v>
      </c>
      <c r="N58" s="8">
        <f>H58*E58*(1+F58/100)</f>
        <v>0</v>
      </c>
      <c r="R58" s="12">
        <v>1</v>
      </c>
    </row>
    <row r="59" spans="1:18" ht="25.5" x14ac:dyDescent="0.2">
      <c r="A59" s="1" t="s">
        <v>143</v>
      </c>
      <c r="B59" s="1" t="s">
        <v>131</v>
      </c>
      <c r="C59" s="2" t="s">
        <v>144</v>
      </c>
      <c r="D59" s="3" t="s">
        <v>129</v>
      </c>
      <c r="E59" s="4">
        <v>1</v>
      </c>
      <c r="F59" s="4">
        <v>0</v>
      </c>
      <c r="H59" s="6">
        <v>0</v>
      </c>
      <c r="I59" s="7">
        <v>6246073</v>
      </c>
      <c r="J59" s="7">
        <v>6246002</v>
      </c>
      <c r="K59" s="7">
        <v>2</v>
      </c>
      <c r="L59" s="7">
        <v>7</v>
      </c>
      <c r="M59" s="7">
        <f t="shared" si="3"/>
        <v>0</v>
      </c>
      <c r="N59" s="8">
        <f>H59*E59*(1+F59/100)</f>
        <v>0</v>
      </c>
      <c r="R59" s="12">
        <v>1</v>
      </c>
    </row>
    <row r="60" spans="1:18" x14ac:dyDescent="0.2">
      <c r="A60" s="1" t="s">
        <v>145</v>
      </c>
      <c r="B60" s="1" t="s">
        <v>146</v>
      </c>
      <c r="C60" s="2" t="s">
        <v>147</v>
      </c>
      <c r="E60" s="4">
        <v>0</v>
      </c>
      <c r="F60" s="4">
        <v>0</v>
      </c>
      <c r="H60" s="6">
        <v>0</v>
      </c>
      <c r="I60" s="7">
        <v>6246003</v>
      </c>
      <c r="J60" s="7">
        <v>6245996</v>
      </c>
      <c r="K60" s="7">
        <v>1</v>
      </c>
      <c r="L60" s="7">
        <v>6</v>
      </c>
      <c r="M60" s="7">
        <f>M61</f>
        <v>0</v>
      </c>
      <c r="N60" s="8">
        <f>N61</f>
        <v>0</v>
      </c>
      <c r="R60" s="12">
        <v>1</v>
      </c>
    </row>
    <row r="61" spans="1:18" ht="76.5" x14ac:dyDescent="0.2">
      <c r="A61" s="1" t="s">
        <v>148</v>
      </c>
      <c r="B61" s="1" t="s">
        <v>31</v>
      </c>
      <c r="C61" s="2" t="s">
        <v>149</v>
      </c>
      <c r="D61" s="3" t="s">
        <v>129</v>
      </c>
      <c r="E61" s="4">
        <v>2</v>
      </c>
      <c r="F61" s="4">
        <v>0</v>
      </c>
      <c r="H61" s="6">
        <v>0</v>
      </c>
      <c r="I61" s="7">
        <v>6246071</v>
      </c>
      <c r="J61" s="7">
        <v>6246003</v>
      </c>
      <c r="K61" s="7">
        <v>2</v>
      </c>
      <c r="L61" s="7">
        <v>7</v>
      </c>
      <c r="M61" s="7">
        <f>ROUND(ROUND(H61,2)*ROUND(E61,2), 2)</f>
        <v>0</v>
      </c>
      <c r="N61" s="8">
        <f>H61*E61*(1+F61/100)</f>
        <v>0</v>
      </c>
      <c r="R61" s="12">
        <v>1</v>
      </c>
    </row>
    <row r="62" spans="1:18" x14ac:dyDescent="0.2">
      <c r="A62" s="1" t="s">
        <v>150</v>
      </c>
      <c r="B62" s="1" t="s">
        <v>151</v>
      </c>
      <c r="C62" s="2" t="s">
        <v>152</v>
      </c>
      <c r="E62" s="4">
        <v>0</v>
      </c>
      <c r="F62" s="4">
        <v>0</v>
      </c>
      <c r="H62" s="6">
        <v>0</v>
      </c>
      <c r="I62" s="7">
        <v>6246004</v>
      </c>
      <c r="J62" s="7">
        <v>6245996</v>
      </c>
      <c r="K62" s="7">
        <v>1</v>
      </c>
      <c r="L62" s="7">
        <v>6</v>
      </c>
      <c r="M62" s="7">
        <f>M63+M64</f>
        <v>0</v>
      </c>
      <c r="N62" s="8">
        <f>N63+N64</f>
        <v>0</v>
      </c>
      <c r="R62" s="12">
        <v>1</v>
      </c>
    </row>
    <row r="63" spans="1:18" ht="114.75" x14ac:dyDescent="0.2">
      <c r="A63" s="1" t="s">
        <v>153</v>
      </c>
      <c r="B63" s="1" t="s">
        <v>31</v>
      </c>
      <c r="C63" s="2" t="s">
        <v>154</v>
      </c>
      <c r="D63" s="3" t="s">
        <v>129</v>
      </c>
      <c r="E63" s="4">
        <v>1</v>
      </c>
      <c r="F63" s="4">
        <v>0</v>
      </c>
      <c r="H63" s="6">
        <v>0</v>
      </c>
      <c r="I63" s="7">
        <v>6246069</v>
      </c>
      <c r="J63" s="7">
        <v>6246004</v>
      </c>
      <c r="K63" s="7">
        <v>2</v>
      </c>
      <c r="L63" s="7">
        <v>7</v>
      </c>
      <c r="M63" s="7">
        <f t="shared" ref="M63:M64" si="4">ROUND(ROUND(H63,2)*ROUND(E63,2), 2)</f>
        <v>0</v>
      </c>
      <c r="N63" s="8">
        <f>H63*E63*(1+F63/100)</f>
        <v>0</v>
      </c>
      <c r="R63" s="12">
        <v>1</v>
      </c>
    </row>
    <row r="64" spans="1:18" ht="76.5" x14ac:dyDescent="0.2">
      <c r="A64" s="1" t="s">
        <v>155</v>
      </c>
      <c r="B64" s="1" t="s">
        <v>131</v>
      </c>
      <c r="C64" s="2" t="s">
        <v>156</v>
      </c>
      <c r="D64" s="3" t="s">
        <v>129</v>
      </c>
      <c r="E64" s="4">
        <v>2</v>
      </c>
      <c r="F64" s="4">
        <v>0</v>
      </c>
      <c r="H64" s="6">
        <v>0</v>
      </c>
      <c r="I64" s="7">
        <v>6246070</v>
      </c>
      <c r="J64" s="7">
        <v>6246004</v>
      </c>
      <c r="K64" s="7">
        <v>2</v>
      </c>
      <c r="L64" s="7">
        <v>7</v>
      </c>
      <c r="M64" s="7">
        <f t="shared" si="4"/>
        <v>0</v>
      </c>
      <c r="N64" s="8">
        <f>H64*E64*(1+F64/100)</f>
        <v>0</v>
      </c>
      <c r="R64" s="12">
        <v>1</v>
      </c>
    </row>
    <row r="65" spans="1:18" x14ac:dyDescent="0.2">
      <c r="A65" s="1" t="s">
        <v>157</v>
      </c>
      <c r="B65" s="1" t="s">
        <v>158</v>
      </c>
      <c r="C65" s="2" t="s">
        <v>159</v>
      </c>
      <c r="E65" s="4">
        <v>0</v>
      </c>
      <c r="F65" s="4">
        <v>0</v>
      </c>
      <c r="H65" s="6">
        <v>0</v>
      </c>
      <c r="I65" s="7">
        <v>6246005</v>
      </c>
      <c r="J65" s="7">
        <v>6245996</v>
      </c>
      <c r="K65" s="7">
        <v>1</v>
      </c>
      <c r="L65" s="7">
        <v>6</v>
      </c>
      <c r="M65" s="7">
        <f>M66+M67+M68+M69</f>
        <v>0</v>
      </c>
      <c r="N65" s="8">
        <f>N66+N67+N68+N69</f>
        <v>0</v>
      </c>
      <c r="R65" s="12">
        <v>1</v>
      </c>
    </row>
    <row r="66" spans="1:18" ht="89.25" x14ac:dyDescent="0.2">
      <c r="A66" s="1" t="s">
        <v>160</v>
      </c>
      <c r="B66" s="1" t="s">
        <v>31</v>
      </c>
      <c r="C66" s="2" t="s">
        <v>161</v>
      </c>
      <c r="D66" s="3" t="s">
        <v>129</v>
      </c>
      <c r="E66" s="4">
        <v>1</v>
      </c>
      <c r="F66" s="4">
        <v>0</v>
      </c>
      <c r="H66" s="6">
        <v>0</v>
      </c>
      <c r="I66" s="7">
        <v>6246065</v>
      </c>
      <c r="J66" s="7">
        <v>6246005</v>
      </c>
      <c r="K66" s="7">
        <v>2</v>
      </c>
      <c r="L66" s="7">
        <v>7</v>
      </c>
      <c r="M66" s="7">
        <f t="shared" ref="M66:M69" si="5">ROUND(ROUND(H66,2)*ROUND(E66,2), 2)</f>
        <v>0</v>
      </c>
      <c r="N66" s="8">
        <f>H66*E66*(1+F66/100)</f>
        <v>0</v>
      </c>
      <c r="R66" s="12">
        <v>1</v>
      </c>
    </row>
    <row r="67" spans="1:18" ht="127.5" x14ac:dyDescent="0.2">
      <c r="A67" s="1" t="s">
        <v>162</v>
      </c>
      <c r="B67" s="1" t="s">
        <v>131</v>
      </c>
      <c r="C67" s="2" t="s">
        <v>163</v>
      </c>
      <c r="D67" s="3" t="s">
        <v>129</v>
      </c>
      <c r="E67" s="4">
        <v>1</v>
      </c>
      <c r="F67" s="4">
        <v>0</v>
      </c>
      <c r="H67" s="6">
        <v>0</v>
      </c>
      <c r="I67" s="7">
        <v>6246066</v>
      </c>
      <c r="J67" s="7">
        <v>6246005</v>
      </c>
      <c r="K67" s="7">
        <v>2</v>
      </c>
      <c r="L67" s="7">
        <v>7</v>
      </c>
      <c r="M67" s="7">
        <f t="shared" si="5"/>
        <v>0</v>
      </c>
      <c r="N67" s="8">
        <f>H67*E67*(1+F67/100)</f>
        <v>0</v>
      </c>
      <c r="R67" s="12">
        <v>1</v>
      </c>
    </row>
    <row r="68" spans="1:18" ht="89.25" x14ac:dyDescent="0.2">
      <c r="A68" s="1" t="s">
        <v>164</v>
      </c>
      <c r="B68" s="1" t="s">
        <v>165</v>
      </c>
      <c r="C68" s="2" t="s">
        <v>166</v>
      </c>
      <c r="D68" s="3" t="s">
        <v>129</v>
      </c>
      <c r="E68" s="4">
        <v>1</v>
      </c>
      <c r="F68" s="4">
        <v>0</v>
      </c>
      <c r="H68" s="6">
        <v>0</v>
      </c>
      <c r="I68" s="7">
        <v>6246067</v>
      </c>
      <c r="J68" s="7">
        <v>6246005</v>
      </c>
      <c r="K68" s="7">
        <v>2</v>
      </c>
      <c r="L68" s="7">
        <v>7</v>
      </c>
      <c r="M68" s="7">
        <f t="shared" si="5"/>
        <v>0</v>
      </c>
      <c r="N68" s="8">
        <f>H68*E68*(1+F68/100)</f>
        <v>0</v>
      </c>
      <c r="R68" s="12">
        <v>1</v>
      </c>
    </row>
    <row r="69" spans="1:18" ht="89.25" x14ac:dyDescent="0.2">
      <c r="A69" s="1" t="s">
        <v>167</v>
      </c>
      <c r="B69" s="1" t="s">
        <v>168</v>
      </c>
      <c r="C69" s="2" t="s">
        <v>169</v>
      </c>
      <c r="D69" s="3" t="s">
        <v>129</v>
      </c>
      <c r="E69" s="4">
        <v>1</v>
      </c>
      <c r="F69" s="4">
        <v>0</v>
      </c>
      <c r="H69" s="6">
        <v>0</v>
      </c>
      <c r="I69" s="7">
        <v>6246068</v>
      </c>
      <c r="J69" s="7">
        <v>6246005</v>
      </c>
      <c r="K69" s="7">
        <v>2</v>
      </c>
      <c r="L69" s="7">
        <v>7</v>
      </c>
      <c r="M69" s="7">
        <f t="shared" si="5"/>
        <v>0</v>
      </c>
      <c r="N69" s="8">
        <f>H69*E69*(1+F69/100)</f>
        <v>0</v>
      </c>
      <c r="R69" s="12">
        <v>1</v>
      </c>
    </row>
    <row r="70" spans="1:18" x14ac:dyDescent="0.2">
      <c r="A70" s="1" t="s">
        <v>170</v>
      </c>
      <c r="B70" s="1" t="s">
        <v>171</v>
      </c>
      <c r="C70" s="2" t="s">
        <v>172</v>
      </c>
      <c r="E70" s="4">
        <v>0</v>
      </c>
      <c r="F70" s="4">
        <v>0</v>
      </c>
      <c r="H70" s="6">
        <v>0</v>
      </c>
      <c r="I70" s="7">
        <v>6246006</v>
      </c>
      <c r="J70" s="7">
        <v>6245996</v>
      </c>
      <c r="K70" s="7">
        <v>1</v>
      </c>
      <c r="L70" s="7">
        <v>6</v>
      </c>
      <c r="M70" s="7">
        <f>M71+M72+M73+M74+M75+M76+M77+M78</f>
        <v>0</v>
      </c>
      <c r="N70" s="8">
        <f>N71+N72+N73+N74+N75+N76+N77+N78</f>
        <v>0</v>
      </c>
      <c r="R70" s="12">
        <v>1</v>
      </c>
    </row>
    <row r="71" spans="1:18" ht="102" x14ac:dyDescent="0.2">
      <c r="A71" s="1" t="s">
        <v>173</v>
      </c>
      <c r="B71" s="1" t="s">
        <v>31</v>
      </c>
      <c r="C71" s="2" t="s">
        <v>174</v>
      </c>
      <c r="D71" s="3" t="s">
        <v>129</v>
      </c>
      <c r="E71" s="4">
        <v>1</v>
      </c>
      <c r="F71" s="4">
        <v>0</v>
      </c>
      <c r="H71" s="6">
        <v>0</v>
      </c>
      <c r="I71" s="7">
        <v>6246057</v>
      </c>
      <c r="J71" s="7">
        <v>6246006</v>
      </c>
      <c r="K71" s="7">
        <v>2</v>
      </c>
      <c r="L71" s="7">
        <v>7</v>
      </c>
      <c r="M71" s="7">
        <f t="shared" ref="M71:M78" si="6">ROUND(ROUND(H71,2)*ROUND(E71,2), 2)</f>
        <v>0</v>
      </c>
      <c r="N71" s="8">
        <f t="shared" ref="N71:N78" si="7">H71*E71*(1+F71/100)</f>
        <v>0</v>
      </c>
      <c r="R71" s="12">
        <v>1</v>
      </c>
    </row>
    <row r="72" spans="1:18" ht="114.75" x14ac:dyDescent="0.2">
      <c r="A72" s="1" t="s">
        <v>175</v>
      </c>
      <c r="B72" s="1" t="s">
        <v>131</v>
      </c>
      <c r="C72" s="2" t="s">
        <v>176</v>
      </c>
      <c r="D72" s="3" t="s">
        <v>129</v>
      </c>
      <c r="E72" s="4">
        <v>1</v>
      </c>
      <c r="F72" s="4">
        <v>0</v>
      </c>
      <c r="H72" s="6">
        <v>0</v>
      </c>
      <c r="I72" s="7">
        <v>6246058</v>
      </c>
      <c r="J72" s="7">
        <v>6246006</v>
      </c>
      <c r="K72" s="7">
        <v>2</v>
      </c>
      <c r="L72" s="7">
        <v>7</v>
      </c>
      <c r="M72" s="7">
        <f t="shared" si="6"/>
        <v>0</v>
      </c>
      <c r="N72" s="8">
        <f t="shared" si="7"/>
        <v>0</v>
      </c>
      <c r="R72" s="12">
        <v>1</v>
      </c>
    </row>
    <row r="73" spans="1:18" ht="51" x14ac:dyDescent="0.2">
      <c r="A73" s="1" t="s">
        <v>177</v>
      </c>
      <c r="B73" s="1" t="s">
        <v>165</v>
      </c>
      <c r="C73" s="2" t="s">
        <v>178</v>
      </c>
      <c r="D73" s="3" t="s">
        <v>129</v>
      </c>
      <c r="E73" s="4">
        <v>1</v>
      </c>
      <c r="F73" s="4">
        <v>0</v>
      </c>
      <c r="H73" s="6">
        <v>0</v>
      </c>
      <c r="I73" s="7">
        <v>6246059</v>
      </c>
      <c r="J73" s="7">
        <v>6246006</v>
      </c>
      <c r="K73" s="7">
        <v>2</v>
      </c>
      <c r="L73" s="7">
        <v>7</v>
      </c>
      <c r="M73" s="7">
        <f t="shared" si="6"/>
        <v>0</v>
      </c>
      <c r="N73" s="8">
        <f t="shared" si="7"/>
        <v>0</v>
      </c>
      <c r="R73" s="12">
        <v>1</v>
      </c>
    </row>
    <row r="74" spans="1:18" ht="51" x14ac:dyDescent="0.2">
      <c r="A74" s="1" t="s">
        <v>179</v>
      </c>
      <c r="B74" s="1" t="s">
        <v>168</v>
      </c>
      <c r="C74" s="2" t="s">
        <v>180</v>
      </c>
      <c r="D74" s="3" t="s">
        <v>129</v>
      </c>
      <c r="E74" s="4">
        <v>1</v>
      </c>
      <c r="F74" s="4">
        <v>0</v>
      </c>
      <c r="H74" s="6">
        <v>0</v>
      </c>
      <c r="I74" s="7">
        <v>6246060</v>
      </c>
      <c r="J74" s="7">
        <v>6246006</v>
      </c>
      <c r="K74" s="7">
        <v>2</v>
      </c>
      <c r="L74" s="7">
        <v>7</v>
      </c>
      <c r="M74" s="7">
        <f t="shared" si="6"/>
        <v>0</v>
      </c>
      <c r="N74" s="8">
        <f t="shared" si="7"/>
        <v>0</v>
      </c>
      <c r="R74" s="12">
        <v>1</v>
      </c>
    </row>
    <row r="75" spans="1:18" ht="38.25" x14ac:dyDescent="0.2">
      <c r="A75" s="1" t="s">
        <v>181</v>
      </c>
      <c r="B75" s="1" t="s">
        <v>182</v>
      </c>
      <c r="C75" s="2" t="s">
        <v>183</v>
      </c>
      <c r="D75" s="3" t="s">
        <v>129</v>
      </c>
      <c r="E75" s="4">
        <v>1</v>
      </c>
      <c r="F75" s="4">
        <v>0</v>
      </c>
      <c r="H75" s="6">
        <v>0</v>
      </c>
      <c r="I75" s="7">
        <v>6246061</v>
      </c>
      <c r="J75" s="7">
        <v>6246006</v>
      </c>
      <c r="K75" s="7">
        <v>2</v>
      </c>
      <c r="L75" s="7">
        <v>7</v>
      </c>
      <c r="M75" s="7">
        <f t="shared" si="6"/>
        <v>0</v>
      </c>
      <c r="N75" s="8">
        <f t="shared" si="7"/>
        <v>0</v>
      </c>
      <c r="R75" s="12">
        <v>1</v>
      </c>
    </row>
    <row r="76" spans="1:18" ht="140.25" x14ac:dyDescent="0.2">
      <c r="A76" s="1" t="s">
        <v>184</v>
      </c>
      <c r="B76" s="1" t="s">
        <v>185</v>
      </c>
      <c r="C76" s="2" t="s">
        <v>186</v>
      </c>
      <c r="D76" s="3" t="s">
        <v>129</v>
      </c>
      <c r="E76" s="4">
        <v>1</v>
      </c>
      <c r="F76" s="4">
        <v>0</v>
      </c>
      <c r="H76" s="6">
        <v>0</v>
      </c>
      <c r="I76" s="7">
        <v>6246062</v>
      </c>
      <c r="J76" s="7">
        <v>6246006</v>
      </c>
      <c r="K76" s="7">
        <v>2</v>
      </c>
      <c r="L76" s="7">
        <v>7</v>
      </c>
      <c r="M76" s="7">
        <f t="shared" si="6"/>
        <v>0</v>
      </c>
      <c r="N76" s="8">
        <f t="shared" si="7"/>
        <v>0</v>
      </c>
      <c r="R76" s="12">
        <v>1</v>
      </c>
    </row>
    <row r="77" spans="1:18" ht="38.25" x14ac:dyDescent="0.2">
      <c r="A77" s="1" t="s">
        <v>187</v>
      </c>
      <c r="B77" s="1" t="s">
        <v>188</v>
      </c>
      <c r="C77" s="2" t="s">
        <v>189</v>
      </c>
      <c r="D77" s="3" t="s">
        <v>129</v>
      </c>
      <c r="E77" s="4">
        <v>1</v>
      </c>
      <c r="F77" s="4">
        <v>0</v>
      </c>
      <c r="H77" s="6">
        <v>0</v>
      </c>
      <c r="I77" s="7">
        <v>6246063</v>
      </c>
      <c r="J77" s="7">
        <v>6246006</v>
      </c>
      <c r="K77" s="7">
        <v>2</v>
      </c>
      <c r="L77" s="7">
        <v>7</v>
      </c>
      <c r="M77" s="7">
        <f t="shared" si="6"/>
        <v>0</v>
      </c>
      <c r="N77" s="8">
        <f t="shared" si="7"/>
        <v>0</v>
      </c>
      <c r="R77" s="12">
        <v>1</v>
      </c>
    </row>
    <row r="78" spans="1:18" ht="63.75" x14ac:dyDescent="0.2">
      <c r="A78" s="1" t="s">
        <v>190</v>
      </c>
      <c r="B78" s="1" t="s">
        <v>191</v>
      </c>
      <c r="C78" s="2" t="s">
        <v>192</v>
      </c>
      <c r="D78" s="3" t="s">
        <v>129</v>
      </c>
      <c r="E78" s="4">
        <v>0</v>
      </c>
      <c r="F78" s="4">
        <v>0</v>
      </c>
      <c r="H78" s="6">
        <v>0</v>
      </c>
      <c r="I78" s="7">
        <v>6246064</v>
      </c>
      <c r="J78" s="7">
        <v>6246006</v>
      </c>
      <c r="K78" s="7">
        <v>2</v>
      </c>
      <c r="L78" s="7">
        <v>7</v>
      </c>
      <c r="M78" s="7">
        <f t="shared" si="6"/>
        <v>0</v>
      </c>
      <c r="N78" s="8">
        <f t="shared" si="7"/>
        <v>0</v>
      </c>
      <c r="R78" s="12">
        <v>1</v>
      </c>
    </row>
    <row r="79" spans="1:18" x14ac:dyDescent="0.2">
      <c r="A79" s="1" t="s">
        <v>193</v>
      </c>
      <c r="B79" s="1" t="s">
        <v>194</v>
      </c>
      <c r="C79" s="2" t="s">
        <v>195</v>
      </c>
      <c r="E79" s="4">
        <v>0</v>
      </c>
      <c r="F79" s="4">
        <v>0</v>
      </c>
      <c r="H79" s="6">
        <v>0</v>
      </c>
      <c r="I79" s="7">
        <v>6246011</v>
      </c>
      <c r="J79" s="7">
        <v>6245996</v>
      </c>
      <c r="K79" s="7">
        <v>1</v>
      </c>
      <c r="L79" s="7">
        <v>6</v>
      </c>
      <c r="M79" s="7">
        <f>M80+M81+M82+M83+M84+M85</f>
        <v>0</v>
      </c>
      <c r="N79" s="8">
        <f>N80+N81+N82+N83+N84+N85</f>
        <v>0</v>
      </c>
      <c r="R79" s="12">
        <v>1</v>
      </c>
    </row>
    <row r="80" spans="1:18" ht="63.75" x14ac:dyDescent="0.2">
      <c r="A80" s="1" t="s">
        <v>196</v>
      </c>
      <c r="B80" s="1" t="s">
        <v>31</v>
      </c>
      <c r="C80" s="2" t="s">
        <v>197</v>
      </c>
      <c r="D80" s="3" t="s">
        <v>129</v>
      </c>
      <c r="E80" s="4">
        <v>1</v>
      </c>
      <c r="F80" s="4">
        <v>0</v>
      </c>
      <c r="H80" s="6">
        <v>0</v>
      </c>
      <c r="I80" s="7">
        <v>6246043</v>
      </c>
      <c r="J80" s="7">
        <v>6246011</v>
      </c>
      <c r="K80" s="7">
        <v>2</v>
      </c>
      <c r="L80" s="7">
        <v>7</v>
      </c>
      <c r="M80" s="7">
        <f t="shared" ref="M80:M85" si="8">ROUND(ROUND(H80,2)*ROUND(E80,2), 2)</f>
        <v>0</v>
      </c>
      <c r="N80" s="8">
        <f t="shared" ref="N80:N85" si="9">H80*E80*(1+F80/100)</f>
        <v>0</v>
      </c>
      <c r="R80" s="12">
        <v>1</v>
      </c>
    </row>
    <row r="81" spans="1:18" ht="63.75" x14ac:dyDescent="0.2">
      <c r="A81" s="1" t="s">
        <v>198</v>
      </c>
      <c r="B81" s="1" t="s">
        <v>131</v>
      </c>
      <c r="C81" s="2" t="s">
        <v>199</v>
      </c>
      <c r="D81" s="3" t="s">
        <v>129</v>
      </c>
      <c r="E81" s="4">
        <v>1</v>
      </c>
      <c r="F81" s="4">
        <v>0</v>
      </c>
      <c r="H81" s="6">
        <v>0</v>
      </c>
      <c r="I81" s="7">
        <v>6246044</v>
      </c>
      <c r="J81" s="7">
        <v>6246011</v>
      </c>
      <c r="K81" s="7">
        <v>2</v>
      </c>
      <c r="L81" s="7">
        <v>7</v>
      </c>
      <c r="M81" s="7">
        <f t="shared" si="8"/>
        <v>0</v>
      </c>
      <c r="N81" s="8">
        <f t="shared" si="9"/>
        <v>0</v>
      </c>
      <c r="R81" s="12">
        <v>1</v>
      </c>
    </row>
    <row r="82" spans="1:18" ht="51" x14ac:dyDescent="0.2">
      <c r="A82" s="1" t="s">
        <v>200</v>
      </c>
      <c r="B82" s="1" t="s">
        <v>165</v>
      </c>
      <c r="C82" s="2" t="s">
        <v>201</v>
      </c>
      <c r="D82" s="3" t="s">
        <v>129</v>
      </c>
      <c r="E82" s="4">
        <v>1</v>
      </c>
      <c r="F82" s="4">
        <v>0</v>
      </c>
      <c r="H82" s="6">
        <v>0</v>
      </c>
      <c r="I82" s="7">
        <v>6246045</v>
      </c>
      <c r="J82" s="7">
        <v>6246011</v>
      </c>
      <c r="K82" s="7">
        <v>2</v>
      </c>
      <c r="L82" s="7">
        <v>7</v>
      </c>
      <c r="M82" s="7">
        <f t="shared" si="8"/>
        <v>0</v>
      </c>
      <c r="N82" s="8">
        <f t="shared" si="9"/>
        <v>0</v>
      </c>
      <c r="R82" s="12">
        <v>1</v>
      </c>
    </row>
    <row r="83" spans="1:18" ht="25.5" x14ac:dyDescent="0.2">
      <c r="A83" s="1" t="s">
        <v>202</v>
      </c>
      <c r="B83" s="1" t="s">
        <v>168</v>
      </c>
      <c r="C83" s="2" t="s">
        <v>203</v>
      </c>
      <c r="D83" s="3" t="s">
        <v>129</v>
      </c>
      <c r="E83" s="4">
        <v>1</v>
      </c>
      <c r="F83" s="4">
        <v>0</v>
      </c>
      <c r="H83" s="6">
        <v>0</v>
      </c>
      <c r="I83" s="7">
        <v>6246046</v>
      </c>
      <c r="J83" s="7">
        <v>6246011</v>
      </c>
      <c r="K83" s="7">
        <v>2</v>
      </c>
      <c r="L83" s="7">
        <v>7</v>
      </c>
      <c r="M83" s="7">
        <f t="shared" si="8"/>
        <v>0</v>
      </c>
      <c r="N83" s="8">
        <f t="shared" si="9"/>
        <v>0</v>
      </c>
      <c r="R83" s="12">
        <v>1</v>
      </c>
    </row>
    <row r="84" spans="1:18" ht="38.25" x14ac:dyDescent="0.2">
      <c r="A84" s="1" t="s">
        <v>204</v>
      </c>
      <c r="B84" s="1" t="s">
        <v>182</v>
      </c>
      <c r="C84" s="2" t="s">
        <v>205</v>
      </c>
      <c r="D84" s="3" t="s">
        <v>129</v>
      </c>
      <c r="E84" s="4">
        <v>1</v>
      </c>
      <c r="F84" s="4">
        <v>0</v>
      </c>
      <c r="H84" s="6">
        <v>0</v>
      </c>
      <c r="I84" s="7">
        <v>6246047</v>
      </c>
      <c r="J84" s="7">
        <v>6246011</v>
      </c>
      <c r="K84" s="7">
        <v>2</v>
      </c>
      <c r="L84" s="7">
        <v>7</v>
      </c>
      <c r="M84" s="7">
        <f t="shared" si="8"/>
        <v>0</v>
      </c>
      <c r="N84" s="8">
        <f t="shared" si="9"/>
        <v>0</v>
      </c>
      <c r="R84" s="12">
        <v>1</v>
      </c>
    </row>
    <row r="85" spans="1:18" ht="89.25" x14ac:dyDescent="0.2">
      <c r="A85" s="1" t="s">
        <v>206</v>
      </c>
      <c r="B85" s="1" t="s">
        <v>185</v>
      </c>
      <c r="C85" s="2" t="s">
        <v>161</v>
      </c>
      <c r="D85" s="3" t="s">
        <v>129</v>
      </c>
      <c r="E85" s="4">
        <v>1</v>
      </c>
      <c r="F85" s="4">
        <v>0</v>
      </c>
      <c r="H85" s="6">
        <v>0</v>
      </c>
      <c r="I85" s="7">
        <v>6246048</v>
      </c>
      <c r="J85" s="7">
        <v>6246011</v>
      </c>
      <c r="K85" s="7">
        <v>2</v>
      </c>
      <c r="L85" s="7">
        <v>7</v>
      </c>
      <c r="M85" s="7">
        <f t="shared" si="8"/>
        <v>0</v>
      </c>
      <c r="N85" s="8">
        <f t="shared" si="9"/>
        <v>0</v>
      </c>
      <c r="R85" s="12">
        <v>1</v>
      </c>
    </row>
    <row r="86" spans="1:18" x14ac:dyDescent="0.2">
      <c r="A86" s="1" t="s">
        <v>207</v>
      </c>
      <c r="B86" s="1" t="s">
        <v>208</v>
      </c>
      <c r="C86" s="2" t="s">
        <v>209</v>
      </c>
      <c r="E86" s="4">
        <v>0</v>
      </c>
      <c r="F86" s="4">
        <v>0</v>
      </c>
      <c r="H86" s="6">
        <v>0</v>
      </c>
      <c r="I86" s="7">
        <v>6246018</v>
      </c>
      <c r="J86" s="7">
        <v>6245996</v>
      </c>
      <c r="K86" s="7">
        <v>1</v>
      </c>
      <c r="L86" s="7">
        <v>6</v>
      </c>
      <c r="M86" s="7">
        <f>M87+M88</f>
        <v>0</v>
      </c>
      <c r="N86" s="8">
        <f>N87+N88</f>
        <v>0</v>
      </c>
      <c r="R86" s="12">
        <v>1</v>
      </c>
    </row>
    <row r="87" spans="1:18" ht="89.25" x14ac:dyDescent="0.2">
      <c r="A87" s="1" t="s">
        <v>210</v>
      </c>
      <c r="B87" s="1" t="s">
        <v>31</v>
      </c>
      <c r="C87" s="2" t="s">
        <v>161</v>
      </c>
      <c r="D87" s="3" t="s">
        <v>129</v>
      </c>
      <c r="E87" s="4">
        <v>1</v>
      </c>
      <c r="F87" s="4">
        <v>0</v>
      </c>
      <c r="H87" s="6">
        <v>0</v>
      </c>
      <c r="I87" s="7">
        <v>6246024</v>
      </c>
      <c r="J87" s="7">
        <v>6246018</v>
      </c>
      <c r="K87" s="7">
        <v>2</v>
      </c>
      <c r="L87" s="7">
        <v>7</v>
      </c>
      <c r="M87" s="7">
        <f t="shared" ref="M87:M88" si="10">ROUND(ROUND(H87,2)*ROUND(E87,2), 2)</f>
        <v>0</v>
      </c>
      <c r="N87" s="8">
        <f>H87*E87*(1+F87/100)</f>
        <v>0</v>
      </c>
      <c r="R87" s="12">
        <v>1</v>
      </c>
    </row>
    <row r="88" spans="1:18" ht="51" x14ac:dyDescent="0.2">
      <c r="A88" s="1" t="s">
        <v>211</v>
      </c>
      <c r="B88" s="1" t="s">
        <v>131</v>
      </c>
      <c r="C88" s="2" t="s">
        <v>212</v>
      </c>
      <c r="D88" s="3" t="s">
        <v>129</v>
      </c>
      <c r="E88" s="4">
        <v>12</v>
      </c>
      <c r="F88" s="4">
        <v>0</v>
      </c>
      <c r="H88" s="6">
        <v>0</v>
      </c>
      <c r="I88" s="7">
        <v>6246025</v>
      </c>
      <c r="J88" s="7">
        <v>6246018</v>
      </c>
      <c r="K88" s="7">
        <v>2</v>
      </c>
      <c r="L88" s="7">
        <v>7</v>
      </c>
      <c r="M88" s="7">
        <f t="shared" si="10"/>
        <v>0</v>
      </c>
      <c r="N88" s="8">
        <f>H88*E88*(1+F88/100)</f>
        <v>0</v>
      </c>
      <c r="R88" s="12">
        <v>1</v>
      </c>
    </row>
    <row r="89" spans="1:18" x14ac:dyDescent="0.2">
      <c r="A89" s="1" t="s">
        <v>213</v>
      </c>
      <c r="B89" s="1" t="s">
        <v>214</v>
      </c>
      <c r="C89" s="2" t="s">
        <v>215</v>
      </c>
      <c r="E89" s="4">
        <v>0</v>
      </c>
      <c r="F89" s="4">
        <v>0</v>
      </c>
      <c r="H89" s="6">
        <v>0</v>
      </c>
      <c r="I89" s="7">
        <v>6246007</v>
      </c>
      <c r="J89" s="7">
        <v>6245996</v>
      </c>
      <c r="K89" s="7">
        <v>1</v>
      </c>
      <c r="L89" s="7">
        <v>6</v>
      </c>
      <c r="R89" s="12">
        <v>1</v>
      </c>
    </row>
    <row r="90" spans="1:18" x14ac:dyDescent="0.2">
      <c r="A90" s="1" t="s">
        <v>216</v>
      </c>
      <c r="B90" s="1" t="s">
        <v>217</v>
      </c>
      <c r="C90" s="2" t="s">
        <v>218</v>
      </c>
      <c r="E90" s="4">
        <v>0</v>
      </c>
      <c r="F90" s="4">
        <v>0</v>
      </c>
      <c r="H90" s="6">
        <v>0</v>
      </c>
      <c r="I90" s="7">
        <v>6246008</v>
      </c>
      <c r="J90" s="7">
        <v>6245996</v>
      </c>
      <c r="K90" s="7">
        <v>1</v>
      </c>
      <c r="L90" s="7">
        <v>6</v>
      </c>
      <c r="R90" s="12">
        <v>1</v>
      </c>
    </row>
    <row r="91" spans="1:18" x14ac:dyDescent="0.2">
      <c r="A91" s="1" t="s">
        <v>219</v>
      </c>
      <c r="B91" s="1" t="s">
        <v>220</v>
      </c>
      <c r="C91" s="2" t="s">
        <v>221</v>
      </c>
      <c r="E91" s="4">
        <v>0</v>
      </c>
      <c r="F91" s="4">
        <v>0</v>
      </c>
      <c r="H91" s="6">
        <v>0</v>
      </c>
      <c r="I91" s="7">
        <v>6246009</v>
      </c>
      <c r="J91" s="7">
        <v>6245996</v>
      </c>
      <c r="K91" s="7">
        <v>1</v>
      </c>
      <c r="L91" s="7">
        <v>6</v>
      </c>
      <c r="R91" s="12">
        <v>1</v>
      </c>
    </row>
    <row r="92" spans="1:18" x14ac:dyDescent="0.2">
      <c r="A92" s="1" t="s">
        <v>222</v>
      </c>
      <c r="B92" s="1" t="s">
        <v>223</v>
      </c>
      <c r="C92" s="2" t="s">
        <v>224</v>
      </c>
      <c r="E92" s="4">
        <v>0</v>
      </c>
      <c r="F92" s="4">
        <v>0</v>
      </c>
      <c r="H92" s="6">
        <v>0</v>
      </c>
      <c r="I92" s="7">
        <v>6246010</v>
      </c>
      <c r="J92" s="7">
        <v>6245996</v>
      </c>
      <c r="K92" s="7">
        <v>1</v>
      </c>
      <c r="L92" s="7">
        <v>6</v>
      </c>
      <c r="M92" s="7">
        <f>M93+M94+M95+M96+M97+M98+M99+M100</f>
        <v>0</v>
      </c>
      <c r="N92" s="8">
        <f>N93+N94+N95+N96+N97+N98+N99+N100</f>
        <v>0</v>
      </c>
      <c r="R92" s="12">
        <v>1</v>
      </c>
    </row>
    <row r="93" spans="1:18" ht="51" x14ac:dyDescent="0.2">
      <c r="A93" s="1" t="s">
        <v>225</v>
      </c>
      <c r="B93" s="1" t="s">
        <v>31</v>
      </c>
      <c r="C93" s="2" t="s">
        <v>226</v>
      </c>
      <c r="D93" s="3" t="s">
        <v>129</v>
      </c>
      <c r="E93" s="4">
        <v>1</v>
      </c>
      <c r="F93" s="4">
        <v>0</v>
      </c>
      <c r="H93" s="6">
        <v>0</v>
      </c>
      <c r="I93" s="7">
        <v>6246049</v>
      </c>
      <c r="J93" s="7">
        <v>6246010</v>
      </c>
      <c r="K93" s="7">
        <v>2</v>
      </c>
      <c r="L93" s="7">
        <v>7</v>
      </c>
      <c r="M93" s="7">
        <f t="shared" ref="M93:M100" si="11">ROUND(ROUND(H93,2)*ROUND(E93,2), 2)</f>
        <v>0</v>
      </c>
      <c r="N93" s="8">
        <f t="shared" ref="N93:N100" si="12">H93*E93*(1+F93/100)</f>
        <v>0</v>
      </c>
      <c r="R93" s="12">
        <v>1</v>
      </c>
    </row>
    <row r="94" spans="1:18" ht="51" x14ac:dyDescent="0.2">
      <c r="A94" s="1" t="s">
        <v>227</v>
      </c>
      <c r="B94" s="1" t="s">
        <v>131</v>
      </c>
      <c r="C94" s="2" t="s">
        <v>228</v>
      </c>
      <c r="D94" s="3" t="s">
        <v>129</v>
      </c>
      <c r="E94" s="4">
        <v>1</v>
      </c>
      <c r="F94" s="4">
        <v>0</v>
      </c>
      <c r="H94" s="6">
        <v>0</v>
      </c>
      <c r="I94" s="7">
        <v>6246050</v>
      </c>
      <c r="J94" s="7">
        <v>6246010</v>
      </c>
      <c r="K94" s="7">
        <v>2</v>
      </c>
      <c r="L94" s="7">
        <v>7</v>
      </c>
      <c r="M94" s="7">
        <f t="shared" si="11"/>
        <v>0</v>
      </c>
      <c r="N94" s="8">
        <f t="shared" si="12"/>
        <v>0</v>
      </c>
      <c r="R94" s="12">
        <v>1</v>
      </c>
    </row>
    <row r="95" spans="1:18" ht="25.5" x14ac:dyDescent="0.2">
      <c r="A95" s="1" t="s">
        <v>229</v>
      </c>
      <c r="B95" s="1" t="s">
        <v>165</v>
      </c>
      <c r="C95" s="2" t="s">
        <v>230</v>
      </c>
      <c r="D95" s="3" t="s">
        <v>129</v>
      </c>
      <c r="E95" s="4">
        <v>1</v>
      </c>
      <c r="F95" s="4">
        <v>0</v>
      </c>
      <c r="H95" s="6">
        <v>0</v>
      </c>
      <c r="I95" s="7">
        <v>6246051</v>
      </c>
      <c r="J95" s="7">
        <v>6246010</v>
      </c>
      <c r="K95" s="7">
        <v>2</v>
      </c>
      <c r="L95" s="7">
        <v>7</v>
      </c>
      <c r="M95" s="7">
        <f t="shared" si="11"/>
        <v>0</v>
      </c>
      <c r="N95" s="8">
        <f t="shared" si="12"/>
        <v>0</v>
      </c>
      <c r="R95" s="12">
        <v>1</v>
      </c>
    </row>
    <row r="96" spans="1:18" ht="89.25" x14ac:dyDescent="0.2">
      <c r="A96" s="1" t="s">
        <v>231</v>
      </c>
      <c r="B96" s="1" t="s">
        <v>168</v>
      </c>
      <c r="C96" s="2" t="s">
        <v>232</v>
      </c>
      <c r="D96" s="3" t="s">
        <v>129</v>
      </c>
      <c r="E96" s="4">
        <v>1</v>
      </c>
      <c r="F96" s="4">
        <v>0</v>
      </c>
      <c r="H96" s="6">
        <v>0</v>
      </c>
      <c r="I96" s="7">
        <v>6246052</v>
      </c>
      <c r="J96" s="7">
        <v>6246010</v>
      </c>
      <c r="K96" s="7">
        <v>2</v>
      </c>
      <c r="L96" s="7">
        <v>7</v>
      </c>
      <c r="M96" s="7">
        <f t="shared" si="11"/>
        <v>0</v>
      </c>
      <c r="N96" s="8">
        <f t="shared" si="12"/>
        <v>0</v>
      </c>
      <c r="R96" s="12">
        <v>1</v>
      </c>
    </row>
    <row r="97" spans="1:18" x14ac:dyDescent="0.2">
      <c r="A97" s="1" t="s">
        <v>233</v>
      </c>
      <c r="B97" s="1" t="s">
        <v>182</v>
      </c>
      <c r="C97" s="2" t="s">
        <v>234</v>
      </c>
      <c r="D97" s="3" t="s">
        <v>129</v>
      </c>
      <c r="E97" s="4">
        <v>1</v>
      </c>
      <c r="F97" s="4">
        <v>0</v>
      </c>
      <c r="H97" s="6">
        <v>0</v>
      </c>
      <c r="I97" s="7">
        <v>6246053</v>
      </c>
      <c r="J97" s="7">
        <v>6246010</v>
      </c>
      <c r="K97" s="7">
        <v>2</v>
      </c>
      <c r="L97" s="7">
        <v>7</v>
      </c>
      <c r="M97" s="7">
        <f t="shared" si="11"/>
        <v>0</v>
      </c>
      <c r="N97" s="8">
        <f t="shared" si="12"/>
        <v>0</v>
      </c>
      <c r="R97" s="12">
        <v>1</v>
      </c>
    </row>
    <row r="98" spans="1:18" ht="114.75" x14ac:dyDescent="0.2">
      <c r="A98" s="1" t="s">
        <v>235</v>
      </c>
      <c r="B98" s="1" t="s">
        <v>185</v>
      </c>
      <c r="C98" s="2" t="s">
        <v>236</v>
      </c>
      <c r="D98" s="3" t="s">
        <v>129</v>
      </c>
      <c r="E98" s="4">
        <v>1</v>
      </c>
      <c r="F98" s="4">
        <v>0</v>
      </c>
      <c r="H98" s="6">
        <v>0</v>
      </c>
      <c r="I98" s="7">
        <v>6246054</v>
      </c>
      <c r="J98" s="7">
        <v>6246010</v>
      </c>
      <c r="K98" s="7">
        <v>2</v>
      </c>
      <c r="L98" s="7">
        <v>7</v>
      </c>
      <c r="M98" s="7">
        <f t="shared" si="11"/>
        <v>0</v>
      </c>
      <c r="N98" s="8">
        <f t="shared" si="12"/>
        <v>0</v>
      </c>
      <c r="R98" s="12">
        <v>1</v>
      </c>
    </row>
    <row r="99" spans="1:18" ht="38.25" x14ac:dyDescent="0.2">
      <c r="A99" s="1" t="s">
        <v>237</v>
      </c>
      <c r="B99" s="1" t="s">
        <v>188</v>
      </c>
      <c r="C99" s="2" t="s">
        <v>238</v>
      </c>
      <c r="D99" s="3" t="s">
        <v>129</v>
      </c>
      <c r="E99" s="4">
        <v>1</v>
      </c>
      <c r="F99" s="4">
        <v>0</v>
      </c>
      <c r="H99" s="6">
        <v>0</v>
      </c>
      <c r="I99" s="7">
        <v>6246055</v>
      </c>
      <c r="J99" s="7">
        <v>6246010</v>
      </c>
      <c r="K99" s="7">
        <v>2</v>
      </c>
      <c r="L99" s="7">
        <v>7</v>
      </c>
      <c r="M99" s="7">
        <f t="shared" si="11"/>
        <v>0</v>
      </c>
      <c r="N99" s="8">
        <f t="shared" si="12"/>
        <v>0</v>
      </c>
      <c r="R99" s="12">
        <v>1</v>
      </c>
    </row>
    <row r="100" spans="1:18" ht="63.75" x14ac:dyDescent="0.2">
      <c r="A100" s="1" t="s">
        <v>239</v>
      </c>
      <c r="B100" s="1" t="s">
        <v>191</v>
      </c>
      <c r="C100" s="2" t="s">
        <v>240</v>
      </c>
      <c r="D100" s="3" t="s">
        <v>129</v>
      </c>
      <c r="E100" s="4">
        <v>1</v>
      </c>
      <c r="F100" s="4">
        <v>0</v>
      </c>
      <c r="H100" s="6">
        <v>0</v>
      </c>
      <c r="I100" s="7">
        <v>6246056</v>
      </c>
      <c r="J100" s="7">
        <v>6246010</v>
      </c>
      <c r="K100" s="7">
        <v>2</v>
      </c>
      <c r="L100" s="7">
        <v>7</v>
      </c>
      <c r="M100" s="7">
        <f t="shared" si="11"/>
        <v>0</v>
      </c>
      <c r="N100" s="8">
        <f t="shared" si="12"/>
        <v>0</v>
      </c>
      <c r="R100" s="12">
        <v>1</v>
      </c>
    </row>
    <row r="101" spans="1:18" x14ac:dyDescent="0.2">
      <c r="A101" s="1" t="s">
        <v>241</v>
      </c>
      <c r="B101" s="1" t="s">
        <v>242</v>
      </c>
      <c r="C101" s="2" t="s">
        <v>243</v>
      </c>
      <c r="E101" s="4">
        <v>0</v>
      </c>
      <c r="F101" s="4">
        <v>0</v>
      </c>
      <c r="H101" s="6">
        <v>0</v>
      </c>
      <c r="I101" s="7">
        <v>6246012</v>
      </c>
      <c r="J101" s="7">
        <v>6245996</v>
      </c>
      <c r="K101" s="7">
        <v>1</v>
      </c>
      <c r="L101" s="7">
        <v>6</v>
      </c>
      <c r="R101" s="12">
        <v>1</v>
      </c>
    </row>
    <row r="102" spans="1:18" x14ac:dyDescent="0.2">
      <c r="A102" s="1" t="s">
        <v>244</v>
      </c>
      <c r="C102" s="2" t="s">
        <v>245</v>
      </c>
      <c r="E102" s="4">
        <v>0</v>
      </c>
      <c r="F102" s="4">
        <v>0</v>
      </c>
      <c r="H102" s="6">
        <v>0</v>
      </c>
      <c r="I102" s="7">
        <v>6246013</v>
      </c>
      <c r="J102" s="7">
        <v>6245994</v>
      </c>
      <c r="K102" s="7">
        <v>1</v>
      </c>
      <c r="L102" s="7">
        <v>5</v>
      </c>
      <c r="M102" s="7">
        <f>M103+M105+M110+M116+M118</f>
        <v>0</v>
      </c>
      <c r="N102" s="8">
        <f>N103+N105+N110+N116+N118</f>
        <v>0</v>
      </c>
      <c r="R102" s="12">
        <v>1</v>
      </c>
    </row>
    <row r="103" spans="1:18" x14ac:dyDescent="0.2">
      <c r="A103" s="1" t="s">
        <v>246</v>
      </c>
      <c r="B103" s="1" t="s">
        <v>242</v>
      </c>
      <c r="C103" s="2" t="s">
        <v>243</v>
      </c>
      <c r="E103" s="4">
        <v>0</v>
      </c>
      <c r="F103" s="4">
        <v>0</v>
      </c>
      <c r="H103" s="6">
        <v>0</v>
      </c>
      <c r="I103" s="7">
        <v>6246014</v>
      </c>
      <c r="J103" s="7">
        <v>6246013</v>
      </c>
      <c r="K103" s="7">
        <v>1</v>
      </c>
      <c r="L103" s="7">
        <v>6</v>
      </c>
      <c r="M103" s="7">
        <f>M104</f>
        <v>0</v>
      </c>
      <c r="N103" s="8">
        <f>N104</f>
        <v>0</v>
      </c>
      <c r="R103" s="12">
        <v>1</v>
      </c>
    </row>
    <row r="104" spans="1:18" ht="140.25" x14ac:dyDescent="0.2">
      <c r="A104" s="1" t="s">
        <v>247</v>
      </c>
      <c r="C104" s="2" t="s">
        <v>248</v>
      </c>
      <c r="D104" s="3" t="s">
        <v>129</v>
      </c>
      <c r="E104" s="4">
        <v>0</v>
      </c>
      <c r="F104" s="4">
        <v>0</v>
      </c>
      <c r="H104" s="6">
        <v>0</v>
      </c>
      <c r="I104" s="7">
        <v>6246042</v>
      </c>
      <c r="J104" s="7">
        <v>6246014</v>
      </c>
      <c r="K104" s="7">
        <v>2</v>
      </c>
      <c r="L104" s="7">
        <v>7</v>
      </c>
      <c r="M104" s="7">
        <f>ROUND(ROUND(H104,2)*ROUND(E104,2), 2)</f>
        <v>0</v>
      </c>
      <c r="N104" s="8">
        <f>H104*E104*(1+F104/100)</f>
        <v>0</v>
      </c>
      <c r="R104" s="12">
        <v>1</v>
      </c>
    </row>
    <row r="105" spans="1:18" x14ac:dyDescent="0.2">
      <c r="A105" s="1" t="s">
        <v>249</v>
      </c>
      <c r="B105" s="1" t="s">
        <v>250</v>
      </c>
      <c r="C105" s="2" t="s">
        <v>251</v>
      </c>
      <c r="E105" s="4">
        <v>0</v>
      </c>
      <c r="F105" s="4">
        <v>0</v>
      </c>
      <c r="H105" s="6">
        <v>0</v>
      </c>
      <c r="I105" s="7">
        <v>6246015</v>
      </c>
      <c r="J105" s="7">
        <v>6246013</v>
      </c>
      <c r="K105" s="7">
        <v>1</v>
      </c>
      <c r="L105" s="7">
        <v>6</v>
      </c>
      <c r="M105" s="7">
        <f>M106+M107+M108+M109</f>
        <v>0</v>
      </c>
      <c r="N105" s="8">
        <f>N106+N107+N108+N109</f>
        <v>0</v>
      </c>
      <c r="R105" s="12">
        <v>1</v>
      </c>
    </row>
    <row r="106" spans="1:18" ht="76.5" x14ac:dyDescent="0.2">
      <c r="A106" s="1" t="s">
        <v>252</v>
      </c>
      <c r="B106" s="1" t="s">
        <v>31</v>
      </c>
      <c r="C106" s="2" t="s">
        <v>253</v>
      </c>
      <c r="D106" s="3" t="s">
        <v>129</v>
      </c>
      <c r="E106" s="4">
        <v>1</v>
      </c>
      <c r="F106" s="4">
        <v>0</v>
      </c>
      <c r="H106" s="6">
        <v>0</v>
      </c>
      <c r="I106" s="7">
        <v>6246038</v>
      </c>
      <c r="J106" s="7">
        <v>6246015</v>
      </c>
      <c r="K106" s="7">
        <v>2</v>
      </c>
      <c r="L106" s="7">
        <v>7</v>
      </c>
      <c r="M106" s="7">
        <f t="shared" ref="M106:M109" si="13">ROUND(ROUND(H106,2)*ROUND(E106,2), 2)</f>
        <v>0</v>
      </c>
      <c r="N106" s="8">
        <f>H106*E106*(1+F106/100)</f>
        <v>0</v>
      </c>
      <c r="R106" s="12">
        <v>1</v>
      </c>
    </row>
    <row r="107" spans="1:18" ht="102" x14ac:dyDescent="0.2">
      <c r="A107" s="1" t="s">
        <v>254</v>
      </c>
      <c r="B107" s="1" t="s">
        <v>131</v>
      </c>
      <c r="C107" s="2" t="s">
        <v>255</v>
      </c>
      <c r="D107" s="3" t="s">
        <v>129</v>
      </c>
      <c r="E107" s="4">
        <v>1</v>
      </c>
      <c r="F107" s="4">
        <v>0</v>
      </c>
      <c r="H107" s="6">
        <v>0</v>
      </c>
      <c r="I107" s="7">
        <v>6246039</v>
      </c>
      <c r="J107" s="7">
        <v>6246015</v>
      </c>
      <c r="K107" s="7">
        <v>2</v>
      </c>
      <c r="L107" s="7">
        <v>7</v>
      </c>
      <c r="M107" s="7">
        <f t="shared" si="13"/>
        <v>0</v>
      </c>
      <c r="N107" s="8">
        <f>H107*E107*(1+F107/100)</f>
        <v>0</v>
      </c>
      <c r="R107" s="12">
        <v>1</v>
      </c>
    </row>
    <row r="108" spans="1:18" ht="25.5" x14ac:dyDescent="0.2">
      <c r="A108" s="1" t="s">
        <v>256</v>
      </c>
      <c r="B108" s="1" t="s">
        <v>257</v>
      </c>
      <c r="C108" s="2" t="s">
        <v>258</v>
      </c>
      <c r="D108" s="3" t="s">
        <v>129</v>
      </c>
      <c r="E108" s="4">
        <v>1</v>
      </c>
      <c r="F108" s="4">
        <v>0</v>
      </c>
      <c r="H108" s="6">
        <v>0</v>
      </c>
      <c r="I108" s="7">
        <v>6246040</v>
      </c>
      <c r="J108" s="7">
        <v>6246015</v>
      </c>
      <c r="K108" s="7">
        <v>2</v>
      </c>
      <c r="L108" s="7">
        <v>7</v>
      </c>
      <c r="M108" s="7">
        <f t="shared" si="13"/>
        <v>0</v>
      </c>
      <c r="N108" s="8">
        <f>H108*E108*(1+F108/100)</f>
        <v>0</v>
      </c>
      <c r="R108" s="12">
        <v>1</v>
      </c>
    </row>
    <row r="109" spans="1:18" ht="114.75" x14ac:dyDescent="0.2">
      <c r="A109" s="1" t="s">
        <v>259</v>
      </c>
      <c r="B109" s="1" t="s">
        <v>165</v>
      </c>
      <c r="C109" s="2" t="s">
        <v>260</v>
      </c>
      <c r="D109" s="3" t="s">
        <v>129</v>
      </c>
      <c r="E109" s="4">
        <v>1</v>
      </c>
      <c r="F109" s="4">
        <v>0</v>
      </c>
      <c r="H109" s="6">
        <v>0</v>
      </c>
      <c r="I109" s="7">
        <v>6246041</v>
      </c>
      <c r="J109" s="7">
        <v>6246015</v>
      </c>
      <c r="K109" s="7">
        <v>2</v>
      </c>
      <c r="L109" s="7">
        <v>7</v>
      </c>
      <c r="M109" s="7">
        <f t="shared" si="13"/>
        <v>0</v>
      </c>
      <c r="N109" s="8">
        <f>H109*E109*(1+F109/100)</f>
        <v>0</v>
      </c>
      <c r="R109" s="12">
        <v>1</v>
      </c>
    </row>
    <row r="110" spans="1:18" x14ac:dyDescent="0.2">
      <c r="A110" s="1" t="s">
        <v>261</v>
      </c>
      <c r="B110" s="1" t="s">
        <v>262</v>
      </c>
      <c r="C110" s="2" t="s">
        <v>195</v>
      </c>
      <c r="E110" s="4">
        <v>0</v>
      </c>
      <c r="F110" s="4">
        <v>0</v>
      </c>
      <c r="H110" s="6">
        <v>0</v>
      </c>
      <c r="I110" s="7">
        <v>6246016</v>
      </c>
      <c r="J110" s="7">
        <v>6246013</v>
      </c>
      <c r="K110" s="7">
        <v>1</v>
      </c>
      <c r="L110" s="7">
        <v>6</v>
      </c>
      <c r="M110" s="7">
        <f>M111+M112+M113+M114+M115</f>
        <v>0</v>
      </c>
      <c r="N110" s="8">
        <f>N111+N112+N113+N114+N115</f>
        <v>0</v>
      </c>
      <c r="R110" s="12">
        <v>1</v>
      </c>
    </row>
    <row r="111" spans="1:18" ht="76.5" x14ac:dyDescent="0.2">
      <c r="A111" s="1" t="s">
        <v>263</v>
      </c>
      <c r="B111" s="1" t="s">
        <v>31</v>
      </c>
      <c r="C111" s="2" t="s">
        <v>264</v>
      </c>
      <c r="D111" s="3" t="s">
        <v>129</v>
      </c>
      <c r="E111" s="4">
        <v>1</v>
      </c>
      <c r="F111" s="4">
        <v>0</v>
      </c>
      <c r="H111" s="6">
        <v>0</v>
      </c>
      <c r="I111" s="7">
        <v>6246033</v>
      </c>
      <c r="J111" s="7">
        <v>6246016</v>
      </c>
      <c r="K111" s="7">
        <v>2</v>
      </c>
      <c r="L111" s="7">
        <v>7</v>
      </c>
      <c r="M111" s="7">
        <f t="shared" ref="M111:M115" si="14">ROUND(ROUND(H111,2)*ROUND(E111,2), 2)</f>
        <v>0</v>
      </c>
      <c r="N111" s="8">
        <f>H111*E111*(1+F111/100)</f>
        <v>0</v>
      </c>
      <c r="R111" s="12">
        <v>1</v>
      </c>
    </row>
    <row r="112" spans="1:18" ht="114.75" x14ac:dyDescent="0.2">
      <c r="A112" s="1" t="s">
        <v>265</v>
      </c>
      <c r="B112" s="1" t="s">
        <v>131</v>
      </c>
      <c r="C112" s="2" t="s">
        <v>266</v>
      </c>
      <c r="D112" s="3" t="s">
        <v>129</v>
      </c>
      <c r="E112" s="4">
        <v>1</v>
      </c>
      <c r="F112" s="4">
        <v>0</v>
      </c>
      <c r="H112" s="6">
        <v>0</v>
      </c>
      <c r="I112" s="7">
        <v>6246034</v>
      </c>
      <c r="J112" s="7">
        <v>6246016</v>
      </c>
      <c r="K112" s="7">
        <v>2</v>
      </c>
      <c r="L112" s="7">
        <v>7</v>
      </c>
      <c r="M112" s="7">
        <f t="shared" si="14"/>
        <v>0</v>
      </c>
      <c r="N112" s="8">
        <f>H112*E112*(1+F112/100)</f>
        <v>0</v>
      </c>
      <c r="R112" s="12">
        <v>1</v>
      </c>
    </row>
    <row r="113" spans="1:18" ht="89.25" x14ac:dyDescent="0.2">
      <c r="A113" s="1" t="s">
        <v>267</v>
      </c>
      <c r="B113" s="1" t="s">
        <v>168</v>
      </c>
      <c r="C113" s="2" t="s">
        <v>268</v>
      </c>
      <c r="D113" s="3" t="s">
        <v>129</v>
      </c>
      <c r="E113" s="4">
        <v>1</v>
      </c>
      <c r="F113" s="4">
        <v>0</v>
      </c>
      <c r="H113" s="6">
        <v>0</v>
      </c>
      <c r="I113" s="7">
        <v>6246035</v>
      </c>
      <c r="J113" s="7">
        <v>6246016</v>
      </c>
      <c r="K113" s="7">
        <v>2</v>
      </c>
      <c r="L113" s="7">
        <v>7</v>
      </c>
      <c r="M113" s="7">
        <f t="shared" si="14"/>
        <v>0</v>
      </c>
      <c r="N113" s="8">
        <f>H113*E113*(1+F113/100)</f>
        <v>0</v>
      </c>
      <c r="R113" s="12">
        <v>1</v>
      </c>
    </row>
    <row r="114" spans="1:18" ht="25.5" x14ac:dyDescent="0.2">
      <c r="A114" s="1" t="s">
        <v>269</v>
      </c>
      <c r="B114" s="1" t="s">
        <v>182</v>
      </c>
      <c r="C114" s="2" t="s">
        <v>270</v>
      </c>
      <c r="D114" s="3" t="s">
        <v>129</v>
      </c>
      <c r="E114" s="4">
        <v>1</v>
      </c>
      <c r="F114" s="4">
        <v>0</v>
      </c>
      <c r="H114" s="6">
        <v>0</v>
      </c>
      <c r="I114" s="7">
        <v>6246036</v>
      </c>
      <c r="J114" s="7">
        <v>6246016</v>
      </c>
      <c r="K114" s="7">
        <v>2</v>
      </c>
      <c r="L114" s="7">
        <v>7</v>
      </c>
      <c r="M114" s="7">
        <f t="shared" si="14"/>
        <v>0</v>
      </c>
      <c r="N114" s="8">
        <f>H114*E114*(1+F114/100)</f>
        <v>0</v>
      </c>
      <c r="R114" s="12">
        <v>1</v>
      </c>
    </row>
    <row r="115" spans="1:18" ht="25.5" x14ac:dyDescent="0.2">
      <c r="A115" s="1" t="s">
        <v>271</v>
      </c>
      <c r="B115" s="1" t="s">
        <v>272</v>
      </c>
      <c r="C115" s="2" t="s">
        <v>273</v>
      </c>
      <c r="D115" s="3" t="s">
        <v>129</v>
      </c>
      <c r="E115" s="4">
        <v>1</v>
      </c>
      <c r="F115" s="4">
        <v>0</v>
      </c>
      <c r="H115" s="6">
        <v>0</v>
      </c>
      <c r="I115" s="7">
        <v>6246037</v>
      </c>
      <c r="J115" s="7">
        <v>6246016</v>
      </c>
      <c r="K115" s="7">
        <v>2</v>
      </c>
      <c r="L115" s="7">
        <v>7</v>
      </c>
      <c r="M115" s="7">
        <f t="shared" si="14"/>
        <v>0</v>
      </c>
      <c r="N115" s="8">
        <f>H115*E115*(1+F115/100)</f>
        <v>0</v>
      </c>
      <c r="R115" s="12">
        <v>1</v>
      </c>
    </row>
    <row r="116" spans="1:18" x14ac:dyDescent="0.2">
      <c r="A116" s="1" t="s">
        <v>274</v>
      </c>
      <c r="B116" s="1" t="s">
        <v>275</v>
      </c>
      <c r="C116" s="2" t="s">
        <v>276</v>
      </c>
      <c r="E116" s="4">
        <v>0</v>
      </c>
      <c r="F116" s="4">
        <v>0</v>
      </c>
      <c r="H116" s="6">
        <v>0</v>
      </c>
      <c r="I116" s="7">
        <v>6246019</v>
      </c>
      <c r="J116" s="7">
        <v>6246013</v>
      </c>
      <c r="K116" s="7">
        <v>1</v>
      </c>
      <c r="L116" s="7">
        <v>6</v>
      </c>
      <c r="M116" s="7">
        <f>M117</f>
        <v>0</v>
      </c>
      <c r="N116" s="8">
        <f>N117</f>
        <v>0</v>
      </c>
      <c r="R116" s="12">
        <v>1</v>
      </c>
    </row>
    <row r="117" spans="1:18" ht="38.25" x14ac:dyDescent="0.2">
      <c r="A117" s="1" t="s">
        <v>277</v>
      </c>
      <c r="B117" s="1" t="s">
        <v>31</v>
      </c>
      <c r="C117" s="2" t="s">
        <v>278</v>
      </c>
      <c r="D117" s="3" t="s">
        <v>129</v>
      </c>
      <c r="E117" s="4">
        <v>3</v>
      </c>
      <c r="F117" s="4">
        <v>0</v>
      </c>
      <c r="H117" s="6">
        <v>0</v>
      </c>
      <c r="I117" s="7">
        <v>6246023</v>
      </c>
      <c r="J117" s="7">
        <v>6246019</v>
      </c>
      <c r="K117" s="7">
        <v>2</v>
      </c>
      <c r="L117" s="7">
        <v>7</v>
      </c>
      <c r="M117" s="7">
        <f>ROUND(ROUND(H117,2)*ROUND(E117,2), 2)</f>
        <v>0</v>
      </c>
      <c r="N117" s="8">
        <f>H117*E117*(1+F117/100)</f>
        <v>0</v>
      </c>
      <c r="R117" s="12">
        <v>1</v>
      </c>
    </row>
    <row r="118" spans="1:18" x14ac:dyDescent="0.2">
      <c r="A118" s="1" t="s">
        <v>279</v>
      </c>
      <c r="B118" s="1" t="s">
        <v>280</v>
      </c>
      <c r="C118" s="2" t="s">
        <v>281</v>
      </c>
      <c r="E118" s="4">
        <v>0</v>
      </c>
      <c r="F118" s="4">
        <v>0</v>
      </c>
      <c r="H118" s="6">
        <v>0</v>
      </c>
      <c r="I118" s="7">
        <v>6246017</v>
      </c>
      <c r="J118" s="7">
        <v>6246013</v>
      </c>
      <c r="K118" s="7">
        <v>1</v>
      </c>
      <c r="L118" s="7">
        <v>6</v>
      </c>
      <c r="M118" s="7">
        <f>M119+M120+M121+M122+M123+M124+M125</f>
        <v>0</v>
      </c>
      <c r="N118" s="8">
        <f>N119+N120+N121+N122+N123+N124+N125</f>
        <v>0</v>
      </c>
      <c r="R118" s="12">
        <v>1</v>
      </c>
    </row>
    <row r="119" spans="1:18" ht="89.25" x14ac:dyDescent="0.2">
      <c r="A119" s="1" t="s">
        <v>282</v>
      </c>
      <c r="B119" s="1" t="s">
        <v>31</v>
      </c>
      <c r="C119" s="2" t="s">
        <v>283</v>
      </c>
      <c r="D119" s="3" t="s">
        <v>129</v>
      </c>
      <c r="E119" s="4">
        <v>1</v>
      </c>
      <c r="F119" s="4">
        <v>0</v>
      </c>
      <c r="H119" s="6">
        <v>0</v>
      </c>
      <c r="I119" s="7">
        <v>6246026</v>
      </c>
      <c r="J119" s="7">
        <v>6246017</v>
      </c>
      <c r="K119" s="7">
        <v>2</v>
      </c>
      <c r="L119" s="7">
        <v>7</v>
      </c>
      <c r="M119" s="7">
        <f t="shared" ref="M119:M125" si="15">ROUND(ROUND(H119,2)*ROUND(E119,2), 2)</f>
        <v>0</v>
      </c>
      <c r="N119" s="8">
        <f t="shared" ref="N119:N125" si="16">H119*E119*(1+F119/100)</f>
        <v>0</v>
      </c>
      <c r="R119" s="12">
        <v>1</v>
      </c>
    </row>
    <row r="120" spans="1:18" x14ac:dyDescent="0.2">
      <c r="A120" s="1" t="s">
        <v>284</v>
      </c>
      <c r="B120" s="1" t="s">
        <v>131</v>
      </c>
      <c r="C120" s="2" t="s">
        <v>234</v>
      </c>
      <c r="D120" s="3" t="s">
        <v>129</v>
      </c>
      <c r="E120" s="4">
        <v>1</v>
      </c>
      <c r="F120" s="4">
        <v>0</v>
      </c>
      <c r="H120" s="6">
        <v>0</v>
      </c>
      <c r="I120" s="7">
        <v>6246027</v>
      </c>
      <c r="J120" s="7">
        <v>6246017</v>
      </c>
      <c r="K120" s="7">
        <v>2</v>
      </c>
      <c r="L120" s="7">
        <v>7</v>
      </c>
      <c r="M120" s="7">
        <f t="shared" si="15"/>
        <v>0</v>
      </c>
      <c r="N120" s="8">
        <f t="shared" si="16"/>
        <v>0</v>
      </c>
      <c r="R120" s="12">
        <v>1</v>
      </c>
    </row>
    <row r="121" spans="1:18" ht="51" x14ac:dyDescent="0.2">
      <c r="A121" s="1" t="s">
        <v>285</v>
      </c>
      <c r="B121" s="1" t="s">
        <v>165</v>
      </c>
      <c r="C121" s="2" t="s">
        <v>228</v>
      </c>
      <c r="D121" s="3" t="s">
        <v>129</v>
      </c>
      <c r="E121" s="4">
        <v>1</v>
      </c>
      <c r="F121" s="4">
        <v>0</v>
      </c>
      <c r="H121" s="6">
        <v>0</v>
      </c>
      <c r="I121" s="7">
        <v>6246028</v>
      </c>
      <c r="J121" s="7">
        <v>6246017</v>
      </c>
      <c r="K121" s="7">
        <v>2</v>
      </c>
      <c r="L121" s="7">
        <v>7</v>
      </c>
      <c r="M121" s="7">
        <f t="shared" si="15"/>
        <v>0</v>
      </c>
      <c r="N121" s="8">
        <f t="shared" si="16"/>
        <v>0</v>
      </c>
      <c r="R121" s="12">
        <v>1</v>
      </c>
    </row>
    <row r="122" spans="1:18" ht="140.25" x14ac:dyDescent="0.2">
      <c r="A122" s="1" t="s">
        <v>286</v>
      </c>
      <c r="B122" s="1" t="s">
        <v>168</v>
      </c>
      <c r="C122" s="2" t="s">
        <v>287</v>
      </c>
      <c r="D122" s="3" t="s">
        <v>129</v>
      </c>
      <c r="E122" s="4">
        <v>1</v>
      </c>
      <c r="F122" s="4">
        <v>0</v>
      </c>
      <c r="H122" s="6">
        <v>0</v>
      </c>
      <c r="I122" s="7">
        <v>6246029</v>
      </c>
      <c r="J122" s="7">
        <v>6246017</v>
      </c>
      <c r="K122" s="7">
        <v>2</v>
      </c>
      <c r="L122" s="7">
        <v>7</v>
      </c>
      <c r="M122" s="7">
        <f t="shared" si="15"/>
        <v>0</v>
      </c>
      <c r="N122" s="8">
        <f t="shared" si="16"/>
        <v>0</v>
      </c>
      <c r="R122" s="12">
        <v>1</v>
      </c>
    </row>
    <row r="123" spans="1:18" ht="38.25" x14ac:dyDescent="0.2">
      <c r="A123" s="1" t="s">
        <v>288</v>
      </c>
      <c r="B123" s="1" t="s">
        <v>182</v>
      </c>
      <c r="C123" s="2" t="s">
        <v>238</v>
      </c>
      <c r="D123" s="3" t="s">
        <v>129</v>
      </c>
      <c r="E123" s="4">
        <v>1</v>
      </c>
      <c r="F123" s="4">
        <v>0</v>
      </c>
      <c r="H123" s="6">
        <v>0</v>
      </c>
      <c r="I123" s="7">
        <v>6246030</v>
      </c>
      <c r="J123" s="7">
        <v>6246017</v>
      </c>
      <c r="K123" s="7">
        <v>2</v>
      </c>
      <c r="L123" s="7">
        <v>7</v>
      </c>
      <c r="M123" s="7">
        <f t="shared" si="15"/>
        <v>0</v>
      </c>
      <c r="N123" s="8">
        <f t="shared" si="16"/>
        <v>0</v>
      </c>
      <c r="R123" s="12">
        <v>1</v>
      </c>
    </row>
    <row r="124" spans="1:18" ht="63.75" x14ac:dyDescent="0.2">
      <c r="A124" s="1" t="s">
        <v>289</v>
      </c>
      <c r="B124" s="1" t="s">
        <v>185</v>
      </c>
      <c r="C124" s="2" t="s">
        <v>290</v>
      </c>
      <c r="D124" s="3" t="s">
        <v>129</v>
      </c>
      <c r="E124" s="4">
        <v>1</v>
      </c>
      <c r="F124" s="4">
        <v>0</v>
      </c>
      <c r="H124" s="6">
        <v>0</v>
      </c>
      <c r="I124" s="7">
        <v>6246031</v>
      </c>
      <c r="J124" s="7">
        <v>6246017</v>
      </c>
      <c r="K124" s="7">
        <v>2</v>
      </c>
      <c r="L124" s="7">
        <v>7</v>
      </c>
      <c r="M124" s="7">
        <f t="shared" si="15"/>
        <v>0</v>
      </c>
      <c r="N124" s="8">
        <f t="shared" si="16"/>
        <v>0</v>
      </c>
      <c r="R124" s="12">
        <v>1</v>
      </c>
    </row>
    <row r="125" spans="1:18" ht="25.5" x14ac:dyDescent="0.2">
      <c r="A125" s="1" t="s">
        <v>291</v>
      </c>
      <c r="B125" s="1" t="s">
        <v>188</v>
      </c>
      <c r="C125" s="2" t="s">
        <v>230</v>
      </c>
      <c r="D125" s="3" t="s">
        <v>129</v>
      </c>
      <c r="E125" s="4">
        <v>1</v>
      </c>
      <c r="F125" s="4">
        <v>0</v>
      </c>
      <c r="H125" s="6">
        <v>0</v>
      </c>
      <c r="I125" s="7">
        <v>6246032</v>
      </c>
      <c r="J125" s="7">
        <v>6246017</v>
      </c>
      <c r="K125" s="7">
        <v>2</v>
      </c>
      <c r="L125" s="7">
        <v>7</v>
      </c>
      <c r="M125" s="7">
        <f t="shared" si="15"/>
        <v>0</v>
      </c>
      <c r="N125" s="8">
        <f t="shared" si="16"/>
        <v>0</v>
      </c>
      <c r="R125" s="12">
        <v>1</v>
      </c>
    </row>
    <row r="126" spans="1:18" x14ac:dyDescent="0.2">
      <c r="A126" s="1" t="s">
        <v>292</v>
      </c>
      <c r="B126" s="1" t="s">
        <v>51</v>
      </c>
      <c r="C126" s="2" t="s">
        <v>293</v>
      </c>
      <c r="E126" s="4">
        <v>0</v>
      </c>
      <c r="F126" s="4">
        <v>0</v>
      </c>
      <c r="H126" s="6">
        <v>0</v>
      </c>
      <c r="I126" s="7">
        <v>6246022</v>
      </c>
      <c r="J126" s="7">
        <v>6246021</v>
      </c>
      <c r="K126" s="7">
        <v>1</v>
      </c>
      <c r="L126" s="7">
        <v>3</v>
      </c>
      <c r="M126" s="7">
        <f>M127</f>
        <v>0</v>
      </c>
      <c r="N126" s="8">
        <f>N127</f>
        <v>0</v>
      </c>
      <c r="R126" s="12">
        <v>1</v>
      </c>
    </row>
    <row r="127" spans="1:18" x14ac:dyDescent="0.2">
      <c r="A127" s="1" t="s">
        <v>294</v>
      </c>
      <c r="B127" s="1" t="s">
        <v>34</v>
      </c>
      <c r="C127" s="2" t="s">
        <v>295</v>
      </c>
      <c r="D127" s="137" t="s">
        <v>10</v>
      </c>
      <c r="E127" s="4">
        <f>ROUND(M15*0.05,2)</f>
        <v>0</v>
      </c>
      <c r="F127" s="4">
        <v>0</v>
      </c>
      <c r="H127" s="138">
        <v>1</v>
      </c>
      <c r="I127" s="7">
        <v>6246077</v>
      </c>
      <c r="J127" s="7">
        <v>6246022</v>
      </c>
      <c r="K127" s="7">
        <v>2</v>
      </c>
      <c r="L127" s="7">
        <v>4</v>
      </c>
      <c r="M127" s="7">
        <f>ROUND(ROUND(H127,2)*ROUND(E127,2), 2)</f>
        <v>0</v>
      </c>
      <c r="N127" s="8">
        <f>H127*E127*(1+F127/100)</f>
        <v>0</v>
      </c>
      <c r="Q127" s="11">
        <v>4</v>
      </c>
      <c r="R127" s="12">
        <v>1</v>
      </c>
    </row>
  </sheetData>
  <sheetProtection algorithmName="SHA-512" hashValue="uRMvSStfLE+k1ItmvGE7tFEBgiZ6r+W4uhOJb/9+DoYMLCpUjxi07XjUX4K5+1sFOUfGeTzubX6ZFKNB1MSwdQ==" saltValue="gTSS9l+7A7lOvZFIxbyD8Q==" spinCount="100000" sheet="1" formatCells="0" formatColumns="0" formatRows="0"/>
  <conditionalFormatting sqref="M5">
    <cfRule type="expression" dxfId="43" priority="1" stopIfTrue="1">
      <formula>$Q5&gt;0</formula>
    </cfRule>
    <cfRule type="expression" dxfId="42" priority="2" stopIfTrue="1">
      <formula>$K5=1</formula>
    </cfRule>
    <cfRule type="expression" dxfId="41" priority="3" stopIfTrue="1">
      <formula>$D5="op"</formula>
    </cfRule>
  </conditionalFormatting>
  <conditionalFormatting sqref="F1:G10 I1:L10 N1:N10 P1:P10 O4 O6:O10 N12:P65535 F12:G65535 I12:L65535">
    <cfRule type="expression" dxfId="40" priority="4" stopIfTrue="1">
      <formula>$Q1&gt;0</formula>
    </cfRule>
  </conditionalFormatting>
  <conditionalFormatting sqref="O1">
    <cfRule type="expression" dxfId="39" priority="5" stopIfTrue="1">
      <formula>$Q1&gt;0</formula>
    </cfRule>
    <cfRule type="expression" dxfId="38" priority="6" stopIfTrue="1">
      <formula>$K1=1</formula>
    </cfRule>
    <cfRule type="expression" dxfId="37" priority="21" stopIfTrue="1">
      <formula>$Q3&gt;0</formula>
    </cfRule>
  </conditionalFormatting>
  <conditionalFormatting sqref="Q1:Q1048576 S1:IV1048576 R1:R10 R12:R65535">
    <cfRule type="expression" dxfId="36" priority="7" stopIfTrue="1">
      <formula>$K:$K=1</formula>
    </cfRule>
  </conditionalFormatting>
  <conditionalFormatting sqref="H1:H10 D1:E10 D13:E65535 H13:H65535">
    <cfRule type="expression" dxfId="35" priority="8" stopIfTrue="1">
      <formula>$Q1&gt;0</formula>
    </cfRule>
    <cfRule type="expression" dxfId="34" priority="13" stopIfTrue="1">
      <formula>$K1=1</formula>
    </cfRule>
  </conditionalFormatting>
  <conditionalFormatting sqref="A1:C10 A13:C65535">
    <cfRule type="expression" dxfId="33" priority="9" stopIfTrue="1">
      <formula>$Q1&gt;0</formula>
    </cfRule>
    <cfRule type="expression" dxfId="32" priority="10" stopIfTrue="1">
      <formula>$K1=1</formula>
    </cfRule>
  </conditionalFormatting>
  <conditionalFormatting sqref="A12:C12">
    <cfRule type="expression" dxfId="31" priority="11" stopIfTrue="1">
      <formula>$Q12&gt;0</formula>
    </cfRule>
    <cfRule type="expression" dxfId="30" priority="12" stopIfTrue="1">
      <formula>$K12=-1</formula>
    </cfRule>
  </conditionalFormatting>
  <conditionalFormatting sqref="H12 D12:E12">
    <cfRule type="expression" dxfId="29" priority="14" stopIfTrue="1">
      <formula>$Q12&gt;0</formula>
    </cfRule>
    <cfRule type="expression" dxfId="28" priority="15" stopIfTrue="1">
      <formula>$K12=-1</formula>
    </cfRule>
  </conditionalFormatting>
  <conditionalFormatting sqref="M13:M65535">
    <cfRule type="expression" dxfId="27" priority="16" stopIfTrue="1">
      <formula>Q13&gt;0</formula>
    </cfRule>
    <cfRule type="expression" dxfId="26" priority="17" stopIfTrue="1">
      <formula>K13=1</formula>
    </cfRule>
  </conditionalFormatting>
  <conditionalFormatting sqref="M12">
    <cfRule type="expression" dxfId="25" priority="18" stopIfTrue="1">
      <formula>Q12&gt;0</formula>
    </cfRule>
    <cfRule type="expression" dxfId="24" priority="19" stopIfTrue="1">
      <formula>K12=-1</formula>
    </cfRule>
  </conditionalFormatting>
  <conditionalFormatting sqref="H1:H10 D1:E10 D13:E65535 H13:M65535">
    <cfRule type="expression" dxfId="23" priority="20" stopIfTrue="1">
      <formula>$D1="op"</formula>
    </cfRule>
  </conditionalFormatting>
  <pageMargins left="0.7" right="0.7" top="0.75" bottom="0.75" header="0.3" footer="0.3"/>
  <pageSetup paperSize="9" scale="62" fitToHeight="0" orientation="landscape" cellComments="atEnd" verticalDpi="200" r:id="rId1"/>
  <headerFooter>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8" customWidth="1"/>
    <col min="15" max="15" width="13.140625" style="49" customWidth="1"/>
  </cols>
  <sheetData>
    <row r="1" spans="1:18" x14ac:dyDescent="0.2">
      <c r="B1" s="48" t="s">
        <v>296</v>
      </c>
      <c r="E1" s="48" t="s">
        <v>1</v>
      </c>
      <c r="M1" s="49"/>
      <c r="N1" s="49"/>
    </row>
    <row r="2" spans="1:18" x14ac:dyDescent="0.2">
      <c r="B2" s="49"/>
      <c r="C2" t="s">
        <v>297</v>
      </c>
      <c r="E2" s="49"/>
      <c r="M2" s="49"/>
      <c r="N2" s="49"/>
    </row>
    <row r="3" spans="1:18" x14ac:dyDescent="0.2">
      <c r="C3" t="s">
        <v>298</v>
      </c>
      <c r="E3" t="s">
        <v>299</v>
      </c>
      <c r="M3" s="49"/>
      <c r="N3" s="49"/>
    </row>
    <row r="4" spans="1:18" x14ac:dyDescent="0.2">
      <c r="C4" t="s">
        <v>15</v>
      </c>
      <c r="M4" s="49"/>
      <c r="N4" s="49"/>
    </row>
    <row r="5" spans="1:18" x14ac:dyDescent="0.2">
      <c r="B5" s="48" t="s">
        <v>300</v>
      </c>
      <c r="E5" s="48" t="s">
        <v>8</v>
      </c>
      <c r="M5" s="49"/>
      <c r="N5" s="49"/>
    </row>
    <row r="6" spans="1:18" x14ac:dyDescent="0.2">
      <c r="C6" t="s">
        <v>301</v>
      </c>
      <c r="E6" t="s">
        <v>302</v>
      </c>
      <c r="M6" s="49"/>
      <c r="N6" s="49"/>
    </row>
    <row r="7" spans="1:18" x14ac:dyDescent="0.2">
      <c r="C7" t="s">
        <v>303</v>
      </c>
      <c r="M7" s="49"/>
      <c r="N7" s="49"/>
    </row>
    <row r="8" spans="1:18" x14ac:dyDescent="0.2">
      <c r="C8" t="s">
        <v>298</v>
      </c>
      <c r="M8" s="49"/>
      <c r="N8" s="49"/>
    </row>
    <row r="9" spans="1:18" x14ac:dyDescent="0.2">
      <c r="C9" t="s">
        <v>15</v>
      </c>
      <c r="M9" s="49"/>
      <c r="N9" s="49"/>
    </row>
    <row r="10" spans="1:18" x14ac:dyDescent="0.2">
      <c r="M10" s="49"/>
      <c r="N10" s="49"/>
    </row>
    <row r="11" spans="1:18" ht="14.25" customHeight="1" x14ac:dyDescent="0.2">
      <c r="A11" t="s">
        <v>304</v>
      </c>
      <c r="B11" t="s">
        <v>298</v>
      </c>
      <c r="C11" s="50" t="s">
        <v>15</v>
      </c>
      <c r="D11" t="s">
        <v>305</v>
      </c>
      <c r="E11" s="50" t="s">
        <v>306</v>
      </c>
      <c r="F11" s="50" t="s">
        <v>18</v>
      </c>
      <c r="G11" s="50" t="s">
        <v>19</v>
      </c>
      <c r="H11" s="51" t="s">
        <v>307</v>
      </c>
      <c r="I11" t="s">
        <v>21</v>
      </c>
      <c r="J11" t="s">
        <v>22</v>
      </c>
      <c r="K11" s="50" t="s">
        <v>23</v>
      </c>
      <c r="L11" t="s">
        <v>24</v>
      </c>
      <c r="M11" s="52" t="s">
        <v>308</v>
      </c>
      <c r="N11" s="52" t="s">
        <v>26</v>
      </c>
      <c r="O11" s="53" t="s">
        <v>27</v>
      </c>
      <c r="P11" t="s">
        <v>28</v>
      </c>
      <c r="Q11" t="s">
        <v>29</v>
      </c>
      <c r="R11" t="s">
        <v>30</v>
      </c>
    </row>
    <row r="12" spans="1:18" x14ac:dyDescent="0.2">
      <c r="F12" t="s">
        <v>309</v>
      </c>
      <c r="G12" t="s">
        <v>309</v>
      </c>
      <c r="I12" t="s">
        <v>309</v>
      </c>
      <c r="J12" t="s">
        <v>309</v>
      </c>
      <c r="K12" t="s">
        <v>309</v>
      </c>
      <c r="L12" t="s">
        <v>309</v>
      </c>
      <c r="N12" t="s">
        <v>309</v>
      </c>
      <c r="Q12" t="s">
        <v>309</v>
      </c>
      <c r="R12" t="s">
        <v>309</v>
      </c>
    </row>
  </sheetData>
  <pageMargins left="0.75" right="0.75" top="1" bottom="1" header="0.5" footer="0.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x14ac:dyDescent="0.2"/>
  <cols>
    <col min="1" max="1" width="15.85546875" style="54" customWidth="1"/>
    <col min="2" max="2" width="62.28515625" style="50" customWidth="1"/>
    <col min="3" max="3" width="17.42578125" style="50" customWidth="1"/>
    <col min="4" max="4" width="13.28515625" style="50" customWidth="1"/>
    <col min="6" max="6" width="14.7109375" style="55" customWidth="1"/>
    <col min="7" max="7" width="34.42578125" style="56" customWidth="1"/>
    <col min="12" max="12" width="6.140625" customWidth="1"/>
    <col min="13" max="13" width="13.7109375" customWidth="1"/>
  </cols>
  <sheetData>
    <row r="4" spans="1:13" x14ac:dyDescent="0.2">
      <c r="A4" s="57" t="s">
        <v>304</v>
      </c>
      <c r="B4" s="58" t="s">
        <v>15</v>
      </c>
      <c r="C4" s="58" t="s">
        <v>306</v>
      </c>
      <c r="D4" s="58" t="s">
        <v>305</v>
      </c>
      <c r="E4" s="59" t="s">
        <v>21</v>
      </c>
      <c r="F4" s="60" t="s">
        <v>310</v>
      </c>
      <c r="G4" s="61" t="s">
        <v>2</v>
      </c>
      <c r="L4" s="62" t="s">
        <v>311</v>
      </c>
      <c r="M4" s="62" t="s">
        <v>312</v>
      </c>
    </row>
    <row r="5" spans="1:13" x14ac:dyDescent="0.2">
      <c r="L5" s="63" t="s">
        <v>313</v>
      </c>
      <c r="M5" s="63" t="s">
        <v>314</v>
      </c>
    </row>
    <row r="6" spans="1:13" x14ac:dyDescent="0.2">
      <c r="D6" s="50" t="s">
        <v>315</v>
      </c>
      <c r="L6" s="62" t="s">
        <v>316</v>
      </c>
      <c r="M6" s="62" t="s">
        <v>317</v>
      </c>
    </row>
    <row r="7" spans="1:13" x14ac:dyDescent="0.2">
      <c r="L7" s="63" t="s">
        <v>318</v>
      </c>
      <c r="M7" s="63" t="s">
        <v>319</v>
      </c>
    </row>
    <row r="8" spans="1:13" x14ac:dyDescent="0.2">
      <c r="L8" s="62" t="s">
        <v>320</v>
      </c>
      <c r="M8" s="62" t="s">
        <v>321</v>
      </c>
    </row>
    <row r="9" spans="1:13" x14ac:dyDescent="0.2">
      <c r="L9" s="63" t="s">
        <v>322</v>
      </c>
      <c r="M9" s="63" t="s">
        <v>323</v>
      </c>
    </row>
    <row r="10" spans="1:13" x14ac:dyDescent="0.2">
      <c r="L10" s="62" t="s">
        <v>129</v>
      </c>
      <c r="M10" s="62" t="s">
        <v>324</v>
      </c>
    </row>
    <row r="11" spans="1:13" x14ac:dyDescent="0.2">
      <c r="L11" s="63" t="s">
        <v>325</v>
      </c>
      <c r="M11" s="63" t="s">
        <v>326</v>
      </c>
    </row>
    <row r="12" spans="1:13" x14ac:dyDescent="0.2">
      <c r="L12" s="62" t="s">
        <v>327</v>
      </c>
      <c r="M12" s="62" t="s">
        <v>328</v>
      </c>
    </row>
    <row r="13" spans="1:13" x14ac:dyDescent="0.2">
      <c r="L13" s="63" t="s">
        <v>329</v>
      </c>
      <c r="M13" s="63" t="s">
        <v>330</v>
      </c>
    </row>
    <row r="14" spans="1:13" x14ac:dyDescent="0.2">
      <c r="L14" s="62" t="s">
        <v>331</v>
      </c>
      <c r="M14" s="62" t="s">
        <v>332</v>
      </c>
    </row>
    <row r="15" spans="1:13" x14ac:dyDescent="0.2">
      <c r="L15" s="63" t="s">
        <v>333</v>
      </c>
      <c r="M15" s="63" t="s">
        <v>334</v>
      </c>
    </row>
    <row r="16" spans="1:13" x14ac:dyDescent="0.2">
      <c r="L16" s="62" t="s">
        <v>335</v>
      </c>
      <c r="M16" s="62" t="s">
        <v>336</v>
      </c>
    </row>
    <row r="17" spans="12:13" x14ac:dyDescent="0.2">
      <c r="L17" s="63" t="s">
        <v>337</v>
      </c>
      <c r="M17" s="63" t="s">
        <v>337</v>
      </c>
    </row>
    <row r="18" spans="12:13" x14ac:dyDescent="0.2">
      <c r="L18" s="62" t="s">
        <v>338</v>
      </c>
      <c r="M18" s="62" t="s">
        <v>339</v>
      </c>
    </row>
    <row r="19" spans="12:13" x14ac:dyDescent="0.2">
      <c r="L19" s="63" t="s">
        <v>340</v>
      </c>
      <c r="M19" s="63" t="s">
        <v>341</v>
      </c>
    </row>
    <row r="20" spans="12:13" x14ac:dyDescent="0.2">
      <c r="L20" s="62" t="s">
        <v>342</v>
      </c>
      <c r="M20" s="62" t="s">
        <v>343</v>
      </c>
    </row>
    <row r="21" spans="12:13" x14ac:dyDescent="0.2">
      <c r="L21" s="63" t="s">
        <v>344</v>
      </c>
      <c r="M21" s="63" t="s">
        <v>345</v>
      </c>
    </row>
    <row r="22" spans="12:13" x14ac:dyDescent="0.2">
      <c r="L22" s="62" t="s">
        <v>346</v>
      </c>
      <c r="M22" s="62" t="s">
        <v>347</v>
      </c>
    </row>
    <row r="23" spans="12:13" x14ac:dyDescent="0.2">
      <c r="L23" s="63" t="s">
        <v>348</v>
      </c>
      <c r="M23" s="63" t="s">
        <v>349</v>
      </c>
    </row>
    <row r="24" spans="12:13" x14ac:dyDescent="0.2">
      <c r="L24" s="62" t="s">
        <v>350</v>
      </c>
      <c r="M24" s="62" t="s">
        <v>351</v>
      </c>
    </row>
    <row r="25" spans="12:13" x14ac:dyDescent="0.2">
      <c r="L25" s="63" t="s">
        <v>352</v>
      </c>
      <c r="M25" s="63" t="s">
        <v>353</v>
      </c>
    </row>
    <row r="26" spans="12:13" x14ac:dyDescent="0.2">
      <c r="L26" s="62" t="s">
        <v>354</v>
      </c>
      <c r="M26" s="62" t="s">
        <v>355</v>
      </c>
    </row>
    <row r="27" spans="12:13" x14ac:dyDescent="0.2">
      <c r="L27" s="63" t="s">
        <v>356</v>
      </c>
      <c r="M27" s="63" t="s">
        <v>357</v>
      </c>
    </row>
    <row r="28" spans="12:13" x14ac:dyDescent="0.2">
      <c r="L28" s="62" t="s">
        <v>358</v>
      </c>
      <c r="M28" s="62" t="s">
        <v>359</v>
      </c>
    </row>
    <row r="29" spans="12:13" x14ac:dyDescent="0.2">
      <c r="L29" s="63" t="s">
        <v>360</v>
      </c>
      <c r="M29" s="63" t="s">
        <v>361</v>
      </c>
    </row>
    <row r="30" spans="12:13" x14ac:dyDescent="0.2">
      <c r="L30" s="62" t="s">
        <v>362</v>
      </c>
      <c r="M30" s="62" t="s">
        <v>363</v>
      </c>
    </row>
    <row r="31" spans="12:13" x14ac:dyDescent="0.2">
      <c r="L31" s="63" t="s">
        <v>364</v>
      </c>
      <c r="M31" s="63" t="s">
        <v>365</v>
      </c>
    </row>
    <row r="32" spans="12:13" x14ac:dyDescent="0.2">
      <c r="L32" s="62" t="s">
        <v>366</v>
      </c>
      <c r="M32" s="62" t="s">
        <v>366</v>
      </c>
    </row>
    <row r="33" spans="12:13" x14ac:dyDescent="0.2">
      <c r="L33" s="63" t="s">
        <v>367</v>
      </c>
      <c r="M33" s="63" t="s">
        <v>367</v>
      </c>
    </row>
    <row r="34" spans="12:13" x14ac:dyDescent="0.2">
      <c r="L34" s="62" t="s">
        <v>368</v>
      </c>
      <c r="M34" s="62" t="s">
        <v>368</v>
      </c>
    </row>
    <row r="35" spans="12:13" x14ac:dyDescent="0.2">
      <c r="L35" s="63" t="s">
        <v>369</v>
      </c>
      <c r="M35" s="63" t="s">
        <v>369</v>
      </c>
    </row>
    <row r="36" spans="12:13" x14ac:dyDescent="0.2">
      <c r="L36" s="62" t="s">
        <v>370</v>
      </c>
      <c r="M36" s="62" t="s">
        <v>370</v>
      </c>
    </row>
    <row r="37" spans="12:13" x14ac:dyDescent="0.2">
      <c r="L37" s="63" t="s">
        <v>371</v>
      </c>
      <c r="M37" s="63" t="s">
        <v>371</v>
      </c>
    </row>
    <row r="38" spans="12:13" x14ac:dyDescent="0.2">
      <c r="L38" s="62" t="s">
        <v>372</v>
      </c>
      <c r="M38" s="62" t="s">
        <v>372</v>
      </c>
    </row>
    <row r="39" spans="12:13" x14ac:dyDescent="0.2">
      <c r="L39" s="63" t="s">
        <v>373</v>
      </c>
      <c r="M39" s="63" t="s">
        <v>373</v>
      </c>
    </row>
    <row r="40" spans="12:13" x14ac:dyDescent="0.2">
      <c r="L40" s="62" t="s">
        <v>374</v>
      </c>
      <c r="M40" s="62" t="s">
        <v>374</v>
      </c>
    </row>
    <row r="41" spans="12:13" x14ac:dyDescent="0.2">
      <c r="L41" s="63" t="s">
        <v>375</v>
      </c>
      <c r="M41" s="63" t="s">
        <v>375</v>
      </c>
    </row>
    <row r="42" spans="12:13" x14ac:dyDescent="0.2">
      <c r="L42" s="62" t="s">
        <v>376</v>
      </c>
      <c r="M42" s="62" t="s">
        <v>376</v>
      </c>
    </row>
    <row r="43" spans="12:13" x14ac:dyDescent="0.2">
      <c r="L43" s="63" t="s">
        <v>377</v>
      </c>
      <c r="M43" s="63" t="s">
        <v>377</v>
      </c>
    </row>
    <row r="44" spans="12:13" x14ac:dyDescent="0.2">
      <c r="L44" s="62" t="s">
        <v>378</v>
      </c>
      <c r="M44" s="62" t="s">
        <v>378</v>
      </c>
    </row>
    <row r="45" spans="12:13" x14ac:dyDescent="0.2">
      <c r="L45" s="63" t="s">
        <v>379</v>
      </c>
      <c r="M45" s="63" t="s">
        <v>379</v>
      </c>
    </row>
    <row r="46" spans="12:13" x14ac:dyDescent="0.2">
      <c r="L46" s="62" t="s">
        <v>380</v>
      </c>
      <c r="M46" s="62" t="s">
        <v>380</v>
      </c>
    </row>
    <row r="47" spans="12:13" x14ac:dyDescent="0.2">
      <c r="L47" s="63" t="s">
        <v>381</v>
      </c>
      <c r="M47" s="63" t="s">
        <v>381</v>
      </c>
    </row>
    <row r="48" spans="12:13" x14ac:dyDescent="0.2">
      <c r="L48" s="62" t="s">
        <v>382</v>
      </c>
      <c r="M48" s="62" t="s">
        <v>382</v>
      </c>
    </row>
    <row r="49" spans="12:13" x14ac:dyDescent="0.2">
      <c r="L49" s="63" t="s">
        <v>10</v>
      </c>
      <c r="M49" s="63" t="s">
        <v>10</v>
      </c>
    </row>
    <row r="50" spans="12:13" x14ac:dyDescent="0.2">
      <c r="L50" s="62" t="s">
        <v>383</v>
      </c>
      <c r="M50" s="62" t="s">
        <v>383</v>
      </c>
    </row>
    <row r="51" spans="12:13" x14ac:dyDescent="0.2">
      <c r="L51" s="63" t="s">
        <v>384</v>
      </c>
      <c r="M51" s="63" t="s">
        <v>384</v>
      </c>
    </row>
    <row r="52" spans="12:13" x14ac:dyDescent="0.2">
      <c r="L52" s="62" t="s">
        <v>385</v>
      </c>
      <c r="M52" s="62" t="s">
        <v>385</v>
      </c>
    </row>
    <row r="53" spans="12:13" x14ac:dyDescent="0.2">
      <c r="L53" s="63" t="s">
        <v>386</v>
      </c>
      <c r="M53" s="63" t="s">
        <v>386</v>
      </c>
    </row>
    <row r="54" spans="12:13" x14ac:dyDescent="0.2">
      <c r="L54" s="62" t="s">
        <v>315</v>
      </c>
      <c r="M54" s="62" t="s">
        <v>315</v>
      </c>
    </row>
    <row r="55" spans="12:13" x14ac:dyDescent="0.2">
      <c r="L55" s="63" t="s">
        <v>387</v>
      </c>
      <c r="M55" s="63" t="s">
        <v>387</v>
      </c>
    </row>
    <row r="56" spans="12:13" x14ac:dyDescent="0.2">
      <c r="L56" s="62" t="s">
        <v>388</v>
      </c>
      <c r="M56" s="62" t="s">
        <v>388</v>
      </c>
    </row>
    <row r="57" spans="12:13" x14ac:dyDescent="0.2">
      <c r="L57" s="63" t="s">
        <v>389</v>
      </c>
      <c r="M57" s="63" t="s">
        <v>389</v>
      </c>
    </row>
  </sheetData>
  <conditionalFormatting sqref="B65529:B65536">
    <cfRule type="expression" dxfId="22" priority="1" stopIfTrue="1">
      <formula>#REF!=1</formula>
    </cfRule>
  </conditionalFormatting>
  <conditionalFormatting sqref="B4:B65528">
    <cfRule type="expression" dxfId="21"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R154"/>
  <sheetViews>
    <sheetView view="pageBreakPreview" zoomScale="80" zoomScaleNormal="115" zoomScaleSheetLayoutView="80" workbookViewId="0">
      <selection activeCell="M19" sqref="M19"/>
    </sheetView>
  </sheetViews>
  <sheetFormatPr defaultRowHeight="12.75" x14ac:dyDescent="0.2"/>
  <cols>
    <col min="1" max="1" width="14" style="64" customWidth="1"/>
    <col min="2" max="2" width="17.42578125" style="64" customWidth="1"/>
    <col min="3" max="3" width="73.28515625" style="65" customWidth="1"/>
    <col min="4" max="4" width="5.7109375" style="66" hidden="1" customWidth="1"/>
    <col min="5" max="5" width="20.42578125" style="67" hidden="1" customWidth="1"/>
    <col min="6" max="6" width="14.7109375" style="67" hidden="1" customWidth="1"/>
    <col min="7" max="7" width="14.7109375" style="68" hidden="1" customWidth="1"/>
    <col min="8" max="8" width="20.7109375" style="69" hidden="1" customWidth="1"/>
    <col min="9" max="9" width="10.28515625" style="70" hidden="1" customWidth="1"/>
    <col min="10" max="11" width="17.5703125" style="70" hidden="1" customWidth="1"/>
    <col min="12" max="12" width="10.140625" style="70" hidden="1" customWidth="1"/>
    <col min="13" max="13" width="28.85546875" style="71" customWidth="1"/>
    <col min="14" max="14" width="28.140625" style="72" hidden="1" customWidth="1"/>
    <col min="15" max="15" width="28.140625" style="73" hidden="1" customWidth="1"/>
    <col min="16" max="16" width="42.28515625" style="74" hidden="1" customWidth="1"/>
    <col min="17" max="17" width="9.140625" style="75" hidden="1" customWidth="1"/>
    <col min="18" max="18" width="12" style="76" hidden="1" customWidth="1"/>
    <col min="19" max="19" width="9.140625" style="76" customWidth="1"/>
    <col min="20" max="16384" width="9.140625" style="76"/>
  </cols>
  <sheetData>
    <row r="1" spans="1:18" x14ac:dyDescent="0.2">
      <c r="B1" s="77" t="s">
        <v>0</v>
      </c>
      <c r="E1" s="78" t="s">
        <v>1</v>
      </c>
      <c r="F1" s="79"/>
      <c r="H1" s="80"/>
      <c r="I1" s="70" t="s">
        <v>2</v>
      </c>
      <c r="O1" s="65" t="s">
        <v>3</v>
      </c>
    </row>
    <row r="2" spans="1:18" x14ac:dyDescent="0.2">
      <c r="E2" s="81"/>
      <c r="F2" s="79"/>
      <c r="H2" s="80"/>
      <c r="O2" s="65"/>
    </row>
    <row r="3" spans="1:18" x14ac:dyDescent="0.2">
      <c r="C3" s="65" t="s">
        <v>4</v>
      </c>
      <c r="E3" s="81" t="s">
        <v>5</v>
      </c>
      <c r="F3" s="79"/>
      <c r="H3" s="80"/>
      <c r="O3" s="65">
        <v>6</v>
      </c>
    </row>
    <row r="4" spans="1:18" x14ac:dyDescent="0.2">
      <c r="C4" s="65" t="s">
        <v>6</v>
      </c>
      <c r="E4" s="81"/>
      <c r="F4" s="79"/>
      <c r="H4" s="80"/>
      <c r="O4" s="65"/>
    </row>
    <row r="5" spans="1:18" x14ac:dyDescent="0.2">
      <c r="B5" s="77" t="s">
        <v>7</v>
      </c>
      <c r="E5" s="78" t="s">
        <v>8</v>
      </c>
      <c r="F5" s="79"/>
      <c r="H5" s="80"/>
      <c r="M5" s="71" t="s">
        <v>9</v>
      </c>
      <c r="O5" s="65" t="s">
        <v>10</v>
      </c>
    </row>
    <row r="6" spans="1:18" x14ac:dyDescent="0.2">
      <c r="E6" s="79" t="s">
        <v>11</v>
      </c>
      <c r="F6" s="79"/>
      <c r="H6" s="80"/>
      <c r="O6" s="65"/>
    </row>
    <row r="7" spans="1:18" x14ac:dyDescent="0.2">
      <c r="C7" s="65" t="s">
        <v>4</v>
      </c>
      <c r="E7" s="79"/>
      <c r="F7" s="79"/>
      <c r="H7" s="80"/>
      <c r="O7" s="65"/>
    </row>
    <row r="8" spans="1:18" x14ac:dyDescent="0.2">
      <c r="C8" s="65" t="s">
        <v>12</v>
      </c>
      <c r="E8" s="79"/>
      <c r="F8" s="79"/>
      <c r="H8" s="80"/>
      <c r="O8" s="65"/>
    </row>
    <row r="9" spans="1:18" x14ac:dyDescent="0.2">
      <c r="E9" s="79"/>
      <c r="F9" s="79"/>
      <c r="H9" s="80"/>
      <c r="O9" s="65"/>
    </row>
    <row r="10" spans="1:18" x14ac:dyDescent="0.2">
      <c r="E10" s="79"/>
      <c r="F10" s="79"/>
      <c r="H10" s="80"/>
      <c r="O10" s="65"/>
    </row>
    <row r="11" spans="1:18" s="143" customFormat="1" ht="15" x14ac:dyDescent="0.25">
      <c r="A11" s="82" t="s">
        <v>13</v>
      </c>
      <c r="B11" s="82" t="s">
        <v>14</v>
      </c>
      <c r="C11" s="83" t="s">
        <v>15</v>
      </c>
      <c r="D11" s="83" t="s">
        <v>16</v>
      </c>
      <c r="E11" s="83" t="s">
        <v>17</v>
      </c>
      <c r="F11" s="84" t="s">
        <v>18</v>
      </c>
      <c r="G11" s="84" t="s">
        <v>19</v>
      </c>
      <c r="H11" s="85" t="s">
        <v>20</v>
      </c>
      <c r="I11" s="86" t="s">
        <v>21</v>
      </c>
      <c r="J11" s="86" t="s">
        <v>22</v>
      </c>
      <c r="K11" s="87" t="s">
        <v>23</v>
      </c>
      <c r="L11" s="86" t="s">
        <v>24</v>
      </c>
      <c r="M11" s="88" t="s">
        <v>25</v>
      </c>
      <c r="N11" s="140" t="s">
        <v>26</v>
      </c>
      <c r="O11" s="139" t="s">
        <v>27</v>
      </c>
      <c r="P11" s="141" t="s">
        <v>28</v>
      </c>
      <c r="Q11" s="142" t="s">
        <v>29</v>
      </c>
      <c r="R11" s="141" t="s">
        <v>30</v>
      </c>
    </row>
    <row r="12" spans="1:18" s="155" customFormat="1" ht="36.75" x14ac:dyDescent="0.3">
      <c r="A12" s="144"/>
      <c r="B12" s="144" t="s">
        <v>4</v>
      </c>
      <c r="C12" s="145" t="s">
        <v>12</v>
      </c>
      <c r="D12" s="146"/>
      <c r="E12" s="147"/>
      <c r="F12" s="147">
        <v>0</v>
      </c>
      <c r="G12" s="147">
        <v>0</v>
      </c>
      <c r="H12" s="148"/>
      <c r="I12" s="149">
        <v>-1</v>
      </c>
      <c r="J12" s="149"/>
      <c r="K12" s="149">
        <v>-1</v>
      </c>
      <c r="L12" s="149">
        <v>-1</v>
      </c>
      <c r="M12" s="150">
        <f>'Popis del'!M12</f>
        <v>0</v>
      </c>
      <c r="N12" s="151">
        <v>72119.995500000005</v>
      </c>
      <c r="O12" s="152"/>
      <c r="P12" s="153"/>
      <c r="Q12" s="154"/>
      <c r="R12" s="155">
        <v>1</v>
      </c>
    </row>
    <row r="13" spans="1:18" s="167" customFormat="1" ht="15.75" x14ac:dyDescent="0.25">
      <c r="A13" s="156" t="s">
        <v>31</v>
      </c>
      <c r="B13" s="156" t="s">
        <v>4</v>
      </c>
      <c r="C13" s="157" t="s">
        <v>32</v>
      </c>
      <c r="D13" s="158"/>
      <c r="E13" s="159">
        <v>0</v>
      </c>
      <c r="F13" s="159">
        <v>0</v>
      </c>
      <c r="G13" s="159"/>
      <c r="H13" s="160">
        <v>0</v>
      </c>
      <c r="I13" s="161">
        <v>6246020</v>
      </c>
      <c r="J13" s="161">
        <v>-1</v>
      </c>
      <c r="K13" s="161">
        <v>1</v>
      </c>
      <c r="L13" s="161">
        <v>1</v>
      </c>
      <c r="M13" s="162">
        <f>'Popis del'!M13</f>
        <v>0</v>
      </c>
      <c r="N13" s="163">
        <v>72119.995500000005</v>
      </c>
      <c r="O13" s="164"/>
      <c r="P13" s="165"/>
      <c r="Q13" s="166"/>
      <c r="R13" s="167">
        <v>1</v>
      </c>
    </row>
    <row r="14" spans="1:18" s="136" customFormat="1" x14ac:dyDescent="0.2">
      <c r="A14" s="125" t="s">
        <v>33</v>
      </c>
      <c r="B14" s="125" t="s">
        <v>34</v>
      </c>
      <c r="C14" s="126" t="s">
        <v>35</v>
      </c>
      <c r="D14" s="127"/>
      <c r="E14" s="128">
        <v>0</v>
      </c>
      <c r="F14" s="128">
        <v>0</v>
      </c>
      <c r="G14" s="128"/>
      <c r="H14" s="129">
        <v>0</v>
      </c>
      <c r="I14" s="130">
        <v>6246021</v>
      </c>
      <c r="J14" s="130">
        <v>6246020</v>
      </c>
      <c r="K14" s="130">
        <v>1</v>
      </c>
      <c r="L14" s="130">
        <v>2</v>
      </c>
      <c r="M14" s="131">
        <f>'Popis del'!M14</f>
        <v>0</v>
      </c>
      <c r="N14" s="132">
        <v>72119.995500000005</v>
      </c>
      <c r="O14" s="133"/>
      <c r="P14" s="134"/>
      <c r="Q14" s="135"/>
      <c r="R14" s="136">
        <v>1</v>
      </c>
    </row>
    <row r="15" spans="1:18" s="113" customFormat="1" x14ac:dyDescent="0.2">
      <c r="A15" s="114" t="s">
        <v>36</v>
      </c>
      <c r="B15" s="114" t="s">
        <v>34</v>
      </c>
      <c r="C15" s="115" t="s">
        <v>37</v>
      </c>
      <c r="D15" s="116"/>
      <c r="E15" s="117">
        <v>0</v>
      </c>
      <c r="F15" s="117">
        <v>0</v>
      </c>
      <c r="G15" s="117"/>
      <c r="H15" s="118">
        <v>0</v>
      </c>
      <c r="I15" s="119">
        <v>6245993</v>
      </c>
      <c r="J15" s="119">
        <v>6246021</v>
      </c>
      <c r="K15" s="119">
        <v>1</v>
      </c>
      <c r="L15" s="119">
        <v>3</v>
      </c>
      <c r="M15" s="120">
        <f>'Popis del'!M15</f>
        <v>0</v>
      </c>
      <c r="N15" s="121">
        <v>68685.710000000006</v>
      </c>
      <c r="O15" s="122"/>
      <c r="P15" s="123"/>
      <c r="Q15" s="124"/>
      <c r="R15" s="113">
        <v>1</v>
      </c>
    </row>
    <row r="16" spans="1:18" s="113" customFormat="1" x14ac:dyDescent="0.2">
      <c r="A16" s="114" t="s">
        <v>38</v>
      </c>
      <c r="B16" s="114"/>
      <c r="C16" s="115" t="s">
        <v>39</v>
      </c>
      <c r="D16" s="116"/>
      <c r="E16" s="117">
        <v>0</v>
      </c>
      <c r="F16" s="117">
        <v>0</v>
      </c>
      <c r="G16" s="117"/>
      <c r="H16" s="118">
        <v>0</v>
      </c>
      <c r="I16" s="119">
        <v>6245994</v>
      </c>
      <c r="J16" s="119">
        <v>6245993</v>
      </c>
      <c r="K16" s="119">
        <v>1</v>
      </c>
      <c r="L16" s="119">
        <v>4</v>
      </c>
      <c r="M16" s="120">
        <f>'Popis del'!M16</f>
        <v>0</v>
      </c>
      <c r="N16" s="121">
        <v>68685.710000000006</v>
      </c>
      <c r="O16" s="122"/>
      <c r="P16" s="123"/>
      <c r="Q16" s="124"/>
      <c r="R16" s="113">
        <v>1</v>
      </c>
    </row>
    <row r="17" spans="1:18" s="113" customFormat="1" x14ac:dyDescent="0.2">
      <c r="A17" s="114" t="s">
        <v>40</v>
      </c>
      <c r="B17" s="114"/>
      <c r="C17" s="115" t="s">
        <v>41</v>
      </c>
      <c r="D17" s="116"/>
      <c r="E17" s="117">
        <v>0</v>
      </c>
      <c r="F17" s="117">
        <v>0</v>
      </c>
      <c r="G17" s="117"/>
      <c r="H17" s="118">
        <v>0</v>
      </c>
      <c r="I17" s="119">
        <v>6245995</v>
      </c>
      <c r="J17" s="119">
        <v>6245994</v>
      </c>
      <c r="K17" s="119">
        <v>1</v>
      </c>
      <c r="L17" s="119">
        <v>5</v>
      </c>
      <c r="M17" s="120">
        <f>'Popis del'!M17</f>
        <v>0</v>
      </c>
      <c r="N17" s="121">
        <v>0</v>
      </c>
      <c r="O17" s="122"/>
      <c r="P17" s="123"/>
      <c r="Q17" s="124"/>
      <c r="R17" s="113">
        <v>1</v>
      </c>
    </row>
    <row r="18" spans="1:18" s="113" customFormat="1" x14ac:dyDescent="0.2">
      <c r="A18" s="114" t="s">
        <v>113</v>
      </c>
      <c r="B18" s="114"/>
      <c r="C18" s="115" t="s">
        <v>114</v>
      </c>
      <c r="D18" s="116"/>
      <c r="E18" s="117">
        <v>0</v>
      </c>
      <c r="F18" s="117">
        <v>0</v>
      </c>
      <c r="G18" s="117"/>
      <c r="H18" s="118">
        <v>0</v>
      </c>
      <c r="I18" s="119">
        <v>6245996</v>
      </c>
      <c r="J18" s="119">
        <v>6245994</v>
      </c>
      <c r="K18" s="119">
        <v>1</v>
      </c>
      <c r="L18" s="119">
        <v>5</v>
      </c>
      <c r="M18" s="120">
        <f>'Popis del'!M48</f>
        <v>0</v>
      </c>
      <c r="N18" s="121">
        <v>49214.570000000007</v>
      </c>
      <c r="O18" s="122"/>
      <c r="P18" s="123"/>
      <c r="Q18" s="124"/>
      <c r="R18" s="113">
        <v>1</v>
      </c>
    </row>
    <row r="19" spans="1:18" s="113" customFormat="1" x14ac:dyDescent="0.2">
      <c r="A19" s="114" t="s">
        <v>115</v>
      </c>
      <c r="B19" s="114" t="s">
        <v>116</v>
      </c>
      <c r="C19" s="115" t="s">
        <v>117</v>
      </c>
      <c r="D19" s="116"/>
      <c r="E19" s="117">
        <v>0</v>
      </c>
      <c r="F19" s="117">
        <v>0</v>
      </c>
      <c r="G19" s="117"/>
      <c r="H19" s="118">
        <v>0</v>
      </c>
      <c r="I19" s="119">
        <v>6245997</v>
      </c>
      <c r="J19" s="119">
        <v>6245996</v>
      </c>
      <c r="K19" s="119">
        <v>1</v>
      </c>
      <c r="L19" s="119">
        <v>6</v>
      </c>
      <c r="M19" s="120">
        <f>'Popis del'!M49</f>
        <v>0</v>
      </c>
      <c r="N19" s="121"/>
      <c r="O19" s="122"/>
      <c r="P19" s="123"/>
      <c r="Q19" s="124"/>
      <c r="R19" s="113">
        <v>1</v>
      </c>
    </row>
    <row r="20" spans="1:18" s="113" customFormat="1" x14ac:dyDescent="0.2">
      <c r="A20" s="114" t="s">
        <v>118</v>
      </c>
      <c r="B20" s="114" t="s">
        <v>119</v>
      </c>
      <c r="C20" s="115" t="s">
        <v>120</v>
      </c>
      <c r="D20" s="116"/>
      <c r="E20" s="117">
        <v>0</v>
      </c>
      <c r="F20" s="117">
        <v>0</v>
      </c>
      <c r="G20" s="117"/>
      <c r="H20" s="118">
        <v>0</v>
      </c>
      <c r="I20" s="119">
        <v>6245998</v>
      </c>
      <c r="J20" s="119">
        <v>6245996</v>
      </c>
      <c r="K20" s="119">
        <v>1</v>
      </c>
      <c r="L20" s="119">
        <v>6</v>
      </c>
      <c r="M20" s="120">
        <f>'Popis del'!M50</f>
        <v>0</v>
      </c>
      <c r="N20" s="121"/>
      <c r="O20" s="122"/>
      <c r="P20" s="123"/>
      <c r="Q20" s="124"/>
      <c r="R20" s="113">
        <v>1</v>
      </c>
    </row>
    <row r="21" spans="1:18" s="113" customFormat="1" x14ac:dyDescent="0.2">
      <c r="A21" s="114" t="s">
        <v>121</v>
      </c>
      <c r="B21" s="114" t="s">
        <v>122</v>
      </c>
      <c r="C21" s="115" t="s">
        <v>123</v>
      </c>
      <c r="D21" s="116"/>
      <c r="E21" s="117">
        <v>0</v>
      </c>
      <c r="F21" s="117">
        <v>0</v>
      </c>
      <c r="G21" s="117"/>
      <c r="H21" s="118">
        <v>0</v>
      </c>
      <c r="I21" s="119">
        <v>6245999</v>
      </c>
      <c r="J21" s="119">
        <v>6245996</v>
      </c>
      <c r="K21" s="119">
        <v>1</v>
      </c>
      <c r="L21" s="119">
        <v>6</v>
      </c>
      <c r="M21" s="120">
        <f>'Popis del'!M51</f>
        <v>0</v>
      </c>
      <c r="N21" s="121"/>
      <c r="O21" s="122"/>
      <c r="P21" s="123"/>
      <c r="Q21" s="124"/>
      <c r="R21" s="113">
        <v>1</v>
      </c>
    </row>
    <row r="22" spans="1:18" s="113" customFormat="1" x14ac:dyDescent="0.2">
      <c r="A22" s="114" t="s">
        <v>124</v>
      </c>
      <c r="B22" s="114" t="s">
        <v>125</v>
      </c>
      <c r="C22" s="115" t="s">
        <v>126</v>
      </c>
      <c r="D22" s="116"/>
      <c r="E22" s="117">
        <v>0</v>
      </c>
      <c r="F22" s="117">
        <v>0</v>
      </c>
      <c r="G22" s="117"/>
      <c r="H22" s="118">
        <v>0</v>
      </c>
      <c r="I22" s="119">
        <v>6246000</v>
      </c>
      <c r="J22" s="119">
        <v>6245996</v>
      </c>
      <c r="K22" s="119">
        <v>1</v>
      </c>
      <c r="L22" s="119">
        <v>6</v>
      </c>
      <c r="M22" s="120">
        <f>'Popis del'!M52</f>
        <v>0</v>
      </c>
      <c r="N22" s="121">
        <v>692.31</v>
      </c>
      <c r="O22" s="122"/>
      <c r="P22" s="123"/>
      <c r="Q22" s="124"/>
      <c r="R22" s="113">
        <v>1</v>
      </c>
    </row>
    <row r="23" spans="1:18" s="113" customFormat="1" x14ac:dyDescent="0.2">
      <c r="A23" s="114" t="s">
        <v>133</v>
      </c>
      <c r="B23" s="114" t="s">
        <v>134</v>
      </c>
      <c r="C23" s="115" t="s">
        <v>135</v>
      </c>
      <c r="D23" s="116"/>
      <c r="E23" s="117">
        <v>0</v>
      </c>
      <c r="F23" s="117">
        <v>0</v>
      </c>
      <c r="G23" s="117"/>
      <c r="H23" s="118">
        <v>0</v>
      </c>
      <c r="I23" s="119">
        <v>6246001</v>
      </c>
      <c r="J23" s="119">
        <v>6245996</v>
      </c>
      <c r="K23" s="119">
        <v>1</v>
      </c>
      <c r="L23" s="119">
        <v>6</v>
      </c>
      <c r="M23" s="120">
        <f>'Popis del'!M55</f>
        <v>0</v>
      </c>
      <c r="N23" s="121">
        <v>615.38</v>
      </c>
      <c r="O23" s="122"/>
      <c r="P23" s="123"/>
      <c r="Q23" s="124"/>
      <c r="R23" s="113">
        <v>1</v>
      </c>
    </row>
    <row r="24" spans="1:18" s="113" customFormat="1" x14ac:dyDescent="0.2">
      <c r="A24" s="114" t="s">
        <v>138</v>
      </c>
      <c r="B24" s="114" t="s">
        <v>139</v>
      </c>
      <c r="C24" s="115" t="s">
        <v>140</v>
      </c>
      <c r="D24" s="116"/>
      <c r="E24" s="117">
        <v>0</v>
      </c>
      <c r="F24" s="117">
        <v>0</v>
      </c>
      <c r="G24" s="117"/>
      <c r="H24" s="118">
        <v>0</v>
      </c>
      <c r="I24" s="119">
        <v>6246002</v>
      </c>
      <c r="J24" s="119">
        <v>6245996</v>
      </c>
      <c r="K24" s="119">
        <v>1</v>
      </c>
      <c r="L24" s="119">
        <v>6</v>
      </c>
      <c r="M24" s="120">
        <f>'Popis del'!M57</f>
        <v>0</v>
      </c>
      <c r="N24" s="121">
        <v>913.46</v>
      </c>
      <c r="O24" s="122"/>
      <c r="P24" s="123"/>
      <c r="Q24" s="124"/>
      <c r="R24" s="113">
        <v>1</v>
      </c>
    </row>
    <row r="25" spans="1:18" s="113" customFormat="1" x14ac:dyDescent="0.2">
      <c r="A25" s="114" t="s">
        <v>145</v>
      </c>
      <c r="B25" s="114" t="s">
        <v>146</v>
      </c>
      <c r="C25" s="115" t="s">
        <v>147</v>
      </c>
      <c r="D25" s="116"/>
      <c r="E25" s="117">
        <v>0</v>
      </c>
      <c r="F25" s="117">
        <v>0</v>
      </c>
      <c r="G25" s="117"/>
      <c r="H25" s="118">
        <v>0</v>
      </c>
      <c r="I25" s="119">
        <v>6246003</v>
      </c>
      <c r="J25" s="119">
        <v>6245996</v>
      </c>
      <c r="K25" s="119">
        <v>1</v>
      </c>
      <c r="L25" s="119">
        <v>6</v>
      </c>
      <c r="M25" s="120">
        <f>'Popis del'!M60</f>
        <v>0</v>
      </c>
      <c r="N25" s="121">
        <v>538.46</v>
      </c>
      <c r="O25" s="122"/>
      <c r="P25" s="123"/>
      <c r="Q25" s="124"/>
      <c r="R25" s="113">
        <v>1</v>
      </c>
    </row>
    <row r="26" spans="1:18" s="113" customFormat="1" x14ac:dyDescent="0.2">
      <c r="A26" s="114" t="s">
        <v>150</v>
      </c>
      <c r="B26" s="114" t="s">
        <v>151</v>
      </c>
      <c r="C26" s="115" t="s">
        <v>152</v>
      </c>
      <c r="D26" s="116"/>
      <c r="E26" s="117">
        <v>0</v>
      </c>
      <c r="F26" s="117">
        <v>0</v>
      </c>
      <c r="G26" s="117"/>
      <c r="H26" s="118">
        <v>0</v>
      </c>
      <c r="I26" s="119">
        <v>6246004</v>
      </c>
      <c r="J26" s="119">
        <v>6245996</v>
      </c>
      <c r="K26" s="119">
        <v>1</v>
      </c>
      <c r="L26" s="119">
        <v>6</v>
      </c>
      <c r="M26" s="120">
        <f>'Popis del'!M62</f>
        <v>0</v>
      </c>
      <c r="N26" s="121">
        <v>5269.23</v>
      </c>
      <c r="O26" s="122"/>
      <c r="P26" s="123"/>
      <c r="Q26" s="124"/>
      <c r="R26" s="113">
        <v>1</v>
      </c>
    </row>
    <row r="27" spans="1:18" s="113" customFormat="1" x14ac:dyDescent="0.2">
      <c r="A27" s="114" t="s">
        <v>157</v>
      </c>
      <c r="B27" s="114" t="s">
        <v>158</v>
      </c>
      <c r="C27" s="115" t="s">
        <v>159</v>
      </c>
      <c r="D27" s="116"/>
      <c r="E27" s="117">
        <v>0</v>
      </c>
      <c r="F27" s="117">
        <v>0</v>
      </c>
      <c r="G27" s="117"/>
      <c r="H27" s="118">
        <v>0</v>
      </c>
      <c r="I27" s="119">
        <v>6246005</v>
      </c>
      <c r="J27" s="119">
        <v>6245996</v>
      </c>
      <c r="K27" s="119">
        <v>1</v>
      </c>
      <c r="L27" s="119">
        <v>6</v>
      </c>
      <c r="M27" s="120">
        <f>'Popis del'!M65</f>
        <v>0</v>
      </c>
      <c r="N27" s="121">
        <v>4528.8399999999992</v>
      </c>
      <c r="O27" s="122"/>
      <c r="P27" s="123"/>
      <c r="Q27" s="124"/>
      <c r="R27" s="113">
        <v>1</v>
      </c>
    </row>
    <row r="28" spans="1:18" s="113" customFormat="1" x14ac:dyDescent="0.2">
      <c r="A28" s="114" t="s">
        <v>170</v>
      </c>
      <c r="B28" s="114" t="s">
        <v>171</v>
      </c>
      <c r="C28" s="115" t="s">
        <v>172</v>
      </c>
      <c r="D28" s="116"/>
      <c r="E28" s="117">
        <v>0</v>
      </c>
      <c r="F28" s="117">
        <v>0</v>
      </c>
      <c r="G28" s="117"/>
      <c r="H28" s="118">
        <v>0</v>
      </c>
      <c r="I28" s="119">
        <v>6246006</v>
      </c>
      <c r="J28" s="119">
        <v>6245996</v>
      </c>
      <c r="K28" s="119">
        <v>1</v>
      </c>
      <c r="L28" s="119">
        <v>6</v>
      </c>
      <c r="M28" s="120">
        <f>'Popis del'!M70</f>
        <v>0</v>
      </c>
      <c r="N28" s="121">
        <v>18204.939999999999</v>
      </c>
      <c r="O28" s="122"/>
      <c r="P28" s="123"/>
      <c r="Q28" s="124"/>
      <c r="R28" s="113">
        <v>1</v>
      </c>
    </row>
    <row r="29" spans="1:18" s="113" customFormat="1" x14ac:dyDescent="0.2">
      <c r="A29" s="114" t="s">
        <v>193</v>
      </c>
      <c r="B29" s="114" t="s">
        <v>194</v>
      </c>
      <c r="C29" s="115" t="s">
        <v>195</v>
      </c>
      <c r="D29" s="116"/>
      <c r="E29" s="117">
        <v>0</v>
      </c>
      <c r="F29" s="117">
        <v>0</v>
      </c>
      <c r="G29" s="117"/>
      <c r="H29" s="118">
        <v>0</v>
      </c>
      <c r="I29" s="119">
        <v>6246011</v>
      </c>
      <c r="J29" s="119">
        <v>6245996</v>
      </c>
      <c r="K29" s="119">
        <v>1</v>
      </c>
      <c r="L29" s="119">
        <v>6</v>
      </c>
      <c r="M29" s="120">
        <f>'Popis del'!M79</f>
        <v>0</v>
      </c>
      <c r="N29" s="121">
        <v>4067.31</v>
      </c>
      <c r="O29" s="122"/>
      <c r="P29" s="123"/>
      <c r="Q29" s="124"/>
      <c r="R29" s="113">
        <v>1</v>
      </c>
    </row>
    <row r="30" spans="1:18" s="113" customFormat="1" x14ac:dyDescent="0.2">
      <c r="A30" s="114" t="s">
        <v>207</v>
      </c>
      <c r="B30" s="114" t="s">
        <v>208</v>
      </c>
      <c r="C30" s="115" t="s">
        <v>209</v>
      </c>
      <c r="D30" s="116"/>
      <c r="E30" s="117">
        <v>0</v>
      </c>
      <c r="F30" s="117">
        <v>0</v>
      </c>
      <c r="G30" s="117"/>
      <c r="H30" s="118">
        <v>0</v>
      </c>
      <c r="I30" s="119">
        <v>6246018</v>
      </c>
      <c r="J30" s="119">
        <v>6245996</v>
      </c>
      <c r="K30" s="119">
        <v>1</v>
      </c>
      <c r="L30" s="119">
        <v>6</v>
      </c>
      <c r="M30" s="120">
        <f>'Popis del'!M86</f>
        <v>0</v>
      </c>
      <c r="N30" s="121">
        <v>2490.4100000000003</v>
      </c>
      <c r="O30" s="122"/>
      <c r="P30" s="123"/>
      <c r="Q30" s="124"/>
      <c r="R30" s="113">
        <v>1</v>
      </c>
    </row>
    <row r="31" spans="1:18" s="113" customFormat="1" x14ac:dyDescent="0.2">
      <c r="A31" s="114" t="s">
        <v>213</v>
      </c>
      <c r="B31" s="114" t="s">
        <v>214</v>
      </c>
      <c r="C31" s="115" t="s">
        <v>215</v>
      </c>
      <c r="D31" s="116"/>
      <c r="E31" s="117">
        <v>0</v>
      </c>
      <c r="F31" s="117">
        <v>0</v>
      </c>
      <c r="G31" s="117"/>
      <c r="H31" s="118">
        <v>0</v>
      </c>
      <c r="I31" s="119">
        <v>6246007</v>
      </c>
      <c r="J31" s="119">
        <v>6245996</v>
      </c>
      <c r="K31" s="119">
        <v>1</v>
      </c>
      <c r="L31" s="119">
        <v>6</v>
      </c>
      <c r="M31" s="120">
        <f>'Popis del'!M89</f>
        <v>0</v>
      </c>
      <c r="N31" s="121"/>
      <c r="O31" s="122"/>
      <c r="P31" s="123"/>
      <c r="Q31" s="124"/>
      <c r="R31" s="113">
        <v>1</v>
      </c>
    </row>
    <row r="32" spans="1:18" s="113" customFormat="1" x14ac:dyDescent="0.2">
      <c r="A32" s="114" t="s">
        <v>216</v>
      </c>
      <c r="B32" s="114" t="s">
        <v>217</v>
      </c>
      <c r="C32" s="115" t="s">
        <v>218</v>
      </c>
      <c r="D32" s="116"/>
      <c r="E32" s="117">
        <v>0</v>
      </c>
      <c r="F32" s="117">
        <v>0</v>
      </c>
      <c r="G32" s="117"/>
      <c r="H32" s="118">
        <v>0</v>
      </c>
      <c r="I32" s="119">
        <v>6246008</v>
      </c>
      <c r="J32" s="119">
        <v>6245996</v>
      </c>
      <c r="K32" s="119">
        <v>1</v>
      </c>
      <c r="L32" s="119">
        <v>6</v>
      </c>
      <c r="M32" s="120">
        <f>'Popis del'!M90</f>
        <v>0</v>
      </c>
      <c r="N32" s="121"/>
      <c r="O32" s="122"/>
      <c r="P32" s="123"/>
      <c r="Q32" s="124"/>
      <c r="R32" s="113">
        <v>1</v>
      </c>
    </row>
    <row r="33" spans="1:18" s="113" customFormat="1" x14ac:dyDescent="0.2">
      <c r="A33" s="114" t="s">
        <v>219</v>
      </c>
      <c r="B33" s="114" t="s">
        <v>220</v>
      </c>
      <c r="C33" s="115" t="s">
        <v>221</v>
      </c>
      <c r="D33" s="116"/>
      <c r="E33" s="117">
        <v>0</v>
      </c>
      <c r="F33" s="117">
        <v>0</v>
      </c>
      <c r="G33" s="117"/>
      <c r="H33" s="118">
        <v>0</v>
      </c>
      <c r="I33" s="119">
        <v>6246009</v>
      </c>
      <c r="J33" s="119">
        <v>6245996</v>
      </c>
      <c r="K33" s="119">
        <v>1</v>
      </c>
      <c r="L33" s="119">
        <v>6</v>
      </c>
      <c r="M33" s="120">
        <f>'Popis del'!M91</f>
        <v>0</v>
      </c>
      <c r="N33" s="121"/>
      <c r="O33" s="122"/>
      <c r="P33" s="123"/>
      <c r="Q33" s="124"/>
      <c r="R33" s="113">
        <v>1</v>
      </c>
    </row>
    <row r="34" spans="1:18" s="113" customFormat="1" x14ac:dyDescent="0.2">
      <c r="A34" s="114" t="s">
        <v>222</v>
      </c>
      <c r="B34" s="114" t="s">
        <v>223</v>
      </c>
      <c r="C34" s="115" t="s">
        <v>224</v>
      </c>
      <c r="D34" s="116"/>
      <c r="E34" s="117">
        <v>0</v>
      </c>
      <c r="F34" s="117">
        <v>0</v>
      </c>
      <c r="G34" s="117"/>
      <c r="H34" s="118">
        <v>0</v>
      </c>
      <c r="I34" s="119">
        <v>6246010</v>
      </c>
      <c r="J34" s="119">
        <v>6245996</v>
      </c>
      <c r="K34" s="119">
        <v>1</v>
      </c>
      <c r="L34" s="119">
        <v>6</v>
      </c>
      <c r="M34" s="120">
        <f>'Popis del'!M92</f>
        <v>0</v>
      </c>
      <c r="N34" s="121">
        <v>11894.230000000001</v>
      </c>
      <c r="O34" s="122"/>
      <c r="P34" s="123"/>
      <c r="Q34" s="124"/>
      <c r="R34" s="113">
        <v>1</v>
      </c>
    </row>
    <row r="35" spans="1:18" s="113" customFormat="1" x14ac:dyDescent="0.2">
      <c r="A35" s="114" t="s">
        <v>241</v>
      </c>
      <c r="B35" s="114" t="s">
        <v>242</v>
      </c>
      <c r="C35" s="115" t="s">
        <v>243</v>
      </c>
      <c r="D35" s="116"/>
      <c r="E35" s="117">
        <v>0</v>
      </c>
      <c r="F35" s="117">
        <v>0</v>
      </c>
      <c r="G35" s="117"/>
      <c r="H35" s="118">
        <v>0</v>
      </c>
      <c r="I35" s="119">
        <v>6246012</v>
      </c>
      <c r="J35" s="119">
        <v>6245996</v>
      </c>
      <c r="K35" s="119">
        <v>1</v>
      </c>
      <c r="L35" s="119">
        <v>6</v>
      </c>
      <c r="M35" s="120">
        <f>'Popis del'!M101</f>
        <v>0</v>
      </c>
      <c r="N35" s="121"/>
      <c r="O35" s="122"/>
      <c r="P35" s="123"/>
      <c r="Q35" s="124"/>
      <c r="R35" s="113">
        <v>1</v>
      </c>
    </row>
    <row r="36" spans="1:18" s="113" customFormat="1" x14ac:dyDescent="0.2">
      <c r="A36" s="114" t="s">
        <v>244</v>
      </c>
      <c r="B36" s="114"/>
      <c r="C36" s="115" t="s">
        <v>245</v>
      </c>
      <c r="D36" s="116"/>
      <c r="E36" s="117">
        <v>0</v>
      </c>
      <c r="F36" s="117">
        <v>0</v>
      </c>
      <c r="G36" s="117"/>
      <c r="H36" s="118">
        <v>0</v>
      </c>
      <c r="I36" s="119">
        <v>6246013</v>
      </c>
      <c r="J36" s="119">
        <v>6245994</v>
      </c>
      <c r="K36" s="119">
        <v>1</v>
      </c>
      <c r="L36" s="119">
        <v>5</v>
      </c>
      <c r="M36" s="120">
        <f>'Popis del'!M102</f>
        <v>0</v>
      </c>
      <c r="N36" s="121">
        <v>19471.14</v>
      </c>
      <c r="O36" s="122"/>
      <c r="P36" s="123"/>
      <c r="Q36" s="124"/>
      <c r="R36" s="113">
        <v>1</v>
      </c>
    </row>
    <row r="37" spans="1:18" s="113" customFormat="1" x14ac:dyDescent="0.2">
      <c r="A37" s="114" t="s">
        <v>246</v>
      </c>
      <c r="B37" s="114" t="s">
        <v>242</v>
      </c>
      <c r="C37" s="115" t="s">
        <v>243</v>
      </c>
      <c r="D37" s="116"/>
      <c r="E37" s="117">
        <v>0</v>
      </c>
      <c r="F37" s="117">
        <v>0</v>
      </c>
      <c r="G37" s="117"/>
      <c r="H37" s="118">
        <v>0</v>
      </c>
      <c r="I37" s="119">
        <v>6246014</v>
      </c>
      <c r="J37" s="119">
        <v>6246013</v>
      </c>
      <c r="K37" s="119">
        <v>1</v>
      </c>
      <c r="L37" s="119">
        <v>6</v>
      </c>
      <c r="M37" s="120">
        <f>'Popis del'!M103</f>
        <v>0</v>
      </c>
      <c r="N37" s="121">
        <v>0</v>
      </c>
      <c r="O37" s="122"/>
      <c r="P37" s="123"/>
      <c r="Q37" s="124"/>
      <c r="R37" s="113">
        <v>1</v>
      </c>
    </row>
    <row r="38" spans="1:18" s="113" customFormat="1" x14ac:dyDescent="0.2">
      <c r="A38" s="114" t="s">
        <v>249</v>
      </c>
      <c r="B38" s="114" t="s">
        <v>250</v>
      </c>
      <c r="C38" s="115" t="s">
        <v>251</v>
      </c>
      <c r="D38" s="116"/>
      <c r="E38" s="117">
        <v>0</v>
      </c>
      <c r="F38" s="117">
        <v>0</v>
      </c>
      <c r="G38" s="117"/>
      <c r="H38" s="118">
        <v>0</v>
      </c>
      <c r="I38" s="119">
        <v>6246015</v>
      </c>
      <c r="J38" s="119">
        <v>6246013</v>
      </c>
      <c r="K38" s="119">
        <v>1</v>
      </c>
      <c r="L38" s="119">
        <v>6</v>
      </c>
      <c r="M38" s="120">
        <f>'Popis del'!M105</f>
        <v>0</v>
      </c>
      <c r="N38" s="121">
        <v>1865.38</v>
      </c>
      <c r="O38" s="122"/>
      <c r="P38" s="123"/>
      <c r="Q38" s="124"/>
      <c r="R38" s="113">
        <v>1</v>
      </c>
    </row>
    <row r="39" spans="1:18" s="113" customFormat="1" x14ac:dyDescent="0.2">
      <c r="A39" s="114" t="s">
        <v>261</v>
      </c>
      <c r="B39" s="114" t="s">
        <v>262</v>
      </c>
      <c r="C39" s="115" t="s">
        <v>195</v>
      </c>
      <c r="D39" s="116"/>
      <c r="E39" s="117">
        <v>0</v>
      </c>
      <c r="F39" s="117">
        <v>0</v>
      </c>
      <c r="G39" s="117"/>
      <c r="H39" s="118">
        <v>0</v>
      </c>
      <c r="I39" s="119">
        <v>6246016</v>
      </c>
      <c r="J39" s="119">
        <v>6246013</v>
      </c>
      <c r="K39" s="119">
        <v>1</v>
      </c>
      <c r="L39" s="119">
        <v>6</v>
      </c>
      <c r="M39" s="120">
        <f>'Popis del'!M110</f>
        <v>0</v>
      </c>
      <c r="N39" s="121">
        <v>4625</v>
      </c>
      <c r="O39" s="122"/>
      <c r="P39" s="123"/>
      <c r="Q39" s="124"/>
      <c r="R39" s="113">
        <v>1</v>
      </c>
    </row>
    <row r="40" spans="1:18" s="113" customFormat="1" x14ac:dyDescent="0.2">
      <c r="A40" s="114" t="s">
        <v>274</v>
      </c>
      <c r="B40" s="114" t="s">
        <v>275</v>
      </c>
      <c r="C40" s="115" t="s">
        <v>276</v>
      </c>
      <c r="D40" s="116"/>
      <c r="E40" s="117">
        <v>0</v>
      </c>
      <c r="F40" s="117">
        <v>0</v>
      </c>
      <c r="G40" s="117"/>
      <c r="H40" s="118">
        <v>0</v>
      </c>
      <c r="I40" s="119">
        <v>6246019</v>
      </c>
      <c r="J40" s="119">
        <v>6246013</v>
      </c>
      <c r="K40" s="119">
        <v>1</v>
      </c>
      <c r="L40" s="119">
        <v>6</v>
      </c>
      <c r="M40" s="120">
        <f>'Popis del'!M116</f>
        <v>0</v>
      </c>
      <c r="N40" s="121">
        <v>1442.31</v>
      </c>
      <c r="O40" s="122"/>
      <c r="P40" s="123"/>
      <c r="Q40" s="124"/>
      <c r="R40" s="113">
        <v>1</v>
      </c>
    </row>
    <row r="41" spans="1:18" s="113" customFormat="1" x14ac:dyDescent="0.2">
      <c r="A41" s="114" t="s">
        <v>279</v>
      </c>
      <c r="B41" s="114" t="s">
        <v>280</v>
      </c>
      <c r="C41" s="115" t="s">
        <v>281</v>
      </c>
      <c r="D41" s="116"/>
      <c r="E41" s="117">
        <v>0</v>
      </c>
      <c r="F41" s="117">
        <v>0</v>
      </c>
      <c r="G41" s="117"/>
      <c r="H41" s="118">
        <v>0</v>
      </c>
      <c r="I41" s="119">
        <v>6246017</v>
      </c>
      <c r="J41" s="119">
        <v>6246013</v>
      </c>
      <c r="K41" s="119">
        <v>1</v>
      </c>
      <c r="L41" s="119">
        <v>6</v>
      </c>
      <c r="M41" s="120">
        <f>'Popis del'!M118</f>
        <v>0</v>
      </c>
      <c r="N41" s="121">
        <v>11538.45</v>
      </c>
      <c r="O41" s="122"/>
      <c r="P41" s="123"/>
      <c r="Q41" s="124"/>
      <c r="R41" s="113">
        <v>1</v>
      </c>
    </row>
    <row r="42" spans="1:18" s="113" customFormat="1" x14ac:dyDescent="0.2">
      <c r="A42" s="114" t="s">
        <v>292</v>
      </c>
      <c r="B42" s="114" t="s">
        <v>51</v>
      </c>
      <c r="C42" s="115" t="s">
        <v>293</v>
      </c>
      <c r="D42" s="116"/>
      <c r="E42" s="117">
        <v>0</v>
      </c>
      <c r="F42" s="117">
        <v>0</v>
      </c>
      <c r="G42" s="117"/>
      <c r="H42" s="118">
        <v>0</v>
      </c>
      <c r="I42" s="119">
        <v>6246022</v>
      </c>
      <c r="J42" s="119">
        <v>6246021</v>
      </c>
      <c r="K42" s="119">
        <v>1</v>
      </c>
      <c r="L42" s="119">
        <v>3</v>
      </c>
      <c r="M42" s="120">
        <f>'Popis del'!M126</f>
        <v>0</v>
      </c>
      <c r="N42" s="121">
        <v>3434.2855</v>
      </c>
      <c r="O42" s="122"/>
      <c r="P42" s="123"/>
      <c r="Q42" s="124"/>
      <c r="R42" s="113">
        <v>1</v>
      </c>
    </row>
    <row r="43" spans="1:18" s="89" customFormat="1" ht="15" x14ac:dyDescent="0.2">
      <c r="A43" s="90"/>
      <c r="B43" s="90"/>
      <c r="C43" s="91"/>
      <c r="D43" s="92"/>
      <c r="E43" s="93"/>
      <c r="F43" s="93"/>
      <c r="G43" s="93"/>
      <c r="H43" s="94"/>
      <c r="I43" s="95"/>
      <c r="J43" s="95"/>
      <c r="K43" s="95"/>
      <c r="L43" s="95"/>
      <c r="M43" s="96"/>
      <c r="N43" s="97"/>
      <c r="O43" s="98"/>
      <c r="P43" s="99"/>
      <c r="Q43" s="100"/>
    </row>
    <row r="44" spans="1:18" s="101" customFormat="1" x14ac:dyDescent="0.2">
      <c r="A44" s="102"/>
      <c r="B44" s="102"/>
      <c r="C44" s="103"/>
      <c r="D44" s="104"/>
      <c r="E44" s="105"/>
      <c r="F44" s="105"/>
      <c r="G44" s="105"/>
      <c r="H44" s="106"/>
      <c r="I44" s="107"/>
      <c r="J44" s="107"/>
      <c r="K44" s="107"/>
      <c r="L44" s="107"/>
      <c r="M44" s="108"/>
      <c r="N44" s="109"/>
      <c r="O44" s="110"/>
      <c r="P44" s="111"/>
      <c r="Q44" s="112"/>
    </row>
    <row r="45" spans="1:18" s="101" customFormat="1" x14ac:dyDescent="0.2">
      <c r="A45" s="102"/>
      <c r="B45" s="102"/>
      <c r="C45" s="103"/>
      <c r="D45" s="104"/>
      <c r="E45" s="105"/>
      <c r="F45" s="105"/>
      <c r="G45" s="105"/>
      <c r="H45" s="106"/>
      <c r="I45" s="107"/>
      <c r="J45" s="107"/>
      <c r="K45" s="107"/>
      <c r="L45" s="107"/>
      <c r="M45" s="108"/>
      <c r="N45" s="109"/>
      <c r="O45" s="110"/>
      <c r="P45" s="111"/>
      <c r="Q45" s="112"/>
    </row>
    <row r="46" spans="1:18" s="101" customFormat="1" x14ac:dyDescent="0.2">
      <c r="A46" s="102"/>
      <c r="B46" s="102"/>
      <c r="C46" s="103"/>
      <c r="D46" s="104"/>
      <c r="E46" s="105"/>
      <c r="F46" s="105"/>
      <c r="G46" s="105"/>
      <c r="H46" s="106"/>
      <c r="I46" s="107"/>
      <c r="J46" s="107"/>
      <c r="K46" s="107"/>
      <c r="L46" s="107"/>
      <c r="M46" s="108"/>
      <c r="N46" s="109"/>
      <c r="O46" s="110"/>
      <c r="P46" s="111"/>
      <c r="Q46" s="112"/>
    </row>
    <row r="47" spans="1:18" s="101" customFormat="1" x14ac:dyDescent="0.2">
      <c r="A47" s="102"/>
      <c r="B47" s="102"/>
      <c r="C47" s="103"/>
      <c r="D47" s="104"/>
      <c r="E47" s="105"/>
      <c r="F47" s="105"/>
      <c r="G47" s="105"/>
      <c r="H47" s="106"/>
      <c r="I47" s="107"/>
      <c r="J47" s="107"/>
      <c r="K47" s="107"/>
      <c r="L47" s="107"/>
      <c r="M47" s="108"/>
      <c r="N47" s="109"/>
      <c r="O47" s="110"/>
      <c r="P47" s="111"/>
      <c r="Q47" s="112"/>
    </row>
    <row r="48" spans="1:18" s="101" customFormat="1" x14ac:dyDescent="0.2">
      <c r="A48" s="102"/>
      <c r="B48" s="102"/>
      <c r="C48" s="103"/>
      <c r="D48" s="104"/>
      <c r="E48" s="105"/>
      <c r="F48" s="105"/>
      <c r="G48" s="105"/>
      <c r="H48" s="106"/>
      <c r="I48" s="107"/>
      <c r="J48" s="107"/>
      <c r="K48" s="107"/>
      <c r="L48" s="107"/>
      <c r="M48" s="108"/>
      <c r="N48" s="109"/>
      <c r="O48" s="110"/>
      <c r="P48" s="111"/>
      <c r="Q48" s="112"/>
    </row>
    <row r="49" spans="1:17" s="101" customFormat="1" x14ac:dyDescent="0.2">
      <c r="A49" s="102"/>
      <c r="B49" s="102"/>
      <c r="C49" s="103"/>
      <c r="D49" s="104"/>
      <c r="E49" s="105"/>
      <c r="F49" s="105"/>
      <c r="G49" s="105"/>
      <c r="H49" s="106"/>
      <c r="I49" s="107"/>
      <c r="J49" s="107"/>
      <c r="K49" s="107"/>
      <c r="L49" s="107"/>
      <c r="M49" s="108"/>
      <c r="N49" s="109"/>
      <c r="O49" s="110"/>
      <c r="P49" s="111"/>
      <c r="Q49" s="112"/>
    </row>
    <row r="50" spans="1:17" s="101" customFormat="1" x14ac:dyDescent="0.2">
      <c r="A50" s="102"/>
      <c r="B50" s="102"/>
      <c r="C50" s="103"/>
      <c r="D50" s="104"/>
      <c r="E50" s="105"/>
      <c r="F50" s="105"/>
      <c r="G50" s="105"/>
      <c r="H50" s="106"/>
      <c r="I50" s="107"/>
      <c r="J50" s="107"/>
      <c r="K50" s="107"/>
      <c r="L50" s="107"/>
      <c r="M50" s="108"/>
      <c r="N50" s="109"/>
      <c r="O50" s="110"/>
      <c r="P50" s="111"/>
      <c r="Q50" s="112"/>
    </row>
    <row r="51" spans="1:17" s="101" customFormat="1" x14ac:dyDescent="0.2">
      <c r="A51" s="102"/>
      <c r="B51" s="102"/>
      <c r="C51" s="103"/>
      <c r="D51" s="104"/>
      <c r="E51" s="105"/>
      <c r="F51" s="105"/>
      <c r="G51" s="105"/>
      <c r="H51" s="106"/>
      <c r="I51" s="107"/>
      <c r="J51" s="107"/>
      <c r="K51" s="107"/>
      <c r="L51" s="107"/>
      <c r="M51" s="108"/>
      <c r="N51" s="109"/>
      <c r="O51" s="110"/>
      <c r="P51" s="111"/>
      <c r="Q51" s="112"/>
    </row>
    <row r="52" spans="1:17" s="101" customFormat="1" x14ac:dyDescent="0.2">
      <c r="A52" s="102"/>
      <c r="B52" s="102"/>
      <c r="C52" s="103"/>
      <c r="D52" s="104"/>
      <c r="E52" s="105"/>
      <c r="F52" s="105"/>
      <c r="G52" s="105"/>
      <c r="H52" s="106"/>
      <c r="I52" s="107"/>
      <c r="J52" s="107"/>
      <c r="K52" s="107"/>
      <c r="L52" s="107"/>
      <c r="M52" s="108"/>
      <c r="N52" s="109"/>
      <c r="O52" s="110"/>
      <c r="P52" s="111"/>
      <c r="Q52" s="112"/>
    </row>
    <row r="53" spans="1:17" s="101" customFormat="1" x14ac:dyDescent="0.2">
      <c r="A53" s="102"/>
      <c r="B53" s="102"/>
      <c r="C53" s="103"/>
      <c r="D53" s="104"/>
      <c r="E53" s="105"/>
      <c r="F53" s="105"/>
      <c r="G53" s="105"/>
      <c r="H53" s="106"/>
      <c r="I53" s="107"/>
      <c r="J53" s="107"/>
      <c r="K53" s="107"/>
      <c r="L53" s="107"/>
      <c r="M53" s="108"/>
      <c r="N53" s="109"/>
      <c r="O53" s="110"/>
      <c r="P53" s="111"/>
      <c r="Q53" s="112"/>
    </row>
    <row r="54" spans="1:17" s="101" customFormat="1" x14ac:dyDescent="0.2">
      <c r="A54" s="102"/>
      <c r="B54" s="102"/>
      <c r="C54" s="103"/>
      <c r="D54" s="104"/>
      <c r="E54" s="105"/>
      <c r="F54" s="105"/>
      <c r="G54" s="105"/>
      <c r="H54" s="106"/>
      <c r="I54" s="107"/>
      <c r="J54" s="107"/>
      <c r="K54" s="107"/>
      <c r="L54" s="107"/>
      <c r="M54" s="108"/>
      <c r="N54" s="109"/>
      <c r="O54" s="110"/>
      <c r="P54" s="111"/>
      <c r="Q54" s="112"/>
    </row>
    <row r="55" spans="1:17" s="101" customFormat="1" x14ac:dyDescent="0.2">
      <c r="A55" s="102"/>
      <c r="B55" s="102"/>
      <c r="C55" s="103"/>
      <c r="D55" s="104"/>
      <c r="E55" s="105"/>
      <c r="F55" s="105"/>
      <c r="G55" s="105"/>
      <c r="H55" s="106"/>
      <c r="I55" s="107"/>
      <c r="J55" s="107"/>
      <c r="K55" s="107"/>
      <c r="L55" s="107"/>
      <c r="M55" s="108"/>
      <c r="N55" s="109"/>
      <c r="O55" s="110"/>
      <c r="P55" s="111"/>
      <c r="Q55" s="112"/>
    </row>
    <row r="56" spans="1:17" s="101" customFormat="1" x14ac:dyDescent="0.2">
      <c r="A56" s="102"/>
      <c r="B56" s="102"/>
      <c r="C56" s="103"/>
      <c r="D56" s="104"/>
      <c r="E56" s="105"/>
      <c r="F56" s="105"/>
      <c r="G56" s="105"/>
      <c r="H56" s="106"/>
      <c r="I56" s="107"/>
      <c r="J56" s="107"/>
      <c r="K56" s="107"/>
      <c r="L56" s="107"/>
      <c r="M56" s="108"/>
      <c r="N56" s="109"/>
      <c r="O56" s="110"/>
      <c r="P56" s="111"/>
      <c r="Q56" s="112"/>
    </row>
    <row r="57" spans="1:17" s="101" customFormat="1" x14ac:dyDescent="0.2">
      <c r="A57" s="102"/>
      <c r="B57" s="102"/>
      <c r="C57" s="103"/>
      <c r="D57" s="104"/>
      <c r="E57" s="105"/>
      <c r="F57" s="105"/>
      <c r="G57" s="105"/>
      <c r="H57" s="106"/>
      <c r="I57" s="107"/>
      <c r="J57" s="107"/>
      <c r="K57" s="107"/>
      <c r="L57" s="107"/>
      <c r="M57" s="108"/>
      <c r="N57" s="109"/>
      <c r="O57" s="110"/>
      <c r="P57" s="111"/>
      <c r="Q57" s="112"/>
    </row>
    <row r="58" spans="1:17" s="101" customFormat="1" x14ac:dyDescent="0.2">
      <c r="A58" s="102"/>
      <c r="B58" s="102"/>
      <c r="C58" s="103"/>
      <c r="D58" s="104"/>
      <c r="E58" s="105"/>
      <c r="F58" s="105"/>
      <c r="G58" s="105"/>
      <c r="H58" s="106"/>
      <c r="I58" s="107"/>
      <c r="J58" s="107"/>
      <c r="K58" s="107"/>
      <c r="L58" s="107"/>
      <c r="M58" s="108"/>
      <c r="N58" s="109"/>
      <c r="O58" s="110"/>
      <c r="P58" s="111"/>
      <c r="Q58" s="112"/>
    </row>
    <row r="59" spans="1:17" s="101" customFormat="1" x14ac:dyDescent="0.2">
      <c r="A59" s="102"/>
      <c r="B59" s="102"/>
      <c r="C59" s="103"/>
      <c r="D59" s="104"/>
      <c r="E59" s="105"/>
      <c r="F59" s="105"/>
      <c r="G59" s="105"/>
      <c r="H59" s="106"/>
      <c r="I59" s="107"/>
      <c r="J59" s="107"/>
      <c r="K59" s="107"/>
      <c r="L59" s="107"/>
      <c r="M59" s="108"/>
      <c r="N59" s="109"/>
      <c r="O59" s="110"/>
      <c r="P59" s="111"/>
      <c r="Q59" s="112"/>
    </row>
    <row r="60" spans="1:17" s="101" customFormat="1" x14ac:dyDescent="0.2">
      <c r="A60" s="102"/>
      <c r="B60" s="102"/>
      <c r="C60" s="103"/>
      <c r="D60" s="104"/>
      <c r="E60" s="105"/>
      <c r="F60" s="105"/>
      <c r="G60" s="105"/>
      <c r="H60" s="106"/>
      <c r="I60" s="107"/>
      <c r="J60" s="107"/>
      <c r="K60" s="107"/>
      <c r="L60" s="107"/>
      <c r="M60" s="108"/>
      <c r="N60" s="109"/>
      <c r="O60" s="110"/>
      <c r="P60" s="111"/>
      <c r="Q60" s="112"/>
    </row>
    <row r="61" spans="1:17" s="101" customFormat="1" x14ac:dyDescent="0.2">
      <c r="A61" s="102"/>
      <c r="B61" s="102"/>
      <c r="C61" s="103"/>
      <c r="D61" s="104"/>
      <c r="E61" s="105"/>
      <c r="F61" s="105"/>
      <c r="G61" s="105"/>
      <c r="H61" s="106"/>
      <c r="I61" s="107"/>
      <c r="J61" s="107"/>
      <c r="K61" s="107"/>
      <c r="L61" s="107"/>
      <c r="M61" s="108"/>
      <c r="N61" s="109"/>
      <c r="O61" s="110"/>
      <c r="P61" s="111"/>
      <c r="Q61" s="112"/>
    </row>
    <row r="62" spans="1:17" s="101" customFormat="1" x14ac:dyDescent="0.2">
      <c r="A62" s="102"/>
      <c r="B62" s="102"/>
      <c r="C62" s="103"/>
      <c r="D62" s="104"/>
      <c r="E62" s="105"/>
      <c r="F62" s="105"/>
      <c r="G62" s="105"/>
      <c r="H62" s="106"/>
      <c r="I62" s="107"/>
      <c r="J62" s="107"/>
      <c r="K62" s="107"/>
      <c r="L62" s="107"/>
      <c r="M62" s="108"/>
      <c r="N62" s="109"/>
      <c r="O62" s="110"/>
      <c r="P62" s="111"/>
      <c r="Q62" s="112"/>
    </row>
    <row r="63" spans="1:17" s="101" customFormat="1" x14ac:dyDescent="0.2">
      <c r="A63" s="102"/>
      <c r="B63" s="102"/>
      <c r="C63" s="103"/>
      <c r="D63" s="104"/>
      <c r="E63" s="105"/>
      <c r="F63" s="105"/>
      <c r="G63" s="105"/>
      <c r="H63" s="106"/>
      <c r="I63" s="107"/>
      <c r="J63" s="107"/>
      <c r="K63" s="107"/>
      <c r="L63" s="107"/>
      <c r="M63" s="108"/>
      <c r="N63" s="109"/>
      <c r="O63" s="110"/>
      <c r="P63" s="111"/>
      <c r="Q63" s="112"/>
    </row>
    <row r="64" spans="1:17" s="101" customFormat="1" x14ac:dyDescent="0.2">
      <c r="A64" s="102"/>
      <c r="B64" s="102"/>
      <c r="C64" s="103"/>
      <c r="D64" s="104"/>
      <c r="E64" s="105"/>
      <c r="F64" s="105"/>
      <c r="G64" s="105"/>
      <c r="H64" s="106"/>
      <c r="I64" s="107"/>
      <c r="J64" s="107"/>
      <c r="K64" s="107"/>
      <c r="L64" s="107"/>
      <c r="M64" s="108"/>
      <c r="N64" s="109"/>
      <c r="O64" s="110"/>
      <c r="P64" s="111"/>
      <c r="Q64" s="112"/>
    </row>
    <row r="65" spans="1:17" s="101" customFormat="1" x14ac:dyDescent="0.2">
      <c r="A65" s="102"/>
      <c r="B65" s="102"/>
      <c r="C65" s="103"/>
      <c r="D65" s="104"/>
      <c r="E65" s="105"/>
      <c r="F65" s="105"/>
      <c r="G65" s="105"/>
      <c r="H65" s="106"/>
      <c r="I65" s="107"/>
      <c r="J65" s="107"/>
      <c r="K65" s="107"/>
      <c r="L65" s="107"/>
      <c r="M65" s="108"/>
      <c r="N65" s="109"/>
      <c r="O65" s="110"/>
      <c r="P65" s="111"/>
      <c r="Q65" s="112"/>
    </row>
    <row r="66" spans="1:17" s="101" customFormat="1" x14ac:dyDescent="0.2">
      <c r="A66" s="102"/>
      <c r="B66" s="102"/>
      <c r="C66" s="103"/>
      <c r="D66" s="104"/>
      <c r="E66" s="105"/>
      <c r="F66" s="105"/>
      <c r="G66" s="105"/>
      <c r="H66" s="106"/>
      <c r="I66" s="107"/>
      <c r="J66" s="107"/>
      <c r="K66" s="107"/>
      <c r="L66" s="107"/>
      <c r="M66" s="108"/>
      <c r="N66" s="109"/>
      <c r="O66" s="110"/>
      <c r="P66" s="111"/>
      <c r="Q66" s="112"/>
    </row>
    <row r="67" spans="1:17" s="101" customFormat="1" x14ac:dyDescent="0.2">
      <c r="A67" s="102"/>
      <c r="B67" s="102"/>
      <c r="C67" s="103"/>
      <c r="D67" s="104"/>
      <c r="E67" s="105"/>
      <c r="F67" s="105"/>
      <c r="G67" s="105"/>
      <c r="H67" s="106"/>
      <c r="I67" s="107"/>
      <c r="J67" s="107"/>
      <c r="K67" s="107"/>
      <c r="L67" s="107"/>
      <c r="M67" s="108"/>
      <c r="N67" s="109"/>
      <c r="O67" s="110"/>
      <c r="P67" s="111"/>
      <c r="Q67" s="112"/>
    </row>
    <row r="68" spans="1:17" s="101" customFormat="1" x14ac:dyDescent="0.2">
      <c r="A68" s="102"/>
      <c r="B68" s="102"/>
      <c r="C68" s="103"/>
      <c r="D68" s="104"/>
      <c r="E68" s="105"/>
      <c r="F68" s="105"/>
      <c r="G68" s="105"/>
      <c r="H68" s="106"/>
      <c r="I68" s="107"/>
      <c r="J68" s="107"/>
      <c r="K68" s="107"/>
      <c r="L68" s="107"/>
      <c r="M68" s="108"/>
      <c r="N68" s="109"/>
      <c r="O68" s="110"/>
      <c r="P68" s="111"/>
      <c r="Q68" s="112"/>
    </row>
    <row r="69" spans="1:17" s="101" customFormat="1" x14ac:dyDescent="0.2">
      <c r="A69" s="102"/>
      <c r="B69" s="102"/>
      <c r="C69" s="103"/>
      <c r="D69" s="104"/>
      <c r="E69" s="105"/>
      <c r="F69" s="105"/>
      <c r="G69" s="105"/>
      <c r="H69" s="106"/>
      <c r="I69" s="107"/>
      <c r="J69" s="107"/>
      <c r="K69" s="107"/>
      <c r="L69" s="107"/>
      <c r="M69" s="108"/>
      <c r="N69" s="109"/>
      <c r="O69" s="110"/>
      <c r="P69" s="111"/>
      <c r="Q69" s="112"/>
    </row>
    <row r="70" spans="1:17" s="101" customFormat="1" x14ac:dyDescent="0.2">
      <c r="A70" s="102"/>
      <c r="B70" s="102"/>
      <c r="C70" s="103"/>
      <c r="D70" s="104"/>
      <c r="E70" s="105"/>
      <c r="F70" s="105"/>
      <c r="G70" s="105"/>
      <c r="H70" s="106"/>
      <c r="I70" s="107"/>
      <c r="J70" s="107"/>
      <c r="K70" s="107"/>
      <c r="L70" s="107"/>
      <c r="M70" s="108"/>
      <c r="N70" s="109"/>
      <c r="O70" s="110"/>
      <c r="P70" s="111"/>
      <c r="Q70" s="112"/>
    </row>
    <row r="71" spans="1:17" s="101" customFormat="1" x14ac:dyDescent="0.2">
      <c r="A71" s="102"/>
      <c r="B71" s="102"/>
      <c r="C71" s="103"/>
      <c r="D71" s="104"/>
      <c r="E71" s="105"/>
      <c r="F71" s="105"/>
      <c r="G71" s="105"/>
      <c r="H71" s="106"/>
      <c r="I71" s="107"/>
      <c r="J71" s="107"/>
      <c r="K71" s="107"/>
      <c r="L71" s="107"/>
      <c r="M71" s="108"/>
      <c r="N71" s="109"/>
      <c r="O71" s="110"/>
      <c r="P71" s="111"/>
      <c r="Q71" s="112"/>
    </row>
    <row r="72" spans="1:17" s="101" customFormat="1" x14ac:dyDescent="0.2">
      <c r="A72" s="102"/>
      <c r="B72" s="102"/>
      <c r="C72" s="103"/>
      <c r="D72" s="104"/>
      <c r="E72" s="105"/>
      <c r="F72" s="105"/>
      <c r="G72" s="105"/>
      <c r="H72" s="106"/>
      <c r="I72" s="107"/>
      <c r="J72" s="107"/>
      <c r="K72" s="107"/>
      <c r="L72" s="107"/>
      <c r="M72" s="108"/>
      <c r="N72" s="109"/>
      <c r="O72" s="110"/>
      <c r="P72" s="111"/>
      <c r="Q72" s="112"/>
    </row>
    <row r="73" spans="1:17" s="101" customFormat="1" x14ac:dyDescent="0.2">
      <c r="A73" s="102"/>
      <c r="B73" s="102"/>
      <c r="C73" s="103"/>
      <c r="D73" s="104"/>
      <c r="E73" s="105"/>
      <c r="F73" s="105"/>
      <c r="G73" s="105"/>
      <c r="H73" s="106"/>
      <c r="I73" s="107"/>
      <c r="J73" s="107"/>
      <c r="K73" s="107"/>
      <c r="L73" s="107"/>
      <c r="M73" s="108"/>
      <c r="N73" s="109"/>
      <c r="O73" s="110"/>
      <c r="P73" s="111"/>
      <c r="Q73" s="112"/>
    </row>
    <row r="74" spans="1:17" s="101" customFormat="1" x14ac:dyDescent="0.2">
      <c r="A74" s="102"/>
      <c r="B74" s="102"/>
      <c r="C74" s="103"/>
      <c r="D74" s="104"/>
      <c r="E74" s="105"/>
      <c r="F74" s="105"/>
      <c r="G74" s="105"/>
      <c r="H74" s="106"/>
      <c r="I74" s="107"/>
      <c r="J74" s="107"/>
      <c r="K74" s="107"/>
      <c r="L74" s="107"/>
      <c r="M74" s="108"/>
      <c r="N74" s="109"/>
      <c r="O74" s="110"/>
      <c r="P74" s="111"/>
      <c r="Q74" s="112"/>
    </row>
    <row r="75" spans="1:17" s="101" customFormat="1" x14ac:dyDescent="0.2">
      <c r="A75" s="102"/>
      <c r="B75" s="102"/>
      <c r="C75" s="103"/>
      <c r="D75" s="104"/>
      <c r="E75" s="105"/>
      <c r="F75" s="105"/>
      <c r="G75" s="105"/>
      <c r="H75" s="106"/>
      <c r="I75" s="107"/>
      <c r="J75" s="107"/>
      <c r="K75" s="107"/>
      <c r="L75" s="107"/>
      <c r="M75" s="108"/>
      <c r="N75" s="109"/>
      <c r="O75" s="110"/>
      <c r="P75" s="111"/>
      <c r="Q75" s="112"/>
    </row>
    <row r="76" spans="1:17" s="101" customFormat="1" x14ac:dyDescent="0.2">
      <c r="A76" s="102"/>
      <c r="B76" s="102"/>
      <c r="C76" s="103"/>
      <c r="D76" s="104"/>
      <c r="E76" s="105"/>
      <c r="F76" s="105"/>
      <c r="G76" s="105"/>
      <c r="H76" s="106"/>
      <c r="I76" s="107"/>
      <c r="J76" s="107"/>
      <c r="K76" s="107"/>
      <c r="L76" s="107"/>
      <c r="M76" s="108"/>
      <c r="N76" s="109"/>
      <c r="O76" s="110"/>
      <c r="P76" s="111"/>
      <c r="Q76" s="112"/>
    </row>
    <row r="77" spans="1:17" s="101" customFormat="1" x14ac:dyDescent="0.2">
      <c r="A77" s="102"/>
      <c r="B77" s="102"/>
      <c r="C77" s="103"/>
      <c r="D77" s="104"/>
      <c r="E77" s="105"/>
      <c r="F77" s="105"/>
      <c r="G77" s="105"/>
      <c r="H77" s="106"/>
      <c r="I77" s="107"/>
      <c r="J77" s="107"/>
      <c r="K77" s="107"/>
      <c r="L77" s="107"/>
      <c r="M77" s="108"/>
      <c r="N77" s="109"/>
      <c r="O77" s="110"/>
      <c r="P77" s="111"/>
      <c r="Q77" s="112"/>
    </row>
    <row r="78" spans="1:17" s="89" customFormat="1" ht="15" x14ac:dyDescent="0.2">
      <c r="A78" s="90"/>
      <c r="B78" s="90"/>
      <c r="C78" s="91"/>
      <c r="D78" s="92"/>
      <c r="E78" s="93"/>
      <c r="F78" s="93"/>
      <c r="G78" s="93"/>
      <c r="H78" s="94"/>
      <c r="I78" s="95"/>
      <c r="J78" s="95"/>
      <c r="K78" s="95"/>
      <c r="L78" s="95"/>
      <c r="M78" s="96"/>
      <c r="N78" s="97"/>
      <c r="O78" s="98"/>
      <c r="P78" s="99"/>
      <c r="Q78" s="100"/>
    </row>
    <row r="79" spans="1:17" s="101" customFormat="1" x14ac:dyDescent="0.2">
      <c r="A79" s="102"/>
      <c r="B79" s="102"/>
      <c r="C79" s="103"/>
      <c r="D79" s="104"/>
      <c r="E79" s="105"/>
      <c r="F79" s="105"/>
      <c r="G79" s="105"/>
      <c r="H79" s="106"/>
      <c r="I79" s="107"/>
      <c r="J79" s="107"/>
      <c r="K79" s="107"/>
      <c r="L79" s="107"/>
      <c r="M79" s="108"/>
      <c r="N79" s="109"/>
      <c r="O79" s="110"/>
      <c r="P79" s="111"/>
      <c r="Q79" s="112"/>
    </row>
    <row r="80" spans="1:17" s="113" customFormat="1" x14ac:dyDescent="0.2">
      <c r="A80" s="114"/>
      <c r="B80" s="114"/>
      <c r="C80" s="115"/>
      <c r="D80" s="116"/>
      <c r="E80" s="117"/>
      <c r="F80" s="117"/>
      <c r="G80" s="117"/>
      <c r="H80" s="118"/>
      <c r="I80" s="119"/>
      <c r="J80" s="119"/>
      <c r="K80" s="119"/>
      <c r="L80" s="119"/>
      <c r="M80" s="120"/>
      <c r="N80" s="121"/>
      <c r="O80" s="122"/>
      <c r="P80" s="123"/>
      <c r="Q80" s="124"/>
    </row>
    <row r="81" spans="1:17" s="113" customFormat="1" x14ac:dyDescent="0.2">
      <c r="A81" s="114"/>
      <c r="B81" s="114"/>
      <c r="C81" s="115"/>
      <c r="D81" s="116"/>
      <c r="E81" s="117"/>
      <c r="F81" s="117"/>
      <c r="G81" s="117"/>
      <c r="H81" s="118"/>
      <c r="I81" s="119"/>
      <c r="J81" s="119"/>
      <c r="K81" s="119"/>
      <c r="L81" s="119"/>
      <c r="M81" s="120"/>
      <c r="N81" s="121"/>
      <c r="O81" s="122"/>
      <c r="P81" s="123"/>
      <c r="Q81" s="124"/>
    </row>
    <row r="82" spans="1:17" s="113" customFormat="1" x14ac:dyDescent="0.2">
      <c r="A82" s="114"/>
      <c r="B82" s="114"/>
      <c r="C82" s="115"/>
      <c r="D82" s="116"/>
      <c r="E82" s="117"/>
      <c r="F82" s="117"/>
      <c r="G82" s="117"/>
      <c r="H82" s="118"/>
      <c r="I82" s="119"/>
      <c r="J82" s="119"/>
      <c r="K82" s="119"/>
      <c r="L82" s="119"/>
      <c r="M82" s="120"/>
      <c r="N82" s="121"/>
      <c r="O82" s="122"/>
      <c r="P82" s="123"/>
      <c r="Q82" s="124"/>
    </row>
    <row r="83" spans="1:17" s="113" customFormat="1" x14ac:dyDescent="0.2">
      <c r="A83" s="114"/>
      <c r="B83" s="114"/>
      <c r="C83" s="115"/>
      <c r="D83" s="116"/>
      <c r="E83" s="117"/>
      <c r="F83" s="117"/>
      <c r="G83" s="117"/>
      <c r="H83" s="118"/>
      <c r="I83" s="119"/>
      <c r="J83" s="119"/>
      <c r="K83" s="119"/>
      <c r="L83" s="119"/>
      <c r="M83" s="120"/>
      <c r="N83" s="121"/>
      <c r="O83" s="122"/>
      <c r="P83" s="123"/>
      <c r="Q83" s="124"/>
    </row>
    <row r="84" spans="1:17" s="113" customFormat="1" x14ac:dyDescent="0.2">
      <c r="A84" s="114"/>
      <c r="B84" s="114"/>
      <c r="C84" s="115"/>
      <c r="D84" s="116"/>
      <c r="E84" s="117"/>
      <c r="F84" s="117"/>
      <c r="G84" s="117"/>
      <c r="H84" s="118"/>
      <c r="I84" s="119"/>
      <c r="J84" s="119"/>
      <c r="K84" s="119"/>
      <c r="L84" s="119"/>
      <c r="M84" s="120"/>
      <c r="N84" s="121"/>
      <c r="O84" s="122"/>
      <c r="P84" s="123"/>
      <c r="Q84" s="124"/>
    </row>
    <row r="85" spans="1:17" s="101" customFormat="1" x14ac:dyDescent="0.2">
      <c r="A85" s="102"/>
      <c r="B85" s="102"/>
      <c r="C85" s="103"/>
      <c r="D85" s="104"/>
      <c r="E85" s="105"/>
      <c r="F85" s="105"/>
      <c r="G85" s="105"/>
      <c r="H85" s="106"/>
      <c r="I85" s="107"/>
      <c r="J85" s="107"/>
      <c r="K85" s="107"/>
      <c r="L85" s="107"/>
      <c r="M85" s="108"/>
      <c r="N85" s="109"/>
      <c r="O85" s="110"/>
      <c r="P85" s="111"/>
      <c r="Q85" s="112"/>
    </row>
    <row r="86" spans="1:17" s="101" customFormat="1" x14ac:dyDescent="0.2">
      <c r="A86" s="102"/>
      <c r="B86" s="102"/>
      <c r="C86" s="103"/>
      <c r="D86" s="104"/>
      <c r="E86" s="105"/>
      <c r="F86" s="105"/>
      <c r="G86" s="105"/>
      <c r="H86" s="106"/>
      <c r="I86" s="107"/>
      <c r="J86" s="107"/>
      <c r="K86" s="107"/>
      <c r="L86" s="107"/>
      <c r="M86" s="108"/>
      <c r="N86" s="109"/>
      <c r="O86" s="110"/>
      <c r="P86" s="111"/>
      <c r="Q86" s="112"/>
    </row>
    <row r="87" spans="1:17" s="113" customFormat="1" x14ac:dyDescent="0.2">
      <c r="A87" s="114"/>
      <c r="B87" s="114"/>
      <c r="C87" s="115"/>
      <c r="D87" s="116"/>
      <c r="E87" s="117"/>
      <c r="F87" s="117"/>
      <c r="G87" s="117"/>
      <c r="H87" s="118"/>
      <c r="I87" s="119"/>
      <c r="J87" s="119"/>
      <c r="K87" s="119"/>
      <c r="L87" s="119"/>
      <c r="M87" s="120"/>
      <c r="N87" s="121"/>
      <c r="O87" s="122"/>
      <c r="P87" s="123"/>
      <c r="Q87" s="124"/>
    </row>
    <row r="88" spans="1:17" s="113" customFormat="1" x14ac:dyDescent="0.2">
      <c r="A88" s="114"/>
      <c r="B88" s="114"/>
      <c r="C88" s="115"/>
      <c r="D88" s="116"/>
      <c r="E88" s="117"/>
      <c r="F88" s="117"/>
      <c r="G88" s="117"/>
      <c r="H88" s="118"/>
      <c r="I88" s="119"/>
      <c r="J88" s="119"/>
      <c r="K88" s="119"/>
      <c r="L88" s="119"/>
      <c r="M88" s="120"/>
      <c r="N88" s="121"/>
      <c r="O88" s="122"/>
      <c r="P88" s="123"/>
      <c r="Q88" s="124"/>
    </row>
    <row r="89" spans="1:17" s="113" customFormat="1" x14ac:dyDescent="0.2">
      <c r="A89" s="114"/>
      <c r="B89" s="114"/>
      <c r="C89" s="115"/>
      <c r="D89" s="116"/>
      <c r="E89" s="117"/>
      <c r="F89" s="117"/>
      <c r="G89" s="117"/>
      <c r="H89" s="118"/>
      <c r="I89" s="119"/>
      <c r="J89" s="119"/>
      <c r="K89" s="119"/>
      <c r="L89" s="119"/>
      <c r="M89" s="120"/>
      <c r="N89" s="121"/>
      <c r="O89" s="122"/>
      <c r="P89" s="123"/>
      <c r="Q89" s="124"/>
    </row>
    <row r="90" spans="1:17" s="113" customFormat="1" x14ac:dyDescent="0.2">
      <c r="A90" s="114"/>
      <c r="B90" s="114"/>
      <c r="C90" s="115"/>
      <c r="D90" s="116"/>
      <c r="E90" s="117"/>
      <c r="F90" s="117"/>
      <c r="G90" s="117"/>
      <c r="H90" s="118"/>
      <c r="I90" s="119"/>
      <c r="J90" s="119"/>
      <c r="K90" s="119"/>
      <c r="L90" s="119"/>
      <c r="M90" s="120"/>
      <c r="N90" s="121"/>
      <c r="O90" s="122"/>
      <c r="P90" s="123"/>
      <c r="Q90" s="124"/>
    </row>
    <row r="91" spans="1:17" s="101" customFormat="1" x14ac:dyDescent="0.2">
      <c r="A91" s="102"/>
      <c r="B91" s="102"/>
      <c r="C91" s="103"/>
      <c r="D91" s="104"/>
      <c r="E91" s="105"/>
      <c r="F91" s="105"/>
      <c r="G91" s="105"/>
      <c r="H91" s="106"/>
      <c r="I91" s="107"/>
      <c r="J91" s="107"/>
      <c r="K91" s="107"/>
      <c r="L91" s="107"/>
      <c r="M91" s="108"/>
      <c r="N91" s="109"/>
      <c r="O91" s="110"/>
      <c r="P91" s="111"/>
      <c r="Q91" s="112"/>
    </row>
    <row r="92" spans="1:17" s="113" customFormat="1" x14ac:dyDescent="0.2">
      <c r="A92" s="114"/>
      <c r="B92" s="114"/>
      <c r="C92" s="115"/>
      <c r="D92" s="116"/>
      <c r="E92" s="117"/>
      <c r="F92" s="117"/>
      <c r="G92" s="117"/>
      <c r="H92" s="118"/>
      <c r="I92" s="119"/>
      <c r="J92" s="119"/>
      <c r="K92" s="119"/>
      <c r="L92" s="119"/>
      <c r="M92" s="120"/>
      <c r="N92" s="121"/>
      <c r="O92" s="122"/>
      <c r="P92" s="123"/>
      <c r="Q92" s="124"/>
    </row>
    <row r="93" spans="1:17" s="113" customFormat="1" x14ac:dyDescent="0.2">
      <c r="A93" s="114"/>
      <c r="B93" s="114"/>
      <c r="C93" s="115"/>
      <c r="D93" s="116"/>
      <c r="E93" s="117"/>
      <c r="F93" s="117"/>
      <c r="G93" s="117"/>
      <c r="H93" s="118"/>
      <c r="I93" s="119"/>
      <c r="J93" s="119"/>
      <c r="K93" s="119"/>
      <c r="L93" s="119"/>
      <c r="M93" s="120"/>
      <c r="N93" s="121"/>
      <c r="O93" s="122"/>
      <c r="P93" s="123"/>
      <c r="Q93" s="124"/>
    </row>
    <row r="94" spans="1:17" s="113" customFormat="1" x14ac:dyDescent="0.2">
      <c r="A94" s="114"/>
      <c r="B94" s="114"/>
      <c r="C94" s="115"/>
      <c r="D94" s="116"/>
      <c r="E94" s="117"/>
      <c r="F94" s="117"/>
      <c r="G94" s="117"/>
      <c r="H94" s="118"/>
      <c r="I94" s="119"/>
      <c r="J94" s="119"/>
      <c r="K94" s="119"/>
      <c r="L94" s="119"/>
      <c r="M94" s="120"/>
      <c r="N94" s="121"/>
      <c r="O94" s="122"/>
      <c r="P94" s="123"/>
      <c r="Q94" s="124"/>
    </row>
    <row r="95" spans="1:17" s="101" customFormat="1" x14ac:dyDescent="0.2">
      <c r="A95" s="102"/>
      <c r="B95" s="102"/>
      <c r="C95" s="103"/>
      <c r="D95" s="104"/>
      <c r="E95" s="105"/>
      <c r="F95" s="105"/>
      <c r="G95" s="105"/>
      <c r="H95" s="106"/>
      <c r="I95" s="107"/>
      <c r="J95" s="107"/>
      <c r="K95" s="107"/>
      <c r="L95" s="107"/>
      <c r="M95" s="108"/>
      <c r="N95" s="109"/>
      <c r="O95" s="110"/>
      <c r="P95" s="111"/>
      <c r="Q95" s="112"/>
    </row>
    <row r="96" spans="1:17" s="101" customFormat="1" x14ac:dyDescent="0.2">
      <c r="A96" s="102"/>
      <c r="B96" s="102"/>
      <c r="C96" s="103"/>
      <c r="D96" s="104"/>
      <c r="E96" s="105"/>
      <c r="F96" s="105"/>
      <c r="G96" s="105"/>
      <c r="H96" s="106"/>
      <c r="I96" s="107"/>
      <c r="J96" s="107"/>
      <c r="K96" s="107"/>
      <c r="L96" s="107"/>
      <c r="M96" s="108"/>
      <c r="N96" s="109"/>
      <c r="O96" s="110"/>
      <c r="P96" s="111"/>
      <c r="Q96" s="112"/>
    </row>
    <row r="97" spans="1:17" s="113" customFormat="1" x14ac:dyDescent="0.2">
      <c r="A97" s="114"/>
      <c r="B97" s="114"/>
      <c r="C97" s="115"/>
      <c r="D97" s="116"/>
      <c r="E97" s="117"/>
      <c r="F97" s="117"/>
      <c r="G97" s="117"/>
      <c r="H97" s="118"/>
      <c r="I97" s="119"/>
      <c r="J97" s="119"/>
      <c r="K97" s="119"/>
      <c r="L97" s="119"/>
      <c r="M97" s="120"/>
      <c r="N97" s="121"/>
      <c r="O97" s="122"/>
      <c r="P97" s="123"/>
      <c r="Q97" s="124"/>
    </row>
    <row r="98" spans="1:17" s="113" customFormat="1" x14ac:dyDescent="0.2">
      <c r="A98" s="114"/>
      <c r="B98" s="114"/>
      <c r="C98" s="115"/>
      <c r="D98" s="116"/>
      <c r="E98" s="117"/>
      <c r="F98" s="117"/>
      <c r="G98" s="117"/>
      <c r="H98" s="118"/>
      <c r="I98" s="119"/>
      <c r="J98" s="119"/>
      <c r="K98" s="119"/>
      <c r="L98" s="119"/>
      <c r="M98" s="120"/>
      <c r="N98" s="121"/>
      <c r="O98" s="122"/>
      <c r="P98" s="123"/>
      <c r="Q98" s="124"/>
    </row>
    <row r="99" spans="1:17" s="113" customFormat="1" x14ac:dyDescent="0.2">
      <c r="A99" s="114"/>
      <c r="B99" s="114"/>
      <c r="C99" s="115"/>
      <c r="D99" s="116"/>
      <c r="E99" s="117"/>
      <c r="F99" s="117"/>
      <c r="G99" s="117"/>
      <c r="H99" s="118"/>
      <c r="I99" s="119"/>
      <c r="J99" s="119"/>
      <c r="K99" s="119"/>
      <c r="L99" s="119"/>
      <c r="M99" s="120"/>
      <c r="N99" s="121"/>
      <c r="O99" s="122"/>
      <c r="P99" s="123"/>
      <c r="Q99" s="124"/>
    </row>
    <row r="100" spans="1:17" s="113" customFormat="1" x14ac:dyDescent="0.2">
      <c r="A100" s="114"/>
      <c r="B100" s="114"/>
      <c r="C100" s="115"/>
      <c r="D100" s="116"/>
      <c r="E100" s="117"/>
      <c r="F100" s="117"/>
      <c r="G100" s="117"/>
      <c r="H100" s="118"/>
      <c r="I100" s="119"/>
      <c r="J100" s="119"/>
      <c r="K100" s="119"/>
      <c r="L100" s="119"/>
      <c r="M100" s="120"/>
      <c r="N100" s="121"/>
      <c r="O100" s="122"/>
      <c r="P100" s="123"/>
      <c r="Q100" s="124"/>
    </row>
    <row r="101" spans="1:17" s="113" customFormat="1" x14ac:dyDescent="0.2">
      <c r="A101" s="114"/>
      <c r="B101" s="114"/>
      <c r="C101" s="115"/>
      <c r="D101" s="116"/>
      <c r="E101" s="117"/>
      <c r="F101" s="117"/>
      <c r="G101" s="117"/>
      <c r="H101" s="118"/>
      <c r="I101" s="119"/>
      <c r="J101" s="119"/>
      <c r="K101" s="119"/>
      <c r="L101" s="119"/>
      <c r="M101" s="120"/>
      <c r="N101" s="121"/>
      <c r="O101" s="122"/>
      <c r="P101" s="123"/>
      <c r="Q101" s="124"/>
    </row>
    <row r="102" spans="1:17" s="101" customFormat="1" x14ac:dyDescent="0.2">
      <c r="A102" s="102"/>
      <c r="B102" s="102"/>
      <c r="C102" s="103"/>
      <c r="D102" s="104"/>
      <c r="E102" s="105"/>
      <c r="F102" s="105"/>
      <c r="G102" s="105"/>
      <c r="H102" s="106"/>
      <c r="I102" s="107"/>
      <c r="J102" s="107"/>
      <c r="K102" s="107"/>
      <c r="L102" s="107"/>
      <c r="M102" s="108"/>
      <c r="N102" s="109"/>
      <c r="O102" s="110"/>
      <c r="P102" s="111"/>
      <c r="Q102" s="112"/>
    </row>
    <row r="103" spans="1:17" s="101" customFormat="1" x14ac:dyDescent="0.2">
      <c r="A103" s="102"/>
      <c r="B103" s="102"/>
      <c r="C103" s="103"/>
      <c r="D103" s="104"/>
      <c r="E103" s="105"/>
      <c r="F103" s="105"/>
      <c r="G103" s="105"/>
      <c r="H103" s="106"/>
      <c r="I103" s="107"/>
      <c r="J103" s="107"/>
      <c r="K103" s="107"/>
      <c r="L103" s="107"/>
      <c r="M103" s="108"/>
      <c r="N103" s="109"/>
      <c r="O103" s="110"/>
      <c r="P103" s="111"/>
      <c r="Q103" s="112"/>
    </row>
    <row r="104" spans="1:17" s="89" customFormat="1" ht="15" x14ac:dyDescent="0.2">
      <c r="A104" s="90"/>
      <c r="B104" s="90"/>
      <c r="C104" s="91"/>
      <c r="D104" s="92"/>
      <c r="E104" s="93"/>
      <c r="F104" s="93"/>
      <c r="G104" s="93"/>
      <c r="H104" s="94"/>
      <c r="I104" s="95"/>
      <c r="J104" s="95"/>
      <c r="K104" s="95"/>
      <c r="L104" s="95"/>
      <c r="M104" s="96"/>
      <c r="N104" s="97"/>
      <c r="O104" s="98"/>
      <c r="P104" s="99"/>
      <c r="Q104" s="100"/>
    </row>
    <row r="105" spans="1:17" s="101" customFormat="1" x14ac:dyDescent="0.2">
      <c r="A105" s="102"/>
      <c r="B105" s="102"/>
      <c r="C105" s="103"/>
      <c r="D105" s="104"/>
      <c r="E105" s="105"/>
      <c r="F105" s="105"/>
      <c r="G105" s="105"/>
      <c r="H105" s="106"/>
      <c r="I105" s="107"/>
      <c r="J105" s="107"/>
      <c r="K105" s="107"/>
      <c r="L105" s="107"/>
      <c r="M105" s="108"/>
      <c r="N105" s="109"/>
      <c r="O105" s="110"/>
      <c r="P105" s="111"/>
      <c r="Q105" s="112"/>
    </row>
    <row r="106" spans="1:17" s="101" customFormat="1" x14ac:dyDescent="0.2">
      <c r="A106" s="102"/>
      <c r="B106" s="102"/>
      <c r="C106" s="103"/>
      <c r="D106" s="104"/>
      <c r="E106" s="105"/>
      <c r="F106" s="105"/>
      <c r="G106" s="105"/>
      <c r="H106" s="106"/>
      <c r="I106" s="107"/>
      <c r="J106" s="107"/>
      <c r="K106" s="107"/>
      <c r="L106" s="107"/>
      <c r="M106" s="108"/>
      <c r="N106" s="109"/>
      <c r="O106" s="110"/>
      <c r="P106" s="111"/>
      <c r="Q106" s="112"/>
    </row>
    <row r="107" spans="1:17" s="101" customFormat="1" x14ac:dyDescent="0.2">
      <c r="A107" s="102"/>
      <c r="B107" s="102"/>
      <c r="C107" s="103"/>
      <c r="D107" s="104"/>
      <c r="E107" s="105"/>
      <c r="F107" s="105"/>
      <c r="G107" s="105"/>
      <c r="H107" s="106"/>
      <c r="I107" s="107"/>
      <c r="J107" s="107"/>
      <c r="K107" s="107"/>
      <c r="L107" s="107"/>
      <c r="M107" s="108"/>
      <c r="N107" s="109"/>
      <c r="O107" s="110"/>
      <c r="P107" s="111"/>
      <c r="Q107" s="112"/>
    </row>
    <row r="108" spans="1:17" s="113" customFormat="1" x14ac:dyDescent="0.2">
      <c r="A108" s="114"/>
      <c r="B108" s="114"/>
      <c r="C108" s="115"/>
      <c r="D108" s="116"/>
      <c r="E108" s="117"/>
      <c r="F108" s="117"/>
      <c r="G108" s="117"/>
      <c r="H108" s="118"/>
      <c r="I108" s="119"/>
      <c r="J108" s="119"/>
      <c r="K108" s="119"/>
      <c r="L108" s="119"/>
      <c r="M108" s="120"/>
      <c r="N108" s="121"/>
      <c r="O108" s="122"/>
      <c r="P108" s="123"/>
      <c r="Q108" s="124"/>
    </row>
    <row r="109" spans="1:17" s="113" customFormat="1" x14ac:dyDescent="0.2">
      <c r="A109" s="114"/>
      <c r="B109" s="114"/>
      <c r="C109" s="115"/>
      <c r="D109" s="116"/>
      <c r="E109" s="117"/>
      <c r="F109" s="117"/>
      <c r="G109" s="117"/>
      <c r="H109" s="118"/>
      <c r="I109" s="119"/>
      <c r="J109" s="119"/>
      <c r="K109" s="119"/>
      <c r="L109" s="119"/>
      <c r="M109" s="120"/>
      <c r="N109" s="121"/>
      <c r="O109" s="122"/>
      <c r="P109" s="123"/>
      <c r="Q109" s="124"/>
    </row>
    <row r="110" spans="1:17" s="113" customFormat="1" x14ac:dyDescent="0.2">
      <c r="A110" s="114"/>
      <c r="B110" s="114"/>
      <c r="C110" s="115"/>
      <c r="D110" s="116"/>
      <c r="E110" s="117"/>
      <c r="F110" s="117"/>
      <c r="G110" s="117"/>
      <c r="H110" s="118"/>
      <c r="I110" s="119"/>
      <c r="J110" s="119"/>
      <c r="K110" s="119"/>
      <c r="L110" s="119"/>
      <c r="M110" s="120"/>
      <c r="N110" s="121"/>
      <c r="O110" s="122"/>
      <c r="P110" s="123"/>
      <c r="Q110" s="124"/>
    </row>
    <row r="111" spans="1:17" s="113" customFormat="1" x14ac:dyDescent="0.2">
      <c r="A111" s="114"/>
      <c r="B111" s="114"/>
      <c r="C111" s="115"/>
      <c r="D111" s="116"/>
      <c r="E111" s="117"/>
      <c r="F111" s="117"/>
      <c r="G111" s="117"/>
      <c r="H111" s="118"/>
      <c r="I111" s="119"/>
      <c r="J111" s="119"/>
      <c r="K111" s="119"/>
      <c r="L111" s="119"/>
      <c r="M111" s="120"/>
      <c r="N111" s="121"/>
      <c r="O111" s="122"/>
      <c r="P111" s="123"/>
      <c r="Q111" s="124"/>
    </row>
    <row r="112" spans="1:17" s="113" customFormat="1" x14ac:dyDescent="0.2">
      <c r="A112" s="114"/>
      <c r="B112" s="114"/>
      <c r="C112" s="115"/>
      <c r="D112" s="116"/>
      <c r="E112" s="117"/>
      <c r="F112" s="117"/>
      <c r="G112" s="117"/>
      <c r="H112" s="118"/>
      <c r="I112" s="119"/>
      <c r="J112" s="119"/>
      <c r="K112" s="119"/>
      <c r="L112" s="119"/>
      <c r="M112" s="120"/>
      <c r="N112" s="121"/>
      <c r="O112" s="122"/>
      <c r="P112" s="123"/>
      <c r="Q112" s="124"/>
    </row>
    <row r="113" spans="1:17" s="113" customFormat="1" x14ac:dyDescent="0.2">
      <c r="A113" s="114"/>
      <c r="B113" s="114"/>
      <c r="C113" s="115"/>
      <c r="D113" s="116"/>
      <c r="E113" s="117"/>
      <c r="F113" s="117"/>
      <c r="G113" s="117"/>
      <c r="H113" s="118"/>
      <c r="I113" s="119"/>
      <c r="J113" s="119"/>
      <c r="K113" s="119"/>
      <c r="L113" s="119"/>
      <c r="M113" s="120"/>
      <c r="N113" s="121"/>
      <c r="O113" s="122"/>
      <c r="P113" s="123"/>
      <c r="Q113" s="124"/>
    </row>
    <row r="114" spans="1:17" s="101" customFormat="1" x14ac:dyDescent="0.2">
      <c r="A114" s="102"/>
      <c r="B114" s="102"/>
      <c r="C114" s="103"/>
      <c r="D114" s="104"/>
      <c r="E114" s="105"/>
      <c r="F114" s="105"/>
      <c r="G114" s="105"/>
      <c r="H114" s="106"/>
      <c r="I114" s="107"/>
      <c r="J114" s="107"/>
      <c r="K114" s="107"/>
      <c r="L114" s="107"/>
      <c r="M114" s="108"/>
      <c r="N114" s="109"/>
      <c r="O114" s="110"/>
      <c r="P114" s="111"/>
      <c r="Q114" s="112"/>
    </row>
    <row r="115" spans="1:17" s="101" customFormat="1" x14ac:dyDescent="0.2">
      <c r="A115" s="102"/>
      <c r="B115" s="102"/>
      <c r="C115" s="103"/>
      <c r="D115" s="104"/>
      <c r="E115" s="105"/>
      <c r="F115" s="105"/>
      <c r="G115" s="105"/>
      <c r="H115" s="106"/>
      <c r="I115" s="107"/>
      <c r="J115" s="107"/>
      <c r="K115" s="107"/>
      <c r="L115" s="107"/>
      <c r="M115" s="108"/>
      <c r="N115" s="109"/>
      <c r="O115" s="110"/>
      <c r="P115" s="111"/>
      <c r="Q115" s="112"/>
    </row>
    <row r="116" spans="1:17" s="101" customFormat="1" x14ac:dyDescent="0.2">
      <c r="A116" s="102"/>
      <c r="B116" s="102"/>
      <c r="C116" s="103"/>
      <c r="D116" s="104"/>
      <c r="E116" s="105"/>
      <c r="F116" s="105"/>
      <c r="G116" s="105"/>
      <c r="H116" s="106"/>
      <c r="I116" s="107"/>
      <c r="J116" s="107"/>
      <c r="K116" s="107"/>
      <c r="L116" s="107"/>
      <c r="M116" s="108"/>
      <c r="N116" s="109"/>
      <c r="O116" s="110"/>
      <c r="P116" s="111"/>
      <c r="Q116" s="112"/>
    </row>
    <row r="117" spans="1:17" s="101" customFormat="1" x14ac:dyDescent="0.2">
      <c r="A117" s="102"/>
      <c r="B117" s="102"/>
      <c r="C117" s="103"/>
      <c r="D117" s="104"/>
      <c r="E117" s="105"/>
      <c r="F117" s="105"/>
      <c r="G117" s="105"/>
      <c r="H117" s="106"/>
      <c r="I117" s="107"/>
      <c r="J117" s="107"/>
      <c r="K117" s="107"/>
      <c r="L117" s="107"/>
      <c r="M117" s="108"/>
      <c r="N117" s="109"/>
      <c r="O117" s="110"/>
      <c r="P117" s="111"/>
      <c r="Q117" s="112"/>
    </row>
    <row r="118" spans="1:17" s="101" customFormat="1" x14ac:dyDescent="0.2">
      <c r="A118" s="102"/>
      <c r="B118" s="102"/>
      <c r="C118" s="103"/>
      <c r="D118" s="104"/>
      <c r="E118" s="105"/>
      <c r="F118" s="105"/>
      <c r="G118" s="105"/>
      <c r="H118" s="106"/>
      <c r="I118" s="107"/>
      <c r="J118" s="107"/>
      <c r="K118" s="107"/>
      <c r="L118" s="107"/>
      <c r="M118" s="108"/>
      <c r="N118" s="109"/>
      <c r="O118" s="110"/>
      <c r="P118" s="111"/>
      <c r="Q118" s="112"/>
    </row>
    <row r="119" spans="1:17" s="101" customFormat="1" x14ac:dyDescent="0.2">
      <c r="A119" s="102"/>
      <c r="B119" s="102"/>
      <c r="C119" s="103"/>
      <c r="D119" s="104"/>
      <c r="E119" s="105"/>
      <c r="F119" s="105"/>
      <c r="G119" s="105"/>
      <c r="H119" s="106"/>
      <c r="I119" s="107"/>
      <c r="J119" s="107"/>
      <c r="K119" s="107"/>
      <c r="L119" s="107"/>
      <c r="M119" s="108"/>
      <c r="N119" s="109"/>
      <c r="O119" s="110"/>
      <c r="P119" s="111"/>
      <c r="Q119" s="112"/>
    </row>
    <row r="120" spans="1:17" s="101" customFormat="1" x14ac:dyDescent="0.2">
      <c r="A120" s="102"/>
      <c r="B120" s="102"/>
      <c r="C120" s="103"/>
      <c r="D120" s="104"/>
      <c r="E120" s="105"/>
      <c r="F120" s="105"/>
      <c r="G120" s="105"/>
      <c r="H120" s="106"/>
      <c r="I120" s="107"/>
      <c r="J120" s="107"/>
      <c r="K120" s="107"/>
      <c r="L120" s="107"/>
      <c r="M120" s="108"/>
      <c r="N120" s="109"/>
      <c r="O120" s="110"/>
      <c r="P120" s="111"/>
      <c r="Q120" s="112"/>
    </row>
    <row r="121" spans="1:17" s="101" customFormat="1" x14ac:dyDescent="0.2">
      <c r="A121" s="102"/>
      <c r="B121" s="102"/>
      <c r="C121" s="103"/>
      <c r="D121" s="104"/>
      <c r="E121" s="105"/>
      <c r="F121" s="105"/>
      <c r="G121" s="105"/>
      <c r="H121" s="106"/>
      <c r="I121" s="107"/>
      <c r="J121" s="107"/>
      <c r="K121" s="107"/>
      <c r="L121" s="107"/>
      <c r="M121" s="108"/>
      <c r="N121" s="109"/>
      <c r="O121" s="110"/>
      <c r="P121" s="111"/>
      <c r="Q121" s="112"/>
    </row>
    <row r="122" spans="1:17" s="101" customFormat="1" x14ac:dyDescent="0.2">
      <c r="A122" s="102"/>
      <c r="B122" s="102"/>
      <c r="C122" s="103"/>
      <c r="D122" s="104"/>
      <c r="E122" s="105"/>
      <c r="F122" s="105"/>
      <c r="G122" s="105"/>
      <c r="H122" s="106"/>
      <c r="I122" s="107"/>
      <c r="J122" s="107"/>
      <c r="K122" s="107"/>
      <c r="L122" s="107"/>
      <c r="M122" s="108"/>
      <c r="N122" s="109"/>
      <c r="O122" s="110"/>
      <c r="P122" s="111"/>
      <c r="Q122" s="112"/>
    </row>
    <row r="123" spans="1:17" s="101" customFormat="1" x14ac:dyDescent="0.2">
      <c r="A123" s="102"/>
      <c r="B123" s="102"/>
      <c r="C123" s="103"/>
      <c r="D123" s="104"/>
      <c r="E123" s="105"/>
      <c r="F123" s="105"/>
      <c r="G123" s="105"/>
      <c r="H123" s="106"/>
      <c r="I123" s="107"/>
      <c r="J123" s="107"/>
      <c r="K123" s="107"/>
      <c r="L123" s="107"/>
      <c r="M123" s="108"/>
      <c r="N123" s="109"/>
      <c r="O123" s="110"/>
      <c r="P123" s="111"/>
      <c r="Q123" s="112"/>
    </row>
    <row r="124" spans="1:17" s="101" customFormat="1" x14ac:dyDescent="0.2">
      <c r="A124" s="102"/>
      <c r="B124" s="102"/>
      <c r="C124" s="103"/>
      <c r="D124" s="104"/>
      <c r="E124" s="105"/>
      <c r="F124" s="105"/>
      <c r="G124" s="105"/>
      <c r="H124" s="106"/>
      <c r="I124" s="107"/>
      <c r="J124" s="107"/>
      <c r="K124" s="107"/>
      <c r="L124" s="107"/>
      <c r="M124" s="108"/>
      <c r="N124" s="109"/>
      <c r="O124" s="110"/>
      <c r="P124" s="111"/>
      <c r="Q124" s="112"/>
    </row>
    <row r="125" spans="1:17" s="101" customFormat="1" x14ac:dyDescent="0.2">
      <c r="A125" s="102"/>
      <c r="B125" s="102"/>
      <c r="C125" s="103"/>
      <c r="D125" s="104"/>
      <c r="E125" s="105"/>
      <c r="F125" s="105"/>
      <c r="G125" s="105"/>
      <c r="H125" s="106"/>
      <c r="I125" s="107"/>
      <c r="J125" s="107"/>
      <c r="K125" s="107"/>
      <c r="L125" s="107"/>
      <c r="M125" s="108"/>
      <c r="N125" s="109"/>
      <c r="O125" s="110"/>
      <c r="P125" s="111"/>
      <c r="Q125" s="112"/>
    </row>
    <row r="126" spans="1:17" s="101" customFormat="1" x14ac:dyDescent="0.2">
      <c r="A126" s="102"/>
      <c r="B126" s="102"/>
      <c r="C126" s="103"/>
      <c r="D126" s="104"/>
      <c r="E126" s="105"/>
      <c r="F126" s="105"/>
      <c r="G126" s="105"/>
      <c r="H126" s="106"/>
      <c r="I126" s="107"/>
      <c r="J126" s="107"/>
      <c r="K126" s="107"/>
      <c r="L126" s="107"/>
      <c r="M126" s="108"/>
      <c r="N126" s="109"/>
      <c r="O126" s="110"/>
      <c r="P126" s="111"/>
      <c r="Q126" s="112"/>
    </row>
    <row r="127" spans="1:17" s="101" customFormat="1" x14ac:dyDescent="0.2">
      <c r="A127" s="102"/>
      <c r="B127" s="102"/>
      <c r="C127" s="103"/>
      <c r="D127" s="104"/>
      <c r="E127" s="105"/>
      <c r="F127" s="105"/>
      <c r="G127" s="105"/>
      <c r="H127" s="106"/>
      <c r="I127" s="107"/>
      <c r="J127" s="107"/>
      <c r="K127" s="107"/>
      <c r="L127" s="107"/>
      <c r="M127" s="108"/>
      <c r="N127" s="109"/>
      <c r="O127" s="110"/>
      <c r="P127" s="111"/>
      <c r="Q127" s="112"/>
    </row>
    <row r="128" spans="1:17" s="101" customFormat="1" x14ac:dyDescent="0.2">
      <c r="A128" s="102"/>
      <c r="B128" s="102"/>
      <c r="C128" s="103"/>
      <c r="D128" s="104"/>
      <c r="E128" s="105"/>
      <c r="F128" s="105"/>
      <c r="G128" s="105"/>
      <c r="H128" s="106"/>
      <c r="I128" s="107"/>
      <c r="J128" s="107"/>
      <c r="K128" s="107"/>
      <c r="L128" s="107"/>
      <c r="M128" s="108"/>
      <c r="N128" s="109"/>
      <c r="O128" s="110"/>
      <c r="P128" s="111"/>
      <c r="Q128" s="112"/>
    </row>
    <row r="129" spans="1:17" s="113" customFormat="1" x14ac:dyDescent="0.2">
      <c r="A129" s="114"/>
      <c r="B129" s="114"/>
      <c r="C129" s="115"/>
      <c r="D129" s="116"/>
      <c r="E129" s="117"/>
      <c r="F129" s="117"/>
      <c r="G129" s="117"/>
      <c r="H129" s="118"/>
      <c r="I129" s="119"/>
      <c r="J129" s="119"/>
      <c r="K129" s="119"/>
      <c r="L129" s="119"/>
      <c r="M129" s="120"/>
      <c r="N129" s="121"/>
      <c r="O129" s="122"/>
      <c r="P129" s="123"/>
      <c r="Q129" s="124"/>
    </row>
    <row r="130" spans="1:17" s="113" customFormat="1" x14ac:dyDescent="0.2">
      <c r="A130" s="114"/>
      <c r="B130" s="114"/>
      <c r="C130" s="115"/>
      <c r="D130" s="116"/>
      <c r="E130" s="117"/>
      <c r="F130" s="117"/>
      <c r="G130" s="117"/>
      <c r="H130" s="118"/>
      <c r="I130" s="119"/>
      <c r="J130" s="119"/>
      <c r="K130" s="119"/>
      <c r="L130" s="119"/>
      <c r="M130" s="120"/>
      <c r="N130" s="121"/>
      <c r="O130" s="122"/>
      <c r="P130" s="123"/>
      <c r="Q130" s="124"/>
    </row>
    <row r="131" spans="1:17" s="113" customFormat="1" x14ac:dyDescent="0.2">
      <c r="A131" s="114"/>
      <c r="B131" s="114"/>
      <c r="C131" s="115"/>
      <c r="D131" s="116"/>
      <c r="E131" s="117"/>
      <c r="F131" s="117"/>
      <c r="G131" s="117"/>
      <c r="H131" s="118"/>
      <c r="I131" s="119"/>
      <c r="J131" s="119"/>
      <c r="K131" s="119"/>
      <c r="L131" s="119"/>
      <c r="M131" s="120"/>
      <c r="N131" s="121"/>
      <c r="O131" s="122"/>
      <c r="P131" s="123"/>
      <c r="Q131" s="124"/>
    </row>
    <row r="132" spans="1:17" s="113" customFormat="1" x14ac:dyDescent="0.2">
      <c r="A132" s="114"/>
      <c r="B132" s="114"/>
      <c r="C132" s="115"/>
      <c r="D132" s="116"/>
      <c r="E132" s="117"/>
      <c r="F132" s="117"/>
      <c r="G132" s="117"/>
      <c r="H132" s="118"/>
      <c r="I132" s="119"/>
      <c r="J132" s="119"/>
      <c r="K132" s="119"/>
      <c r="L132" s="119"/>
      <c r="M132" s="120"/>
      <c r="N132" s="121"/>
      <c r="O132" s="122"/>
      <c r="P132" s="123"/>
      <c r="Q132" s="124"/>
    </row>
    <row r="133" spans="1:17" s="113" customFormat="1" x14ac:dyDescent="0.2">
      <c r="A133" s="114"/>
      <c r="B133" s="114"/>
      <c r="C133" s="115"/>
      <c r="D133" s="116"/>
      <c r="E133" s="117"/>
      <c r="F133" s="117"/>
      <c r="G133" s="117"/>
      <c r="H133" s="118"/>
      <c r="I133" s="119"/>
      <c r="J133" s="119"/>
      <c r="K133" s="119"/>
      <c r="L133" s="119"/>
      <c r="M133" s="120"/>
      <c r="N133" s="121"/>
      <c r="O133" s="122"/>
      <c r="P133" s="123"/>
      <c r="Q133" s="124"/>
    </row>
    <row r="134" spans="1:17" s="101" customFormat="1" x14ac:dyDescent="0.2">
      <c r="A134" s="102"/>
      <c r="B134" s="102"/>
      <c r="C134" s="103"/>
      <c r="D134" s="104"/>
      <c r="E134" s="105"/>
      <c r="F134" s="105"/>
      <c r="G134" s="105"/>
      <c r="H134" s="106"/>
      <c r="I134" s="107"/>
      <c r="J134" s="107"/>
      <c r="K134" s="107"/>
      <c r="L134" s="107"/>
      <c r="M134" s="108"/>
      <c r="N134" s="109"/>
      <c r="O134" s="110"/>
      <c r="P134" s="111"/>
      <c r="Q134" s="112"/>
    </row>
    <row r="135" spans="1:17" s="101" customFormat="1" x14ac:dyDescent="0.2">
      <c r="A135" s="102"/>
      <c r="B135" s="102"/>
      <c r="C135" s="103"/>
      <c r="D135" s="104"/>
      <c r="E135" s="105"/>
      <c r="F135" s="105"/>
      <c r="G135" s="105"/>
      <c r="H135" s="106"/>
      <c r="I135" s="107"/>
      <c r="J135" s="107"/>
      <c r="K135" s="107"/>
      <c r="L135" s="107"/>
      <c r="M135" s="108"/>
      <c r="N135" s="109"/>
      <c r="O135" s="110"/>
      <c r="P135" s="111"/>
      <c r="Q135" s="112"/>
    </row>
    <row r="136" spans="1:17" s="101" customFormat="1" x14ac:dyDescent="0.2">
      <c r="A136" s="102"/>
      <c r="B136" s="102"/>
      <c r="C136" s="103"/>
      <c r="D136" s="104"/>
      <c r="E136" s="105"/>
      <c r="F136" s="105"/>
      <c r="G136" s="105"/>
      <c r="H136" s="106"/>
      <c r="I136" s="107"/>
      <c r="J136" s="107"/>
      <c r="K136" s="107"/>
      <c r="L136" s="107"/>
      <c r="M136" s="108"/>
      <c r="N136" s="109"/>
      <c r="O136" s="110"/>
      <c r="P136" s="111"/>
      <c r="Q136" s="112"/>
    </row>
    <row r="137" spans="1:17" s="101" customFormat="1" x14ac:dyDescent="0.2">
      <c r="A137" s="102"/>
      <c r="B137" s="102"/>
      <c r="C137" s="103"/>
      <c r="D137" s="104"/>
      <c r="E137" s="105"/>
      <c r="F137" s="105"/>
      <c r="G137" s="105"/>
      <c r="H137" s="106"/>
      <c r="I137" s="107"/>
      <c r="J137" s="107"/>
      <c r="K137" s="107"/>
      <c r="L137" s="107"/>
      <c r="M137" s="108"/>
      <c r="N137" s="109"/>
      <c r="O137" s="110"/>
      <c r="P137" s="111"/>
      <c r="Q137" s="112"/>
    </row>
    <row r="138" spans="1:17" s="101" customFormat="1" x14ac:dyDescent="0.2">
      <c r="A138" s="102"/>
      <c r="B138" s="102"/>
      <c r="C138" s="103"/>
      <c r="D138" s="104"/>
      <c r="E138" s="105"/>
      <c r="F138" s="105"/>
      <c r="G138" s="105"/>
      <c r="H138" s="106"/>
      <c r="I138" s="107"/>
      <c r="J138" s="107"/>
      <c r="K138" s="107"/>
      <c r="L138" s="107"/>
      <c r="M138" s="108"/>
      <c r="N138" s="109"/>
      <c r="O138" s="110"/>
      <c r="P138" s="111"/>
      <c r="Q138" s="112"/>
    </row>
    <row r="139" spans="1:17" s="89" customFormat="1" ht="15" x14ac:dyDescent="0.2">
      <c r="A139" s="90"/>
      <c r="B139" s="90"/>
      <c r="C139" s="91"/>
      <c r="D139" s="92"/>
      <c r="E139" s="93"/>
      <c r="F139" s="93"/>
      <c r="G139" s="93"/>
      <c r="H139" s="94"/>
      <c r="I139" s="95"/>
      <c r="J139" s="95"/>
      <c r="K139" s="95"/>
      <c r="L139" s="95"/>
      <c r="M139" s="96"/>
      <c r="N139" s="97"/>
      <c r="O139" s="98"/>
      <c r="P139" s="99"/>
      <c r="Q139" s="100"/>
    </row>
    <row r="140" spans="1:17" s="89" customFormat="1" ht="15" x14ac:dyDescent="0.2">
      <c r="A140" s="90"/>
      <c r="B140" s="90"/>
      <c r="C140" s="91"/>
      <c r="D140" s="92"/>
      <c r="E140" s="93"/>
      <c r="F140" s="93"/>
      <c r="G140" s="93"/>
      <c r="H140" s="94"/>
      <c r="I140" s="95"/>
      <c r="J140" s="95"/>
      <c r="K140" s="95"/>
      <c r="L140" s="95"/>
      <c r="M140" s="96"/>
      <c r="N140" s="97"/>
      <c r="O140" s="98"/>
      <c r="P140" s="99"/>
      <c r="Q140" s="100"/>
    </row>
    <row r="141" spans="1:17" s="89" customFormat="1" ht="15" x14ac:dyDescent="0.2">
      <c r="A141" s="90"/>
      <c r="B141" s="90"/>
      <c r="C141" s="91"/>
      <c r="D141" s="92"/>
      <c r="E141" s="93"/>
      <c r="F141" s="93"/>
      <c r="G141" s="93"/>
      <c r="H141" s="94"/>
      <c r="I141" s="95"/>
      <c r="J141" s="95"/>
      <c r="K141" s="95"/>
      <c r="L141" s="95"/>
      <c r="M141" s="96"/>
      <c r="N141" s="97"/>
      <c r="O141" s="98"/>
      <c r="P141" s="99"/>
      <c r="Q141" s="100"/>
    </row>
    <row r="142" spans="1:17" s="101" customFormat="1" x14ac:dyDescent="0.2">
      <c r="A142" s="102"/>
      <c r="B142" s="102"/>
      <c r="C142" s="103"/>
      <c r="D142" s="104"/>
      <c r="E142" s="105"/>
      <c r="F142" s="105"/>
      <c r="G142" s="105"/>
      <c r="H142" s="106"/>
      <c r="I142" s="107"/>
      <c r="J142" s="107"/>
      <c r="K142" s="107"/>
      <c r="L142" s="107"/>
      <c r="M142" s="108"/>
      <c r="N142" s="109"/>
      <c r="O142" s="110"/>
      <c r="P142" s="111"/>
      <c r="Q142" s="112"/>
    </row>
    <row r="143" spans="1:17" s="113" customFormat="1" x14ac:dyDescent="0.2">
      <c r="A143" s="114"/>
      <c r="B143" s="114"/>
      <c r="C143" s="115"/>
      <c r="D143" s="116"/>
      <c r="E143" s="117"/>
      <c r="F143" s="117"/>
      <c r="G143" s="117"/>
      <c r="H143" s="118"/>
      <c r="I143" s="119"/>
      <c r="J143" s="119"/>
      <c r="K143" s="119"/>
      <c r="L143" s="119"/>
      <c r="M143" s="120"/>
      <c r="N143" s="121"/>
      <c r="O143" s="122"/>
      <c r="P143" s="123"/>
      <c r="Q143" s="124"/>
    </row>
    <row r="144" spans="1:17" s="113" customFormat="1" x14ac:dyDescent="0.2">
      <c r="A144" s="114"/>
      <c r="B144" s="114"/>
      <c r="C144" s="115"/>
      <c r="D144" s="116"/>
      <c r="E144" s="117"/>
      <c r="F144" s="117"/>
      <c r="G144" s="117"/>
      <c r="H144" s="118"/>
      <c r="I144" s="119"/>
      <c r="J144" s="119"/>
      <c r="K144" s="119"/>
      <c r="L144" s="119"/>
      <c r="M144" s="120"/>
      <c r="N144" s="121"/>
      <c r="O144" s="122"/>
      <c r="P144" s="123"/>
      <c r="Q144" s="124"/>
    </row>
    <row r="145" spans="1:17" s="113" customFormat="1" x14ac:dyDescent="0.2">
      <c r="A145" s="114"/>
      <c r="B145" s="114"/>
      <c r="C145" s="115"/>
      <c r="D145" s="116"/>
      <c r="E145" s="117"/>
      <c r="F145" s="117"/>
      <c r="G145" s="117"/>
      <c r="H145" s="118"/>
      <c r="I145" s="119"/>
      <c r="J145" s="119"/>
      <c r="K145" s="119"/>
      <c r="L145" s="119"/>
      <c r="M145" s="120"/>
      <c r="N145" s="121"/>
      <c r="O145" s="122"/>
      <c r="P145" s="123"/>
      <c r="Q145" s="124"/>
    </row>
    <row r="146" spans="1:17" s="113" customFormat="1" x14ac:dyDescent="0.2">
      <c r="A146" s="114"/>
      <c r="B146" s="114"/>
      <c r="C146" s="115"/>
      <c r="D146" s="116"/>
      <c r="E146" s="117"/>
      <c r="F146" s="117"/>
      <c r="G146" s="117"/>
      <c r="H146" s="118"/>
      <c r="I146" s="119"/>
      <c r="J146" s="119"/>
      <c r="K146" s="119"/>
      <c r="L146" s="119"/>
      <c r="M146" s="120"/>
      <c r="N146" s="121"/>
      <c r="O146" s="122"/>
      <c r="P146" s="123"/>
      <c r="Q146" s="124"/>
    </row>
    <row r="147" spans="1:17" s="113" customFormat="1" x14ac:dyDescent="0.2">
      <c r="A147" s="114"/>
      <c r="B147" s="114"/>
      <c r="C147" s="115"/>
      <c r="D147" s="116"/>
      <c r="E147" s="117"/>
      <c r="F147" s="117"/>
      <c r="G147" s="117"/>
      <c r="H147" s="118"/>
      <c r="I147" s="119"/>
      <c r="J147" s="119"/>
      <c r="K147" s="119"/>
      <c r="L147" s="119"/>
      <c r="M147" s="120"/>
      <c r="N147" s="121"/>
      <c r="O147" s="122"/>
      <c r="P147" s="123"/>
      <c r="Q147" s="124"/>
    </row>
    <row r="148" spans="1:17" s="101" customFormat="1" x14ac:dyDescent="0.2">
      <c r="A148" s="102"/>
      <c r="B148" s="102"/>
      <c r="C148" s="103"/>
      <c r="D148" s="104"/>
      <c r="E148" s="105"/>
      <c r="F148" s="105"/>
      <c r="G148" s="105"/>
      <c r="H148" s="106"/>
      <c r="I148" s="107"/>
      <c r="J148" s="107"/>
      <c r="K148" s="107"/>
      <c r="L148" s="107"/>
      <c r="M148" s="108"/>
      <c r="N148" s="109"/>
      <c r="O148" s="110"/>
      <c r="P148" s="111"/>
      <c r="Q148" s="112"/>
    </row>
    <row r="149" spans="1:17" s="89" customFormat="1" ht="15" x14ac:dyDescent="0.2">
      <c r="A149" s="90"/>
      <c r="B149" s="90"/>
      <c r="C149" s="91"/>
      <c r="D149" s="92"/>
      <c r="E149" s="93"/>
      <c r="F149" s="93"/>
      <c r="G149" s="93"/>
      <c r="H149" s="94"/>
      <c r="I149" s="95"/>
      <c r="J149" s="95"/>
      <c r="K149" s="95"/>
      <c r="L149" s="95"/>
      <c r="M149" s="96"/>
      <c r="N149" s="97"/>
      <c r="O149" s="98"/>
      <c r="P149" s="99"/>
      <c r="Q149" s="100"/>
    </row>
    <row r="150" spans="1:17" s="89" customFormat="1" ht="15" x14ac:dyDescent="0.2">
      <c r="A150" s="90"/>
      <c r="B150" s="90"/>
      <c r="C150" s="91"/>
      <c r="D150" s="92"/>
      <c r="E150" s="93"/>
      <c r="F150" s="93"/>
      <c r="G150" s="93"/>
      <c r="H150" s="94"/>
      <c r="I150" s="95"/>
      <c r="J150" s="95"/>
      <c r="K150" s="95"/>
      <c r="L150" s="95"/>
      <c r="M150" s="96"/>
      <c r="N150" s="97"/>
      <c r="O150" s="98"/>
      <c r="P150" s="99"/>
      <c r="Q150" s="100"/>
    </row>
    <row r="151" spans="1:17" s="89" customFormat="1" ht="15" x14ac:dyDescent="0.2">
      <c r="A151" s="90"/>
      <c r="B151" s="90"/>
      <c r="C151" s="91"/>
      <c r="D151" s="92"/>
      <c r="E151" s="93"/>
      <c r="F151" s="93"/>
      <c r="G151" s="93"/>
      <c r="H151" s="94"/>
      <c r="I151" s="95"/>
      <c r="J151" s="95"/>
      <c r="K151" s="95"/>
      <c r="L151" s="95"/>
      <c r="M151" s="96"/>
      <c r="N151" s="97"/>
      <c r="O151" s="98"/>
      <c r="P151" s="99"/>
      <c r="Q151" s="100"/>
    </row>
    <row r="152" spans="1:17" s="89" customFormat="1" ht="15" x14ac:dyDescent="0.2">
      <c r="A152" s="90"/>
      <c r="B152" s="90"/>
      <c r="C152" s="91"/>
      <c r="D152" s="92"/>
      <c r="E152" s="93"/>
      <c r="F152" s="93"/>
      <c r="G152" s="93"/>
      <c r="H152" s="94"/>
      <c r="I152" s="95"/>
      <c r="J152" s="95"/>
      <c r="K152" s="95"/>
      <c r="L152" s="95"/>
      <c r="M152" s="96"/>
      <c r="N152" s="97"/>
      <c r="O152" s="98"/>
      <c r="P152" s="99"/>
      <c r="Q152" s="100"/>
    </row>
    <row r="153" spans="1:17" s="89" customFormat="1" ht="15" x14ac:dyDescent="0.2">
      <c r="A153" s="90"/>
      <c r="B153" s="90"/>
      <c r="C153" s="91"/>
      <c r="D153" s="92"/>
      <c r="E153" s="93"/>
      <c r="F153" s="93"/>
      <c r="G153" s="93"/>
      <c r="H153" s="94"/>
      <c r="I153" s="95"/>
      <c r="J153" s="95"/>
      <c r="K153" s="95"/>
      <c r="L153" s="95"/>
      <c r="M153" s="96"/>
      <c r="N153" s="97"/>
      <c r="O153" s="98"/>
      <c r="P153" s="99"/>
      <c r="Q153" s="100"/>
    </row>
    <row r="154" spans="1:17" s="89" customFormat="1" ht="15" x14ac:dyDescent="0.2">
      <c r="A154" s="90"/>
      <c r="B154" s="90"/>
      <c r="C154" s="91"/>
      <c r="D154" s="92"/>
      <c r="E154" s="93"/>
      <c r="F154" s="93"/>
      <c r="G154" s="93"/>
      <c r="H154" s="94"/>
      <c r="I154" s="95"/>
      <c r="J154" s="95"/>
      <c r="K154" s="95"/>
      <c r="L154" s="95"/>
      <c r="M154" s="96"/>
      <c r="N154" s="97"/>
      <c r="O154" s="98"/>
      <c r="P154" s="99"/>
      <c r="Q154" s="100"/>
    </row>
  </sheetData>
  <sheetProtection algorithmName="SHA-512" hashValue="cYpzd+Elq65CW7PVHgFaoZHrDJKlNu9vA0+Mo2K3N0v5ZDxMTailZXtB0Hlnj6ipMIDexkXm7xJsGViGuH93IA==" saltValue="RBxgr2q6vk71zWAJvqjkVg==" spinCount="100000" sheet="1" objects="1" scenarios="1" formatCells="0" formatColumns="0" formatRows="0"/>
  <conditionalFormatting sqref="Q11 S11:IV11">
    <cfRule type="expression" dxfId="20" priority="1" stopIfTrue="1">
      <formula>$K:$K=1</formula>
    </cfRule>
  </conditionalFormatting>
  <conditionalFormatting sqref="H1:H10 D1:E10">
    <cfRule type="expression" dxfId="19" priority="2" stopIfTrue="1">
      <formula>$Q1&gt;0</formula>
    </cfRule>
    <cfRule type="expression" dxfId="18" priority="3" stopIfTrue="1">
      <formula>$K1=1</formula>
    </cfRule>
  </conditionalFormatting>
  <conditionalFormatting sqref="A1:C10">
    <cfRule type="expression" dxfId="17" priority="4" stopIfTrue="1">
      <formula>$Q1&gt;0</formula>
    </cfRule>
    <cfRule type="expression" dxfId="16" priority="5" stopIfTrue="1">
      <formula>$K1=1</formula>
    </cfRule>
  </conditionalFormatting>
  <conditionalFormatting sqref="N1:P10 F1:G10 I1:L10">
    <cfRule type="expression" dxfId="15" priority="6" stopIfTrue="1">
      <formula>$Q1&gt;0</formula>
    </cfRule>
  </conditionalFormatting>
  <conditionalFormatting sqref="Q1:Q11 S1:IV11 R1:R10">
    <cfRule type="expression" dxfId="14" priority="7" stopIfTrue="1">
      <formula>$K:$K=1</formula>
    </cfRule>
  </conditionalFormatting>
  <conditionalFormatting sqref="M12">
    <cfRule type="expression" dxfId="13" priority="8" stopIfTrue="1">
      <formula>Q12&gt;0</formula>
    </cfRule>
    <cfRule type="expression" dxfId="12" priority="9" stopIfTrue="1">
      <formula>K12=-1</formula>
    </cfRule>
  </conditionalFormatting>
  <conditionalFormatting sqref="M13:M65536">
    <cfRule type="expression" dxfId="11" priority="10" stopIfTrue="1">
      <formula>Q13&gt;0</formula>
    </cfRule>
    <cfRule type="expression" dxfId="10" priority="11" stopIfTrue="1">
      <formula>K13=1</formula>
    </cfRule>
  </conditionalFormatting>
  <conditionalFormatting sqref="H12 D12:E12">
    <cfRule type="expression" dxfId="9" priority="12" stopIfTrue="1">
      <formula>$Q12&gt;0</formula>
    </cfRule>
    <cfRule type="expression" dxfId="8" priority="13" stopIfTrue="1">
      <formula>$K12=-1</formula>
    </cfRule>
  </conditionalFormatting>
  <conditionalFormatting sqref="D13:E65536 H1:H10 H13:H65536 D1:E10">
    <cfRule type="expression" dxfId="7" priority="14" stopIfTrue="1">
      <formula>$Q1&gt;0</formula>
    </cfRule>
    <cfRule type="expression" dxfId="6" priority="15" stopIfTrue="1">
      <formula>$K1=1</formula>
    </cfRule>
  </conditionalFormatting>
  <conditionalFormatting sqref="A12:C12">
    <cfRule type="expression" dxfId="5" priority="16" stopIfTrue="1">
      <formula>$Q12&gt;0</formula>
    </cfRule>
    <cfRule type="expression" dxfId="4" priority="17" stopIfTrue="1">
      <formula>$K12=-1</formula>
    </cfRule>
  </conditionalFormatting>
  <conditionalFormatting sqref="A1:C10 A13:C65536">
    <cfRule type="expression" dxfId="3" priority="18" stopIfTrue="1">
      <formula>$Q1&gt;0</formula>
    </cfRule>
    <cfRule type="expression" dxfId="2" priority="19" stopIfTrue="1">
      <formula>$K1=1</formula>
    </cfRule>
  </conditionalFormatting>
  <conditionalFormatting sqref="N1:P10 F12:G65536 F1:G10 I1:L10 I12:L65536 N12:P65536">
    <cfRule type="expression" dxfId="1" priority="20" stopIfTrue="1">
      <formula>$Q1&gt;0</formula>
    </cfRule>
  </conditionalFormatting>
  <conditionalFormatting sqref="Q1:Q1048576 S1:IV1048576 R1:R10 R12:R65536">
    <cfRule type="expression" dxfId="0" priority="21" stopIfTrue="1">
      <formula>$K:$K=1</formula>
    </cfRule>
  </conditionalFormatting>
  <pageMargins left="0.7" right="0.7" top="0.75" bottom="0.75" header="0.3" footer="0.3"/>
  <pageSetup paperSize="9" scale="66" fitToHeight="0" orientation="portrait" cellComments="atEnd" r:id="rId1"/>
  <headerFooter>
    <oddHeader>&amp;L&amp;G&amp;R&amp;G</oddHeader>
    <oddFooter xml:space="preserve">&amp;R&amp;P od &amp; &amp;N   </oddFoot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F0A1127-EF82-488D-9BA3-D70FE99A8A28}">
  <ds:schemaRefs>
    <ds:schemaRef ds:uri="http://purl.org/dc/terms/"/>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FE80E57-49EC-47F8-9C09-C7440715C014}">
  <ds:schemaRefs>
    <ds:schemaRef ds:uri="http://schemas.microsoft.com/sharepoint/v3/contenttype/forms"/>
  </ds:schemaRefs>
</ds:datastoreItem>
</file>

<file path=customXml/itemProps3.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Prva stran</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mokr</dc:creator>
  <cp:lastModifiedBy>Dejan Dragas</cp:lastModifiedBy>
  <cp:lastPrinted>2018-03-24T11:23:08Z</cp:lastPrinted>
  <dcterms:created xsi:type="dcterms:W3CDTF">2006-09-18T09:38:05Z</dcterms:created>
  <dcterms:modified xsi:type="dcterms:W3CDTF">2018-04-10T09:31:47Z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