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P:\08_TrajnostnaMobilnost\A01_06_ProjektnaDokumentacija_KO\2_PGD_PZI_1-6\3_Dokument\3_PZI\PZI\Končno 21.8.2018\KO 1-6\Popis del za razpis\"/>
    </mc:Choice>
  </mc:AlternateContent>
  <bookViews>
    <workbookView xWindow="0" yWindow="0" windowWidth="25200" windowHeight="12135"/>
  </bookViews>
  <sheets>
    <sheet name="Prva stran" sheetId="6" r:id="rId1"/>
    <sheet name="Kalkulativni cenik" sheetId="7" r:id="rId2"/>
    <sheet name="Popis del" sheetId="3" r:id="rId3"/>
    <sheet name="Definicija" sheetId="2" state="hidden" r:id="rId4"/>
    <sheet name="Sheet1" sheetId="1" state="hidden" r:id="rId5"/>
    <sheet name="Rekapitulacija" sheetId="4" r:id="rId6"/>
  </sheets>
  <definedNames>
    <definedName name="_xlnm._FilterDatabase" localSheetId="2" hidden="1">'Popis del'!$A$2:$I$643</definedName>
    <definedName name="_xlnm._FilterDatabase" localSheetId="4" hidden="1">Sheet1!#REF!</definedName>
    <definedName name="_xlnm.Print_Area" localSheetId="1">'Kalkulativni cenik'!$A$1:$D$42</definedName>
    <definedName name="_xlnm.Print_Area" localSheetId="0">'Prva stran'!$A$1:$E$25</definedName>
    <definedName name="_xlnm.Print_Area" localSheetId="5">Rekapitulacija!$A$1:$E$68</definedName>
    <definedName name="_xlnm.Print_Titles" localSheetId="2">'Popis del'!$2:$2</definedName>
  </definedNames>
  <calcPr calcId="162913"/>
</workbook>
</file>

<file path=xl/calcChain.xml><?xml version="1.0" encoding="utf-8"?>
<calcChain xmlns="http://schemas.openxmlformats.org/spreadsheetml/2006/main">
  <c r="H641" i="3" l="1"/>
  <c r="H638" i="3"/>
  <c r="H632" i="3"/>
  <c r="H631" i="3"/>
  <c r="H630" i="3"/>
  <c r="H629" i="3"/>
  <c r="H628" i="3"/>
  <c r="H627" i="3"/>
  <c r="H626" i="3"/>
  <c r="H625" i="3"/>
  <c r="H624" i="3"/>
  <c r="H623" i="3"/>
  <c r="H622" i="3"/>
  <c r="H621" i="3"/>
  <c r="H620" i="3"/>
  <c r="H619" i="3"/>
  <c r="H618" i="3"/>
  <c r="H617" i="3"/>
  <c r="H616" i="3"/>
  <c r="H615" i="3"/>
  <c r="H614" i="3"/>
  <c r="H613" i="3"/>
  <c r="H612" i="3"/>
  <c r="H611" i="3"/>
  <c r="H610" i="3"/>
  <c r="H609" i="3"/>
  <c r="H608" i="3"/>
  <c r="H607" i="3"/>
  <c r="H604" i="3"/>
  <c r="H603" i="3"/>
  <c r="H602" i="3"/>
  <c r="H601" i="3"/>
  <c r="H600" i="3"/>
  <c r="H599" i="3"/>
  <c r="H598" i="3"/>
  <c r="H597" i="3"/>
  <c r="H596" i="3"/>
  <c r="H595" i="3"/>
  <c r="H594" i="3"/>
  <c r="H593" i="3"/>
  <c r="H592" i="3"/>
  <c r="H590" i="3"/>
  <c r="H589" i="3"/>
  <c r="H588" i="3"/>
  <c r="H587" i="3"/>
  <c r="H586" i="3"/>
  <c r="H584" i="3"/>
  <c r="H583" i="3"/>
  <c r="H582" i="3"/>
  <c r="H581" i="3"/>
  <c r="H580" i="3"/>
  <c r="H579" i="3"/>
  <c r="H578" i="3"/>
  <c r="H577" i="3"/>
  <c r="H576" i="3"/>
  <c r="H575" i="3"/>
  <c r="H574" i="3"/>
  <c r="H573" i="3"/>
  <c r="H570" i="3"/>
  <c r="H569" i="3"/>
  <c r="H568" i="3"/>
  <c r="H566" i="3"/>
  <c r="H563" i="3"/>
  <c r="H562" i="3"/>
  <c r="H561" i="3"/>
  <c r="H560" i="3"/>
  <c r="H559" i="3"/>
  <c r="H558" i="3"/>
  <c r="H556" i="3"/>
  <c r="H555" i="3"/>
  <c r="H552" i="3"/>
  <c r="H550" i="3"/>
  <c r="H549" i="3"/>
  <c r="H545" i="3"/>
  <c r="H544" i="3"/>
  <c r="H542" i="3"/>
  <c r="H540" i="3"/>
  <c r="H539" i="3"/>
  <c r="H538" i="3"/>
  <c r="H537" i="3"/>
  <c r="H535" i="3"/>
  <c r="H534" i="3"/>
  <c r="H533" i="3"/>
  <c r="H532" i="3"/>
  <c r="H531" i="3"/>
  <c r="H530" i="3"/>
  <c r="H527" i="3"/>
  <c r="H526" i="3"/>
  <c r="H525" i="3"/>
  <c r="H524" i="3"/>
  <c r="H523" i="3"/>
  <c r="H522" i="3"/>
  <c r="H521" i="3"/>
  <c r="H520" i="3"/>
  <c r="H519" i="3"/>
  <c r="H518" i="3"/>
  <c r="H517" i="3"/>
  <c r="H515" i="3"/>
  <c r="H514" i="3"/>
  <c r="H510" i="3"/>
  <c r="H509" i="3"/>
  <c r="H508" i="3"/>
  <c r="H507" i="3"/>
  <c r="H506" i="3"/>
  <c r="H505" i="3"/>
  <c r="H504" i="3"/>
  <c r="H503" i="3"/>
  <c r="H502" i="3"/>
  <c r="H501" i="3"/>
  <c r="H500" i="3"/>
  <c r="H499" i="3"/>
  <c r="H498" i="3"/>
  <c r="H497" i="3"/>
  <c r="H496" i="3"/>
  <c r="H495" i="3"/>
  <c r="H494" i="3"/>
  <c r="H493" i="3"/>
  <c r="H492" i="3"/>
  <c r="H491" i="3"/>
  <c r="H490" i="3"/>
  <c r="H489" i="3"/>
  <c r="H488" i="3"/>
  <c r="H487" i="3"/>
  <c r="H486" i="3"/>
  <c r="H485" i="3"/>
  <c r="H484" i="3"/>
  <c r="H483" i="3"/>
  <c r="H482" i="3"/>
  <c r="H480" i="3"/>
  <c r="H479" i="3"/>
  <c r="H478" i="3"/>
  <c r="H477" i="3"/>
  <c r="H476" i="3"/>
  <c r="H475" i="3"/>
  <c r="H474" i="3"/>
  <c r="H473" i="3"/>
  <c r="H472" i="3"/>
  <c r="H471" i="3"/>
  <c r="H470" i="3"/>
  <c r="H469" i="3"/>
  <c r="H468" i="3"/>
  <c r="H467" i="3"/>
  <c r="H466" i="3"/>
  <c r="H465" i="3"/>
  <c r="H464" i="3"/>
  <c r="H463" i="3"/>
  <c r="H462" i="3"/>
  <c r="H461" i="3"/>
  <c r="H460" i="3"/>
  <c r="H459" i="3"/>
  <c r="H457" i="3"/>
  <c r="H456" i="3"/>
  <c r="H455" i="3"/>
  <c r="H454" i="3"/>
  <c r="H453" i="3"/>
  <c r="H452" i="3"/>
  <c r="H451" i="3"/>
  <c r="H450"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8" i="3"/>
  <c r="H407" i="3"/>
  <c r="H406" i="3"/>
  <c r="H404" i="3"/>
  <c r="H403" i="3"/>
  <c r="H402" i="3"/>
  <c r="H401" i="3"/>
  <c r="H400" i="3"/>
  <c r="H399" i="3"/>
  <c r="H398" i="3"/>
  <c r="H397" i="3"/>
  <c r="H396" i="3"/>
  <c r="H395" i="3"/>
  <c r="H394" i="3"/>
  <c r="H393" i="3"/>
  <c r="H392" i="3"/>
  <c r="H390" i="3"/>
  <c r="H389" i="3"/>
  <c r="H388" i="3"/>
  <c r="H387" i="3"/>
  <c r="H386" i="3"/>
  <c r="H385" i="3"/>
  <c r="H384" i="3"/>
  <c r="H383" i="3"/>
  <c r="H381" i="3"/>
  <c r="H380" i="3"/>
  <c r="H379" i="3"/>
  <c r="H378" i="3"/>
  <c r="H377" i="3"/>
  <c r="H376" i="3"/>
  <c r="H375" i="3"/>
  <c r="H374" i="3"/>
  <c r="H373" i="3"/>
  <c r="H372" i="3"/>
  <c r="H371" i="3"/>
  <c r="H370" i="3"/>
  <c r="H369" i="3"/>
  <c r="H368" i="3"/>
  <c r="H366" i="3"/>
  <c r="H365" i="3"/>
  <c r="H364" i="3"/>
  <c r="H363" i="3"/>
  <c r="H362" i="3"/>
  <c r="H361" i="3"/>
  <c r="H360" i="3"/>
  <c r="H359" i="3"/>
  <c r="H358" i="3"/>
  <c r="H355" i="3"/>
  <c r="H354" i="3"/>
  <c r="H353" i="3"/>
  <c r="H352" i="3"/>
  <c r="H351" i="3"/>
  <c r="H350" i="3"/>
  <c r="H348" i="3"/>
  <c r="H347" i="3"/>
  <c r="H346" i="3"/>
  <c r="H345" i="3"/>
  <c r="H344" i="3"/>
  <c r="H343" i="3"/>
  <c r="H342" i="3"/>
  <c r="H341" i="3"/>
  <c r="H340" i="3"/>
  <c r="H338" i="3"/>
  <c r="H337" i="3"/>
  <c r="H336" i="3"/>
  <c r="H335" i="3"/>
  <c r="H334" i="3"/>
  <c r="H333" i="3"/>
  <c r="H332" i="3"/>
  <c r="H331" i="3"/>
  <c r="H330" i="3"/>
  <c r="H329" i="3"/>
  <c r="H328" i="3"/>
  <c r="H327" i="3"/>
  <c r="H326" i="3"/>
  <c r="H325" i="3"/>
  <c r="H324" i="3"/>
  <c r="H323" i="3"/>
  <c r="H322" i="3"/>
  <c r="H321" i="3"/>
  <c r="H318" i="3"/>
  <c r="H317" i="3"/>
  <c r="H316" i="3"/>
  <c r="H315" i="3"/>
  <c r="H314" i="3"/>
  <c r="H313" i="3"/>
  <c r="H312" i="3"/>
  <c r="H311" i="3"/>
  <c r="H310"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 r="H283" i="3"/>
  <c r="H281" i="3"/>
  <c r="H280" i="3"/>
  <c r="H279" i="3"/>
  <c r="H278" i="3"/>
  <c r="H277" i="3"/>
  <c r="H276" i="3"/>
  <c r="H275" i="3"/>
  <c r="H274" i="3"/>
  <c r="H273" i="3"/>
  <c r="H270" i="3"/>
  <c r="H269" i="3"/>
  <c r="H268" i="3"/>
  <c r="H266" i="3"/>
  <c r="H265" i="3"/>
  <c r="H264" i="3"/>
  <c r="H263" i="3"/>
  <c r="H262" i="3"/>
  <c r="H261" i="3"/>
  <c r="H260" i="3"/>
  <c r="H259" i="3"/>
  <c r="H258" i="3"/>
  <c r="H257" i="3"/>
  <c r="H256" i="3"/>
  <c r="H254" i="3"/>
  <c r="H253" i="3"/>
  <c r="H252" i="3"/>
  <c r="H251" i="3"/>
  <c r="H250" i="3"/>
  <c r="H249" i="3"/>
  <c r="H248" i="3"/>
  <c r="H247" i="3"/>
  <c r="H245" i="3"/>
  <c r="H244" i="3"/>
  <c r="H243" i="3"/>
  <c r="H242" i="3"/>
  <c r="H241" i="3"/>
  <c r="H240" i="3"/>
  <c r="H238" i="3"/>
  <c r="H237" i="3"/>
  <c r="H236" i="3"/>
  <c r="H235" i="3"/>
  <c r="H234" i="3"/>
  <c r="H233" i="3"/>
  <c r="H232" i="3"/>
  <c r="H231" i="3"/>
  <c r="H230" i="3"/>
  <c r="H229" i="3"/>
  <c r="H228" i="3"/>
  <c r="H227" i="3"/>
  <c r="H226" i="3"/>
  <c r="H225" i="3"/>
  <c r="H224" i="3"/>
  <c r="H223" i="3"/>
  <c r="H221" i="3"/>
  <c r="H220" i="3"/>
  <c r="H219" i="3"/>
  <c r="H218" i="3"/>
  <c r="H217" i="3"/>
  <c r="H216" i="3"/>
  <c r="H215" i="3"/>
  <c r="H213" i="3"/>
  <c r="H212" i="3"/>
  <c r="H211" i="3"/>
  <c r="H210" i="3"/>
  <c r="H209" i="3"/>
  <c r="H208" i="3"/>
  <c r="H207" i="3"/>
  <c r="H206" i="3"/>
  <c r="H205" i="3"/>
  <c r="H204" i="3"/>
  <c r="H202" i="3"/>
  <c r="H201" i="3"/>
  <c r="H200" i="3"/>
  <c r="H199" i="3"/>
  <c r="H198" i="3"/>
  <c r="H197" i="3"/>
  <c r="H196" i="3"/>
  <c r="H195" i="3"/>
  <c r="H194" i="3"/>
  <c r="H193" i="3"/>
  <c r="H192" i="3"/>
  <c r="H191" i="3"/>
  <c r="H188" i="3"/>
  <c r="H187" i="3"/>
  <c r="H186" i="3"/>
  <c r="H185" i="3"/>
  <c r="H184" i="3"/>
  <c r="H183" i="3"/>
  <c r="H182" i="3"/>
  <c r="H181" i="3"/>
  <c r="H180" i="3"/>
  <c r="H179" i="3"/>
  <c r="H178" i="3"/>
  <c r="H177" i="3"/>
  <c r="H176" i="3"/>
  <c r="H175" i="3"/>
  <c r="H174" i="3"/>
  <c r="H173"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3" i="3"/>
  <c r="H142" i="3"/>
  <c r="H141" i="3"/>
  <c r="H140" i="3"/>
  <c r="H139" i="3"/>
  <c r="H138" i="3"/>
  <c r="H137" i="3"/>
  <c r="H136" i="3"/>
  <c r="H135" i="3"/>
  <c r="H134" i="3"/>
  <c r="H133" i="3"/>
  <c r="H132" i="3"/>
  <c r="H131" i="3"/>
  <c r="H130" i="3"/>
  <c r="H129" i="3"/>
  <c r="H128" i="3"/>
  <c r="H127" i="3"/>
  <c r="H126" i="3"/>
  <c r="H125" i="3"/>
  <c r="H123" i="3"/>
  <c r="H122" i="3"/>
  <c r="H121" i="3"/>
  <c r="H120" i="3"/>
  <c r="H119" i="3"/>
  <c r="H118" i="3"/>
  <c r="H117" i="3"/>
  <c r="H116" i="3"/>
  <c r="H115" i="3"/>
  <c r="H114" i="3"/>
  <c r="H113" i="3"/>
  <c r="H112" i="3"/>
  <c r="H111" i="3"/>
  <c r="H110" i="3"/>
  <c r="H109" i="3"/>
  <c r="H108" i="3"/>
  <c r="H107" i="3"/>
  <c r="H106" i="3"/>
  <c r="H105" i="3"/>
  <c r="H103" i="3"/>
  <c r="H102" i="3"/>
  <c r="H101" i="3"/>
  <c r="H100" i="3"/>
  <c r="H99" i="3"/>
  <c r="H98" i="3"/>
  <c r="H97" i="3"/>
  <c r="H96" i="3"/>
  <c r="H95" i="3"/>
  <c r="H94" i="3"/>
  <c r="H93" i="3"/>
  <c r="H92" i="3"/>
  <c r="H91" i="3"/>
  <c r="H90" i="3"/>
  <c r="H89" i="3"/>
  <c r="H88" i="3"/>
  <c r="H87" i="3"/>
  <c r="H86" i="3"/>
  <c r="H85" i="3"/>
  <c r="H84" i="3"/>
  <c r="H83" i="3"/>
  <c r="H82" i="3"/>
  <c r="H81" i="3"/>
  <c r="H80" i="3"/>
  <c r="H79" i="3"/>
  <c r="H78" i="3"/>
  <c r="H75" i="3"/>
  <c r="H74" i="3"/>
  <c r="H73" i="3"/>
  <c r="H72" i="3"/>
  <c r="H71" i="3"/>
  <c r="H70" i="3"/>
  <c r="H69"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640" i="3" l="1"/>
  <c r="H639" i="3" s="1"/>
  <c r="D67" i="4" s="1"/>
  <c r="H637" i="3"/>
  <c r="H636" i="3" s="1"/>
  <c r="H606" i="3"/>
  <c r="H591" i="3"/>
  <c r="D60" i="4" s="1"/>
  <c r="H585" i="3"/>
  <c r="D59" i="4" s="1"/>
  <c r="H572" i="3"/>
  <c r="H567" i="3"/>
  <c r="D56" i="4" s="1"/>
  <c r="H565" i="3"/>
  <c r="D55" i="4" s="1"/>
  <c r="H557" i="3"/>
  <c r="D53" i="4" s="1"/>
  <c r="H554" i="3"/>
  <c r="H553" i="3" s="1"/>
  <c r="D52" i="4" s="1"/>
  <c r="H551" i="3"/>
  <c r="H548" i="3"/>
  <c r="H543" i="3"/>
  <c r="D49" i="4" s="1"/>
  <c r="H541" i="3"/>
  <c r="D48" i="4" s="1"/>
  <c r="H536" i="3"/>
  <c r="D47" i="4" s="1"/>
  <c r="H529" i="3"/>
  <c r="H516" i="3"/>
  <c r="D44" i="4" s="1"/>
  <c r="H513" i="3"/>
  <c r="D43" i="4" s="1"/>
  <c r="H481" i="3"/>
  <c r="D40" i="4" s="1"/>
  <c r="H458" i="3"/>
  <c r="D39" i="4" s="1"/>
  <c r="H449" i="3"/>
  <c r="D38" i="4" s="1"/>
  <c r="H405" i="3"/>
  <c r="D37" i="4" s="1"/>
  <c r="H391" i="3"/>
  <c r="D36" i="4" s="1"/>
  <c r="H382" i="3"/>
  <c r="D35" i="4" s="1"/>
  <c r="H367" i="3"/>
  <c r="D34" i="4" s="1"/>
  <c r="H357" i="3"/>
  <c r="H349" i="3"/>
  <c r="D31" i="4" s="1"/>
  <c r="H339" i="3"/>
  <c r="D30" i="4" s="1"/>
  <c r="H320" i="3"/>
  <c r="D29" i="4" s="1"/>
  <c r="H309" i="3"/>
  <c r="D27" i="4" s="1"/>
  <c r="H282" i="3"/>
  <c r="D26" i="4" s="1"/>
  <c r="H272" i="3"/>
  <c r="D25" i="4" s="1"/>
  <c r="H267" i="3"/>
  <c r="D23" i="4" s="1"/>
  <c r="H255" i="3"/>
  <c r="D22" i="4" s="1"/>
  <c r="H246" i="3"/>
  <c r="D21" i="4" s="1"/>
  <c r="H239" i="3"/>
  <c r="D20" i="4" s="1"/>
  <c r="H222" i="3"/>
  <c r="D19" i="4" s="1"/>
  <c r="H214" i="3"/>
  <c r="D18" i="4" s="1"/>
  <c r="H203" i="3"/>
  <c r="D17" i="4" s="1"/>
  <c r="H190" i="3"/>
  <c r="H172" i="3"/>
  <c r="D14" i="4" s="1"/>
  <c r="H144" i="3"/>
  <c r="D13" i="4" s="1"/>
  <c r="H124" i="3"/>
  <c r="D12" i="4" s="1"/>
  <c r="H104" i="3"/>
  <c r="D11" i="4" s="1"/>
  <c r="H77" i="3"/>
  <c r="H68" i="3"/>
  <c r="D8" i="4" s="1"/>
  <c r="H5" i="3"/>
  <c r="D5" i="4" s="1"/>
  <c r="H635" i="3" l="1"/>
  <c r="D66" i="4"/>
  <c r="H605" i="3"/>
  <c r="D61" i="4" s="1"/>
  <c r="D62" i="4"/>
  <c r="H571" i="3"/>
  <c r="D57" i="4" s="1"/>
  <c r="D58" i="4"/>
  <c r="H564" i="3"/>
  <c r="D54" i="4" s="1"/>
  <c r="H528" i="3"/>
  <c r="D45" i="4" s="1"/>
  <c r="D46" i="4"/>
  <c r="H512" i="3"/>
  <c r="D42" i="4" s="1"/>
  <c r="H356" i="3"/>
  <c r="D32" i="4" s="1"/>
  <c r="D33" i="4"/>
  <c r="H189" i="3"/>
  <c r="D15" i="4" s="1"/>
  <c r="D16" i="4"/>
  <c r="H76" i="3"/>
  <c r="D9" i="4" s="1"/>
  <c r="D10" i="4"/>
  <c r="H547" i="3"/>
  <c r="H319" i="3"/>
  <c r="H634" i="3" l="1"/>
  <c r="D65" i="4"/>
  <c r="H546" i="3"/>
  <c r="D50" i="4" s="1"/>
  <c r="D51" i="4"/>
  <c r="H271" i="3"/>
  <c r="D24" i="4" s="1"/>
  <c r="D28" i="4"/>
  <c r="H67" i="3"/>
  <c r="D7" i="4" s="1"/>
  <c r="H633" i="3" l="1"/>
  <c r="D63" i="4" s="1"/>
  <c r="D64" i="4"/>
  <c r="H511" i="3"/>
  <c r="D41" i="4" s="1"/>
  <c r="H66" i="3" l="1"/>
  <c r="F643" i="3" l="1"/>
  <c r="H643" i="3" s="1"/>
  <c r="H642" i="3" s="1"/>
  <c r="D68" i="4" s="1"/>
  <c r="D6" i="4"/>
  <c r="H4" i="3" l="1"/>
  <c r="H3" i="3" l="1"/>
  <c r="D3" i="4" s="1"/>
  <c r="E3" i="4" s="1"/>
  <c r="D4" i="4"/>
</calcChain>
</file>

<file path=xl/sharedStrings.xml><?xml version="1.0" encoding="utf-8"?>
<sst xmlns="http://schemas.openxmlformats.org/spreadsheetml/2006/main" count="2789" uniqueCount="1732">
  <si>
    <t>Projekt:</t>
  </si>
  <si>
    <t>Datum:</t>
  </si>
  <si>
    <t>Cena</t>
  </si>
  <si>
    <t>Uporabnik:</t>
  </si>
  <si>
    <t>EUR</t>
  </si>
  <si>
    <t>1</t>
  </si>
  <si>
    <t>CTM</t>
  </si>
  <si>
    <t>WBS</t>
  </si>
  <si>
    <t>Oznaka</t>
  </si>
  <si>
    <t>Opis</t>
  </si>
  <si>
    <t>EM</t>
  </si>
  <si>
    <t>Količina</t>
  </si>
  <si>
    <t>DDV</t>
  </si>
  <si>
    <t>LastDDV</t>
  </si>
  <si>
    <t>Cena / EM</t>
  </si>
  <si>
    <t>IDNivo</t>
  </si>
  <si>
    <t>IDNivoPrej</t>
  </si>
  <si>
    <t>IDNivoTip</t>
  </si>
  <si>
    <t>Globina</t>
  </si>
  <si>
    <t>Znesek</t>
  </si>
  <si>
    <t>ZnesekBrut</t>
  </si>
  <si>
    <t>Opomba</t>
  </si>
  <si>
    <t>OrgOpis</t>
  </si>
  <si>
    <t>IDTipPost</t>
  </si>
  <si>
    <t>IDS_Jez_2</t>
  </si>
  <si>
    <t>AP-04-2016</t>
  </si>
  <si>
    <t xml:space="preserve">CENTER TRAJNOSTNE MOBILNOSTI NA CESTI TALCEV </t>
  </si>
  <si>
    <t>1.1</t>
  </si>
  <si>
    <t>SP</t>
  </si>
  <si>
    <t>SPLOŠNI POGOJI</t>
  </si>
  <si>
    <t>1.1.1</t>
  </si>
  <si>
    <t>Pri pripravi ponudbe je potrebno upoštevati spodnje točke 1 - 58 splošnih zahtev za izdelavo ponudbe, ki se ne zaračunavajo posebej in morajo biti upoštevane (so vključene) v ponudbenih cenah postavk iz popisa del!</t>
  </si>
  <si>
    <t>op</t>
  </si>
  <si>
    <t>1.1.2</t>
  </si>
  <si>
    <t>V kolikor je že katerakoli od spodaj navedenih del navedena tudi v popisih, veljajo splošne zahteve za izdelavo ponudbe navedane spodaj v točkah 1-58!</t>
  </si>
  <si>
    <t>1.1.3</t>
  </si>
  <si>
    <t>Organizacija in oprema gradbišča.</t>
  </si>
  <si>
    <t>1.1.4</t>
  </si>
  <si>
    <t>2</t>
  </si>
  <si>
    <t>Čiščenje terena pred gradnjo (v času gradnje in po gradnji ter priprava in organizacija gradbišča. Stroške zaključnih del na gradbišču z odvozom odvečnega materiala in stroške vzpostavitve prvotnega stanja, kjer bo to potrebno.</t>
  </si>
  <si>
    <t>1.1.5</t>
  </si>
  <si>
    <t>3</t>
  </si>
  <si>
    <t>Zakoličba obstoječih komunalnih vodov pred začetkom gradnje.</t>
  </si>
  <si>
    <t>1.1.6</t>
  </si>
  <si>
    <t>4</t>
  </si>
  <si>
    <t>Cestne zapore in ustrezna signalizacija za celoten čas gradnje, stroški obvozov, obvestilnih tabel, obvestil v medijih in obveščanje prebivalcev v obliki pisnih obvestil.</t>
  </si>
  <si>
    <t>1.1.7</t>
  </si>
  <si>
    <t>5</t>
  </si>
  <si>
    <t>Izdelava poročila o ravnanju z gradbenimi odpadki v skladu z zakonodajo, vključno z vsemi stroški in taksami na pooblaščeni deponiji po izbiri izvajalca.</t>
  </si>
  <si>
    <t>1.1.8</t>
  </si>
  <si>
    <t>6</t>
  </si>
  <si>
    <t>Postavitev gradbiščne table skladno s trenutno veljavnimi predpisi.</t>
  </si>
  <si>
    <t>1.1.9</t>
  </si>
  <si>
    <t>7</t>
  </si>
  <si>
    <t>Stroške vseh potrebnih ukrepov, ki so predpisana in določena z veljavnimi predpisi o varstvu pri delu in varstvom pred požarom, ki jih mora izvajalec obvezno upoštevati.</t>
  </si>
  <si>
    <t>1.1.10</t>
  </si>
  <si>
    <t>8</t>
  </si>
  <si>
    <t>Škoda na objektih ob gradbišču, ki jo povzroči izvajalec.</t>
  </si>
  <si>
    <t>1.1.11</t>
  </si>
  <si>
    <t>9</t>
  </si>
  <si>
    <t>Ponovna vzpostavitev odstranjenih mejnikov, ki jih je izvajalec odstranil izven delovnega pasu, ki obsega  +- 2m od osi kanalizacije</t>
  </si>
  <si>
    <t>1.1.12</t>
  </si>
  <si>
    <t>10</t>
  </si>
  <si>
    <t>Izdelava izvedenskega mnenja za objekte na katerih bi zaradi izgradnje komunalne infrastrukture lahko prišlo do poškodb (določimo jih  s predstavnikom naročnika - z nadzorom).</t>
  </si>
  <si>
    <t>1.1.13</t>
  </si>
  <si>
    <t>11</t>
  </si>
  <si>
    <t>Sanacija oz. povrnitev v prvotno stanje vseh dostopnih poti, ki jih bo izvajalec uporabljal za vso gradbiščno logistiko.</t>
  </si>
  <si>
    <t>1.1.14</t>
  </si>
  <si>
    <t>12</t>
  </si>
  <si>
    <t>Stroške rednega obveščanja javnosti o morebitnih motnjah ter posledic nastalih zaradi motenj v času gradnje.</t>
  </si>
  <si>
    <t>1.1.15</t>
  </si>
  <si>
    <t>13</t>
  </si>
  <si>
    <t>Obnova obstoječih hišnih priključkov poškodovanih med gradnjo.</t>
  </si>
  <si>
    <t>1.1.16</t>
  </si>
  <si>
    <t>14</t>
  </si>
  <si>
    <t>Vse stroške glede posegov na obstoječem cevovodu, pri čemer se izvajalec z upravljalcem uskladi glede organizacije obnove,</t>
  </si>
  <si>
    <t>1.1.17</t>
  </si>
  <si>
    <t>15</t>
  </si>
  <si>
    <t>Vse stroške električne energije, vode, TK priključkov, razsvetljave, ogrevanja v času gradnje vse do primeoredaje objekta.</t>
  </si>
  <si>
    <t>1.1.18</t>
  </si>
  <si>
    <t>16</t>
  </si>
  <si>
    <t>Vse stroške zavarovanja opreme v času izvedbe del in delavcev ter materiala na gradbišču v času izvajanja del, od začetka do  uporabnega dovolj.</t>
  </si>
  <si>
    <t>1.1.19</t>
  </si>
  <si>
    <t>17</t>
  </si>
  <si>
    <t>Vse stroške zunanjega in notranjega transporta, raztovarjanja, skladiščenja materiala na gradbišču, takse, zavarovanja, manipulativne stroške ter vsa pomožna dela.</t>
  </si>
  <si>
    <t>1.1.20</t>
  </si>
  <si>
    <t>18</t>
  </si>
  <si>
    <t>Vse stroške pridobitve potrebnih soglasij in dovoljenj v zvezi s prečkanji cevovodov, stroške zaščite vseh komunalnih naprav in stroške upravljavcev ali njihovih predstavnikov, stroške raznih pristojbin s tem v zvezi.</t>
  </si>
  <si>
    <t>1.1.21</t>
  </si>
  <si>
    <t>19</t>
  </si>
  <si>
    <t>Vse količine pri zemeljskih delih so v raščenem stanju.</t>
  </si>
  <si>
    <t>1.1.22</t>
  </si>
  <si>
    <t>20</t>
  </si>
  <si>
    <t>Stroške vseh predpisanih kontrol materialov, meritev, atestov in garancij za materiale vgrajene v objekt, stroške nostrifikacije in meritev pooblaščenih institucij, potrebnih za uspešno primopredajo del, pri čemer morajo biti dokumenti obvezno prevedeni v slovenščino in nostrificirani od pooblaščene institucije v RS</t>
  </si>
  <si>
    <t>1.1.23</t>
  </si>
  <si>
    <t>21</t>
  </si>
  <si>
    <t xml:space="preserve">Geomehanski pregled, meritve nosilnosti podlage (temeljnih tal), meritve posameznih slojev nasipov, izdelava poročil, nadzor geomehanika z vpisom v gradbeni dnevnik in izdelavo končnega poročila, geodetska spremljava v skladu z navodili geomehanika, strošek ogrevanja v času izvajanja del, če so zunanje temp. neustrezne za normalno napredovanje del. </t>
  </si>
  <si>
    <t>1.1.24</t>
  </si>
  <si>
    <t>22</t>
  </si>
  <si>
    <t>Geodetski načrt potrjen od pooblaščene organizacije in projekt izvedenih del (PID)  z vsemi geodetskimi podatki  - predani v 4 izvodih tiskane oblike in v digitalni obliki, ki mora biti izdelan v skladu z veljavno zakonodajo ter zahtevami in navodili upravljavca komunalne infrastrukture. 
Vsi morebitni stroški soglasij, dovoljenj ter dokumentacij, ki so pogoj za pridobitev uporabnega dovoljenja, so vključeni v ceno in se ne zaračunavajo posebej.</t>
  </si>
  <si>
    <t>1.1.25</t>
  </si>
  <si>
    <t>23</t>
  </si>
  <si>
    <t>V ceni je zajeto tudi: droben potrošen material, sponke, spojni material, preizkus tesnosti, spiranje in dezinfekcija, tlačni preizkusi instalacij in vse potrebne meritve za uspešno opravljen teh. pregled, pridobitev pozitivnih izvedeniških mnenj, navodila za obratovanje in vzdrževanje POV v 4 izvodih.</t>
  </si>
  <si>
    <t>1.1.26</t>
  </si>
  <si>
    <t>24</t>
  </si>
  <si>
    <t>V ceni je zajeta tudi vsa potrebna dokumentacija, ki je potrebna za tehnični pregled, pridobitev uporabnega dovoljenja in vris v kataster GJI (PVE) – Projekt za vpis v uradne evidence vključno z odpravo vseh pomanjkljivosti ugotovljenih na tehničnem pregledu za izdajo uporabnega dovoljenja.</t>
  </si>
  <si>
    <t>1.1.27</t>
  </si>
  <si>
    <t>25</t>
  </si>
  <si>
    <t>Cena na enoto za več in manj dela se ne spreminja.</t>
  </si>
  <si>
    <t>1.1.28</t>
  </si>
  <si>
    <t>26</t>
  </si>
  <si>
    <t xml:space="preserve">Črpanje vode iz gradbene jame v času gradnje. Dodatek na otežkočeno delo zaradi podtalnice ali površinske vode s stroški prečrpavanja vode iz izkopa, izdelavo dodatnih nasipov ali jarkov za preusmeritev dotekajoče ali izčrpane vode (izviri, melioracijski kanali, mulde, prepusti ali naravni odvodniki površinske vode ali podtalnice). </t>
  </si>
  <si>
    <t>1.1.29</t>
  </si>
  <si>
    <t>27</t>
  </si>
  <si>
    <t>Ponudnik mora pred vgradnjo posameznih proizvodov inženirju in naročniku predhodno predložiti ustrezno dokumentacijo, ki dokazuje skladnost proizvodov z veljavno zakonodajo (tudi Uredbo o zelenem javnem naročanju kjer to zahtevano) in ponujenimi proizvodi na podlagi podane ponudbe (izjave o lastnostih, tehnične spacifikacije, certifikate, …). Vgradnja proizvodov je dovoljena šele po potrditvi dokumentacije s strani inženirja.</t>
  </si>
  <si>
    <t>1.1.30</t>
  </si>
  <si>
    <t>28</t>
  </si>
  <si>
    <t>Pridobitev lokacije za začasne gradbiščne objekte in za priročno skladiščenje materiala, uporaba za ves čas gradnje infrastrukture, vzpostavitev prvotnega stanja po zaključku gradbenih del, morebitna prestavitev objektov in najemnina zemljišča za gradbiščne objekte in priročno skladišče materiala.</t>
  </si>
  <si>
    <t>1.1.31</t>
  </si>
  <si>
    <t>29</t>
  </si>
  <si>
    <t>Fotografiranje cestnih, krajinskih, stavbnih in drugih detajlov, pomembnih za ugotavljanje stanja pred gradnjo, med gradnjo in po sami gradnji. Foto elaborat se dela v najmanj dveh izvodih. En izvod prejme naročnik oziroma njegov nadzornik. V primeru, da foto dokumentacija ne bo izdelana stroške uveljavljanja odškodnine nosi izvajalec del, ki je dolžan zagotoviti podroben pregled trase objekta. Razpoke na objektih, poškodbe in druge neobičajne podrobnosti morajo biti fotografirane s priloženim metrom, da je mogoče naknadno ugotoviti morebitno spremenjeno stanje na materialu, objektu ali napravi.</t>
  </si>
  <si>
    <t>1.1.32</t>
  </si>
  <si>
    <t>30</t>
  </si>
  <si>
    <t>Vsi stroški razpiranja gradbene jame, ki zagotavlja varno delo, kot tudi dodatek za otežkočen izkop v predmetnem jarku</t>
  </si>
  <si>
    <t>1.1.33</t>
  </si>
  <si>
    <t>31</t>
  </si>
  <si>
    <t>Pred pričetkom gradbenih del je je zaradi presežnih mejnih vrednosti hrupa pri najbližjih stanovanjskih objektih, pridobiti dovoljenje za začasno prekoračevanje hrupa.</t>
  </si>
  <si>
    <t>1.1.34</t>
  </si>
  <si>
    <t>32</t>
  </si>
  <si>
    <t>Vsa pripravljalna dela (začasni priključki za obratovanje gradbišča, ureditev priključitve na komunalne naprave (voda, elektrika, …) v času gradnje),</t>
  </si>
  <si>
    <t>1.1.35</t>
  </si>
  <si>
    <t>33</t>
  </si>
  <si>
    <t xml:space="preserve">Stroški izdelave načrta organizacije gradbišča, </t>
  </si>
  <si>
    <t>1.1.36</t>
  </si>
  <si>
    <t>34</t>
  </si>
  <si>
    <t>Zavarovanje gradbišča,</t>
  </si>
  <si>
    <t>1.1.37</t>
  </si>
  <si>
    <t>35</t>
  </si>
  <si>
    <t>Ograja višine minimalno 2m za preprečavanje dostopa na gradbišče; ograja mora biti ustrezno fiksirana, da preprečuje padec le te tudi za morebirno varovanje jarkov pri izvedbi priklopov na komunalno infrastrukturo.</t>
  </si>
  <si>
    <t>1.1.38</t>
  </si>
  <si>
    <t>36</t>
  </si>
  <si>
    <t>Zavarovanje in podpiranje obstoječih konstrukcij, da ne pride do poškodb,</t>
  </si>
  <si>
    <t>1.1.39</t>
  </si>
  <si>
    <t>37</t>
  </si>
  <si>
    <t>Tekoče odvažanje gradbenih odpadkov na pooblaščeno deponijo,</t>
  </si>
  <si>
    <t>1.1.40</t>
  </si>
  <si>
    <t>38</t>
  </si>
  <si>
    <t>Vse potrebne meritve, certifikate, poročila in preglede za izdelavo,</t>
  </si>
  <si>
    <t>1.1.41</t>
  </si>
  <si>
    <t>39</t>
  </si>
  <si>
    <t>Ponudnik mora upoštevati, da si mora pred izvedbo, dobavo in vgradnjo vseh elementov vidnih obdelav površin predhodno pridobiti soglasje projektanta in investitorja in dostaviti vzorce v potrditev.</t>
  </si>
  <si>
    <t>1.1.42</t>
  </si>
  <si>
    <t>40</t>
  </si>
  <si>
    <t>Ponudnik ponudi vgrajene materiale ob spoštovanju in upoštevanju določb ter zahtev Uredbe o zelenem javnem naročanju (Uradni list RS št. 51/2017, 19.9.2017), na mestih, kjer to zahtevano v popisu del in dokumentacijo v zvezi z oddajo javnega naročila.</t>
  </si>
  <si>
    <t>1.1.43</t>
  </si>
  <si>
    <t>41</t>
  </si>
  <si>
    <t>V ponudbeni ceni mora izvajalec zajeti stroške izdelave tehnoekonomskega elaborata, projekta betona in vseh ostalih potrebnih elaboratov.</t>
  </si>
  <si>
    <t>1.1.44</t>
  </si>
  <si>
    <t>42</t>
  </si>
  <si>
    <t>Za vse vgrajene naprave mora biti zagotovljen pooblaščeni servis z odzivnim časom 24 ur.</t>
  </si>
  <si>
    <t>1.1.45</t>
  </si>
  <si>
    <t>43</t>
  </si>
  <si>
    <t>Vse potrebne meritve električnih inštalacij, vključno z izdelavo poročila</t>
  </si>
  <si>
    <t>1.1.46</t>
  </si>
  <si>
    <t>44</t>
  </si>
  <si>
    <t>Vsi stroški, povezani s sušenjem betonskih estrihov, ki ga bo potrebno izvesti pred polaganjem zaključnih tlakov. Upoštevati najem naprav za sušenje ter vse stroške, povezane z uporabo teh naprav.</t>
  </si>
  <si>
    <t>1.1.47</t>
  </si>
  <si>
    <t>45</t>
  </si>
  <si>
    <t>Vse stroške varovanja objekta pred vstopom nepooblaščenih oseb, ves čas gradnje, tudi ko gradbišče ne obratuje oziroma takrat ko bo to potrebno.</t>
  </si>
  <si>
    <t>1.1.48</t>
  </si>
  <si>
    <t>46</t>
  </si>
  <si>
    <t>Ponudnik mora pri izvajanju del upoštevati vso veljavno zakonodajo, ki definira izvajanje gradbenih in rušitvenih del na gradbišču. Prav tako mora upoštevati, da v primeru izvajanja del z več izvajalci skrbi za koordinacijo del z ostalimi izvajalci del in izvede vse ukrepe, da lahko dela izvaja skupaj še z drugimi izvajalci (pripraviti ustrezen varnostni načrt, skleniti sporazum glede varstva pri delu, pripraviti organizacijo gradbišča, definirati skupne ukrepe...).</t>
  </si>
  <si>
    <t>1.1.49</t>
  </si>
  <si>
    <t>47</t>
  </si>
  <si>
    <t>Stroški čiščenja objekta med gradnjo in po gradnji.</t>
  </si>
  <si>
    <t>1.1.50</t>
  </si>
  <si>
    <t>48</t>
  </si>
  <si>
    <t>Vsi delovni in pomožni odri.</t>
  </si>
  <si>
    <t>1.1.51</t>
  </si>
  <si>
    <t>49</t>
  </si>
  <si>
    <t>Izvedel vse potrebne priklope in pridobil vsa potrebna soglasja za priklope v imenu naročnika (po pooblastilu).</t>
  </si>
  <si>
    <t>1.1.52</t>
  </si>
  <si>
    <t>50</t>
  </si>
  <si>
    <t>Šolanje in izobraževanje uporabnikov za vso vgrajeno opremo, pri kateri je to potrebno (ogrevanje, hlajenje, alarmi, …)</t>
  </si>
  <si>
    <t>1.1.53</t>
  </si>
  <si>
    <t>51</t>
  </si>
  <si>
    <t>Stikalne manipulacije in strošek nadzora s strani Elektro distributerja.</t>
  </si>
  <si>
    <t>1.1.54</t>
  </si>
  <si>
    <t>52</t>
  </si>
  <si>
    <t>Tehnični nadzor upravljavcev komunalnih vodov.</t>
  </si>
  <si>
    <t>1.1.55</t>
  </si>
  <si>
    <t>53</t>
  </si>
  <si>
    <t>Pregled električnih inštalacij po zahtevah "Pravilnika za NN električne inštalacije v stavbah"  in izdelava zapisnika o pregledu.</t>
  </si>
  <si>
    <t>1.1.56</t>
  </si>
  <si>
    <t>54</t>
  </si>
  <si>
    <t>Pregled sistema LPS po zahtevah "Pravilnika o zaščiti stavb pred strelo" in izdelava zapisnika o pregledu.</t>
  </si>
  <si>
    <t>1.1.57</t>
  </si>
  <si>
    <t>55</t>
  </si>
  <si>
    <t>Meritve nivoja osvetljenosti varnostne razsvetljave, funkcionalni preizkus in izdaja poročila s strani pooblaščenega preglednika.</t>
  </si>
  <si>
    <t>1.1.58</t>
  </si>
  <si>
    <t>56</t>
  </si>
  <si>
    <t>Meritve nivoja osvetljenosti splošne razsvetljave in izdelava poročila.</t>
  </si>
  <si>
    <t>1.1.59</t>
  </si>
  <si>
    <t>57</t>
  </si>
  <si>
    <t>Označevanje vseh elementov z trajnimi nalepkami.</t>
  </si>
  <si>
    <t>1.1.60</t>
  </si>
  <si>
    <t>58</t>
  </si>
  <si>
    <t>Končne meritve optičnih tras na različnih valovnih dolžinah izdelavo KTE, reflektogrami v pisni in elektronski obliki.</t>
  </si>
  <si>
    <t>1.2</t>
  </si>
  <si>
    <t>UD</t>
  </si>
  <si>
    <t>UPRAVIČEN DEL</t>
  </si>
  <si>
    <t>1.2.1</t>
  </si>
  <si>
    <t>GRADBENO OBRTNIŠKA DELA</t>
  </si>
  <si>
    <t>1.2.1.1</t>
  </si>
  <si>
    <t>SPLOŠNE OPOMBE</t>
  </si>
  <si>
    <t>1.2.1.1.1</t>
  </si>
  <si>
    <t>SPLOŠNA OPOMBA: Popis je izdelan na podlagi PZI in posvetovanju s projektantom.  Materiali so splošni in definirani le tisti, ki so opisani v posameznih postavkah, sicer se je potrebno o izbiri posebej posvetovati z investitorjem. V sledečem popisu morajo biti v vseh postavkah vkalkulirane in upoštevane sledeče pripombe:</t>
  </si>
  <si>
    <t>1.2.1.1.2</t>
  </si>
  <si>
    <t>1. Vsi potrebni varnostni ukrepi in zaščite v smislu Zakona o varnosti in zdravja pri delu tre Pravilnika o listinah za sredstva pri delu, ki veljajo pri izvajnju navedenih del.</t>
  </si>
  <si>
    <t>1.2.1.1.3</t>
  </si>
  <si>
    <t>2. Vsi notranji in zunaji vertikalni in horizontalni transporti do začasnih in stalnih deponij, vsa pripravljalna, pomožna in zaključna dela pri posameznih postavkah (tudi, če to ni posebej navedeno v posameznih postavkah). Odpadni in izkopani material se deponira na deponije, kater morajo imeti upravna dovoljenja za deponiranje posameznih vrst materiala. Ponudnik izbere lokacije posameznih deponij v skladu s tem popisom in v cenah za E/M upošteva vse stroške deponijskih dajatev in transporta. Prikazane količine v tem popisu so v raščenem ali vgrajenem stanju.</t>
  </si>
  <si>
    <t>1.2.1.1.4</t>
  </si>
  <si>
    <t>3. Vgrajeni materiali morajo ustrezati veljavnim normativom in predpisanim standardom ter ustrezati kvaliteti določeni z veljavno zakonodajo ter projektom. Ponudnik to dokaže s predložitvijo a-testov in certifikati pred vgrajevanjem, pridobitev teh listin mora biti vkalkulirana v cenah po enoti. Projektna in tehnična dokumentacija je sestavni del tega popisa.</t>
  </si>
  <si>
    <t>1.2.1.1.5</t>
  </si>
  <si>
    <t>4. V kolikor v poziciji ni navedeno drugače, veljajo kot kriteriji enkovrednosti kot primer navedenim izvedbam vse tehnične specifikacije za posamezne elemente ali pa za sistem, ki je opisan - naveden v tehničnih podlogah proizvajalca, katerega sistem je naveden kot primer načina izvedbe in doseganja kvalitete.</t>
  </si>
  <si>
    <t>1.2.1.1.6</t>
  </si>
  <si>
    <t>5. V času izdelave objekta morajo biti vsi vgrajeni materiali kot tudi začasno deponiran material na delovišču in skladiščih zaščiteni pred fizičnimi poškodbami, dežjem, mrazu in hudim vetrom ter ostalimi škodljivimi vremenskimi pogoji.</t>
  </si>
  <si>
    <t>1.2.1.1.7</t>
  </si>
  <si>
    <t>6. Pri izvajanju objekta je obvezno upoštevati požarni elaborat ali načrt za predmetni objekt ter vse ostale pogoje posameznih soglasodajalcev, izdelovalcev posameznih načrtov in gradbenega dovoljenja. Pred pričetkom del mora izvajalec dodatno pregledati načrt gradbenih konstrukcij, načrt arhitekture, električnih inštalacij, naprav in opreme in načrt strojnih inštalacij, naprav in opreme ter morebitne ugotovljene pripombe posredovati investitorju.</t>
  </si>
  <si>
    <t>1.2.1.2</t>
  </si>
  <si>
    <t>A.</t>
  </si>
  <si>
    <t>GRADBENA DELA</t>
  </si>
  <si>
    <t>1.2.1.2.1</t>
  </si>
  <si>
    <t>I.</t>
  </si>
  <si>
    <t>ZEMELJSKA DELA</t>
  </si>
  <si>
    <t>1.2.1.2.1.1</t>
  </si>
  <si>
    <t xml:space="preserve">OPOMBA: Posamezne količine so izračunane za celotno gradbeno jamo v raščenem stanju. Pred izdelavo projekta in v času izdelave popisa geološke raziskave in geološko poročilo ni bilo pridobljeno, zato so kategorije in konfiguracija terena pri izračunu izkopa gredbene jame v smislu količin in kategorij zemljišča približne in ocenjene. Pri postavkah zemeljskih del je potrebno zajeti: </t>
  </si>
  <si>
    <t>1.2.1.2.1.2</t>
  </si>
  <si>
    <t xml:space="preserve">1. Vse potrebne zaščite že varovanih brežin gradbene jame ter ostalih izkopov in varovanje le teh vse do dokončanja zasipa (vsakodnevno ažurno kontroliranje gradbene jame). </t>
  </si>
  <si>
    <t>1.2.1.2.1.3</t>
  </si>
  <si>
    <t>2. Ažurno črpanje meteornih voda iz gradbene jame.</t>
  </si>
  <si>
    <t>1.2.1.2.1.4</t>
  </si>
  <si>
    <t>3. Vsa utrjevanja dna izkopa, tampona, nasutij in zasipov je potrebno izvajati do predpisane zbitosti v skladu z načrtom gradbenih konstrukcij (statika) ali po navodilih projektanta. V ceno je vkalkulirati izdelavo poročila o opravljenih meritvah utrjene tamponske temeljne blazine v kolikor je to potrebno.</t>
  </si>
  <si>
    <t>1.2.1.2.1.5</t>
  </si>
  <si>
    <t>4. Pred izvedbo zasipa se je obvezno posvetovati s statikom ali nadzorom zaradi večplastne, mešane sestave zasipa in eventualne souporabe izkopanega materiala.</t>
  </si>
  <si>
    <t>1.2.1.2.1.6</t>
  </si>
  <si>
    <t>5. Pred izvedbo izkopa je potrebno parcelo pripraviti za obdelavo; odstraniti grmičevje in pokositi zelenico.</t>
  </si>
  <si>
    <t>1.2.1.2.1.7</t>
  </si>
  <si>
    <t>6. Obračun izkopanih, nasutih, zasutih in odpeljanih materialov se obračunava v raščenem stanju. Stalne koeficiente razrahljivosti je upoštevati v  E/M posameznih postavk.</t>
  </si>
  <si>
    <t>1.2.1.2.1.8</t>
  </si>
  <si>
    <t>7. V C/E je upoštevati vsa začasna in stalna deponijska razgrinjanja materiala vključno z morebitnimi odškodninami In stroški deponij.</t>
  </si>
  <si>
    <t>1.2.1.2.1.9</t>
  </si>
  <si>
    <t>001.</t>
  </si>
  <si>
    <t>Zakoličba obstoječih komunalnih vodov.</t>
  </si>
  <si>
    <t>kpl</t>
  </si>
  <si>
    <t>1.2.1.2.1.10</t>
  </si>
  <si>
    <t>002.</t>
  </si>
  <si>
    <t xml:space="preserve">Izdelava in postavitev gradbiščne table za označbo gradbišča po GZ-u. </t>
  </si>
  <si>
    <t>kos</t>
  </si>
  <si>
    <t>1.2.1.2.1.11</t>
  </si>
  <si>
    <t>003.</t>
  </si>
  <si>
    <t xml:space="preserve">Izdelava začasnega vodovodnega priključka za čas gradnje, vključeno z gradbiščnim števcem za vodo in stroškom porabe vode. </t>
  </si>
  <si>
    <t>1.2.1.2.1.12</t>
  </si>
  <si>
    <t>004.</t>
  </si>
  <si>
    <t>Izdelava začasnega elektro grad. priključka za čas gradnje, vključeno z električnim števcem in stroškom porabe električne energije. Priključna moč 3 x 63 A.</t>
  </si>
  <si>
    <t>1.2.1.2.1.13</t>
  </si>
  <si>
    <t>005.</t>
  </si>
  <si>
    <t>Zakoličba objekta: prenosi višinskih kot za objekt na terenu in zavarovanje višin in osi objekta v skladu z merami PGD projekta. Zakoličba mora biti izvedena po navodilih geodetskega načrta in v skladu s situacijo projektanta, Obračun po fakturi in dejanskih stroških.</t>
  </si>
  <si>
    <t>1.2.1.2.1.14</t>
  </si>
  <si>
    <t>006.</t>
  </si>
  <si>
    <t>Gradbena postavitev profilov za izkop gradbene jame in prenos višin na profile v skladu z zakoličbo geodeta ter zavarovanje profilov, dvojni profil. Srednje razčlenjen teren.</t>
  </si>
  <si>
    <t>1.2.1.2.1.15</t>
  </si>
  <si>
    <t>007.</t>
  </si>
  <si>
    <t>Široki površinski strojni odriv terena I. in II. Ktg (humus) v celotni debelini do 20 cm s transportom v začasno deponijo na razdalji do 60 m.</t>
  </si>
  <si>
    <t>m3</t>
  </si>
  <si>
    <t>1.2.1.2.1.16</t>
  </si>
  <si>
    <t>008.</t>
  </si>
  <si>
    <t>Široki strojni izkop terena v III. In IV. ktrg globine do 1,00 m z nakladanjem izkopa na kamion ali odlaganjem na rob izkopa.</t>
  </si>
  <si>
    <t>1.2.1.2.1.17</t>
  </si>
  <si>
    <t>009.</t>
  </si>
  <si>
    <t>Ročno planiranje dna izkopa v terenu III. in IV. Ktg s točnostjo +- 3 cm z minimalnim izmetom ali premetom odvečnega materiala.</t>
  </si>
  <si>
    <t>m2</t>
  </si>
  <si>
    <t>1.2.1.2.1.18</t>
  </si>
  <si>
    <t>010.</t>
  </si>
  <si>
    <t>Strojno utrjevanje dna izkopa z vibracijsko ploščo do predpisane zbitosti.</t>
  </si>
  <si>
    <t>1.2.1.2.1.19</t>
  </si>
  <si>
    <t>011.</t>
  </si>
  <si>
    <t>Nabava, dobava in vgrajevanje geotekstila.</t>
  </si>
  <si>
    <t>1.2.1.2.1.20</t>
  </si>
  <si>
    <t>012.</t>
  </si>
  <si>
    <t>Nabava, dobava in vgrajevanje tamponskega nasutja pod talno ploščo objekta in lope iz čistega gramoza granulacije 0-50 mm s potrebnim planiranjem, premeti, razstiranjem in utrjevanjem po plasteh (modul zbitosti poda statik).</t>
  </si>
  <si>
    <t>1.2.1.2.1.21</t>
  </si>
  <si>
    <t>013.</t>
  </si>
  <si>
    <t>Nabava, dobava in vgrajevanje tamponskega nasutja pod talno ploščo objekta in lope iz čistega gramoza granulacije 0-32 mm s potrebnim planiranjem, premeti, razstiranjem in utrjevanjem po plasteh v debelini 30 cm pod talno ploščo.</t>
  </si>
  <si>
    <t>1.2.1.2.1.22</t>
  </si>
  <si>
    <t>014.</t>
  </si>
  <si>
    <t>Nabava, dobava in vgrajevanje peska o - 16mm v deb. 5 cm kot podlaga TI z rahlim uvaljanjem..</t>
  </si>
  <si>
    <t>1.2.1.2.1.23</t>
  </si>
  <si>
    <t>015.</t>
  </si>
  <si>
    <t>Kombinirani zasip (80% strojno, 20% ročno) za pasovnimi temelji objekta z izkopanim materialom III. - IV. Ktg, deponiranim ob objektu ali začasni deponiji in utrjevanjem zasipa po plasteh. Zasip za talno ploščo, če je matrial ustrezen.</t>
  </si>
  <si>
    <t>1.2.1.2.1.24</t>
  </si>
  <si>
    <t>016.</t>
  </si>
  <si>
    <t>Transport izkopanega materiala na stalno deponijo s plačilom vseh potrebnih taks in pristojbin. Količina odvisna od ustreznosti materiala za zasip.</t>
  </si>
  <si>
    <t>1.2.1.2.1.25</t>
  </si>
  <si>
    <t>017.</t>
  </si>
  <si>
    <t>Geomehanski pregled temeljnih tal, izdelava 
poročila.</t>
  </si>
  <si>
    <t>1.2.1.2.1.26</t>
  </si>
  <si>
    <t>018.</t>
  </si>
  <si>
    <t>Meritve temeljnih tal v skladu z zahtevami 
geomehanika. Minimalno tri točke.</t>
  </si>
  <si>
    <t>1.2.1.2.2</t>
  </si>
  <si>
    <t>II.</t>
  </si>
  <si>
    <t>BETONSKA DELA</t>
  </si>
  <si>
    <t>1.2.1.2.2.1</t>
  </si>
  <si>
    <t>OPOMBA:pri izvajanju betonskih, armirano betonskih del je upoštevati vse pogoje, katere navaja in predpisuje Pravilnik o tehničnih normativih za beton in armiran beton in projekt, katerega izdela izvajalec. Armatura se izdeluje v skladu z načrtom gradbenih konstrukcij in statike, pri čemer je upoštevati vse pogoje in navodila za izdelavo. Posebej je treba upoštevati:</t>
  </si>
  <si>
    <t>1.2.1.2.2.2</t>
  </si>
  <si>
    <t>1. Opaži morajo biti čisti in v celoti pripravljeni za betoniranje (močenje). Črpni beton se ne sme vgrajevati z višine večje od 1 m. Betonirati se lahko prične šele po pregledu podlage, odrov, opažev in armature.</t>
  </si>
  <si>
    <t>1.2.1.2.2.3</t>
  </si>
  <si>
    <t>2. Armatura ne sme rjaveti, pred montažo jo je potrebno očistiti od eventualnih nečistoč, upoštevati je debelino zaščitne plasti betona.</t>
  </si>
  <si>
    <t>1.2.1.2.2.4</t>
  </si>
  <si>
    <t>3. Pred naročilom je upoštevati navedene oznake betona. Po končanem betoniranju je vgrajen beton potrebno zaščititi in negovati v skladu s previli stroke. Za vidne konstrukcije se smatrajo vse tiste konstrukcije, ki po končani izdelavi ostanejo neometane.</t>
  </si>
  <si>
    <t>1.2.1.2.2.5</t>
  </si>
  <si>
    <t>4. Dopustna odstopanja za pravokotnost, dimenzije in ravnost posameznih betonskih ali AB konstrukcij so določene po določilih DIN 18202.</t>
  </si>
  <si>
    <t>1.2.1.2.2.6</t>
  </si>
  <si>
    <t>5. Upoštevati je vse zunanje in notranje transporte, prekladnja, prenose in čiščenja po zaključku posameznih faz.</t>
  </si>
  <si>
    <t>1.2.1.2.2.7</t>
  </si>
  <si>
    <t>Dobava in vgrajevanje nearmiranega betona C15/20 v debelini do 10 cm za podložne betone:</t>
  </si>
  <si>
    <t>1.2.1.2.2.8</t>
  </si>
  <si>
    <t>001.01.</t>
  </si>
  <si>
    <t>pod talno ploščo
Opomba: Dobava in vgrajevanje nearmiranega betona C15/20 v debelini do 10 cm za podložne betone:</t>
  </si>
  <si>
    <t>1.2.1.2.2.9</t>
  </si>
  <si>
    <t>Dobava in vgrajevanje armiranega betona  (C25/30, XC2) v enostavne betonske in armiranobetonske konstrukcije; talna plošča prereza od 0,20 do 0,30 m3/m2,1.</t>
  </si>
  <si>
    <t>1.2.1.2.2.10</t>
  </si>
  <si>
    <t>Dodatek za metličen beton.</t>
  </si>
  <si>
    <t>1.2.1.2.2.11</t>
  </si>
  <si>
    <t>Dobava in vgrajevanje armiranega betona  (C25/30, XC1) v slope in zidove prereza od 0,20 do 0,30 m3/m2,1.</t>
  </si>
  <si>
    <t>1.2.1.2.2.12</t>
  </si>
  <si>
    <t>Dobava in vgrajevanje armiranega betona MB 30 (C25/30, XC1) v srednje zahtevne betonske in armiranobetonske konstrukcije; nosilci in preklade prereza od 0,12 do 0,20 m3/m2,1.</t>
  </si>
  <si>
    <t>1.2.1.2.2.13</t>
  </si>
  <si>
    <t>Dobava in vgrajevanje armiranega betona MB 30 (C25/30, XC1) v srednje zahtevne betonske in armiranobetonske konstrukcije; stebri prereza od 0,04 do 0,08 m3/m2,1.</t>
  </si>
  <si>
    <t>1.2.1.2.2.14</t>
  </si>
  <si>
    <t>Dobava in vgrajevanje vidnega armiranega betona  (C25/30, XC1) v ravno ploščo prereza od 0,12 do 0,20 m3/m2,1.</t>
  </si>
  <si>
    <t>1.2.1.2.2.15</t>
  </si>
  <si>
    <t>Dobava in vgrajevanje vidnega metličenega armiranega betona  (C30/37) v ravno ploščo prereza od 0,08 do 0,12 m3/m2,1. Pločnik pri podhodu v deb. 12 cm z dilatacijami.</t>
  </si>
  <si>
    <t>1.2.1.2.2.16</t>
  </si>
  <si>
    <t>Nabava, rezanje, krivljenje, dobava in polaganje srednje komplicirane rebraste armature - količina po PZI:</t>
  </si>
  <si>
    <t>1.2.1.2.2.17</t>
  </si>
  <si>
    <t>009.01.</t>
  </si>
  <si>
    <t>armatura RA do fi 12 mm
Opomba: Nabava, rezanje, krivljenje, dobava in polaganje srednje komplicirane rebraste armature - količina po PZI:</t>
  </si>
  <si>
    <t>kg</t>
  </si>
  <si>
    <t>1.2.1.2.2.18</t>
  </si>
  <si>
    <t>009.02.</t>
  </si>
  <si>
    <t>armatura RA nad fi 12 mm
Opomba: Nabava, rezanje, krivljenje, dobava in polaganje srednje komplicirane rebraste armature - količina po PZI:</t>
  </si>
  <si>
    <t>1.2.1.2.2.19</t>
  </si>
  <si>
    <t>Nabava, dobava in polaganje armaturnih mrež - količina po PZI.</t>
  </si>
  <si>
    <t>1.2.1.2.3</t>
  </si>
  <si>
    <t>III.</t>
  </si>
  <si>
    <t>OPAŽI</t>
  </si>
  <si>
    <t>1.2.1.2.3.1</t>
  </si>
  <si>
    <t>OPOMBA:pri izvajanju opažev je upoštevati vsa pripravljalna dela, razopaževanje in zlaganje. Opaži morajo biti pred uporabo pravilno negovani s premazi in odstranitev premazov upoštevana v posameznih cenah na enoto. Tesnost in stabilnost opažev mora biti brezpogojno zagotovljena. opaži za vidne betone morajo biti pripravljeni tako, da so po razopaženju betonske ploskve brez deformacij, gladke oziroma v strukturi, določeni s projektom in popolnoma zalite brez gnezd in iztekajočega betona. Posebej je treba upoštevati:</t>
  </si>
  <si>
    <t>1.2.1.2.3.2</t>
  </si>
  <si>
    <t>1. Varovalni odri, ki služijo varovanju življenja, izvajalcev ter ostalih na gradbišču se za čas izvajanja ne obračunavajo posebej, temveč jih je potrebno upoštevati v cenah za enoto posameznih postavk, v kolikor to ni v popisu posebej opisano in označeno.</t>
  </si>
  <si>
    <t>1.2.1.2.3.3</t>
  </si>
  <si>
    <t>2. Amortizacijsko stopnjo opažev in odrov ne glede na dobo za ves čas gradnje na objektu oziroma posamezne faze pri gradnji tudi takrat, kadar je v posamezni postavki amortizacija določena.</t>
  </si>
  <si>
    <t>1.2.1.2.3.4</t>
  </si>
  <si>
    <t>3. Stroške za morebitne statične presoje stabilnosti, sidranja in preizkuse opažev, delovnih, varovalnih ali pomičnih odrov je vkalkulirati v cene po enoti posameznih postavk.</t>
  </si>
  <si>
    <t>1.2.1.2.3.5</t>
  </si>
  <si>
    <t>4. Opaži morajo biti izdelani po merah iz projekta ali posamznih načtov z vsemi potrebnimi podporami z vodoravno in diagonalno povezavo tako, da so stabilni in vzdržijo vse obtežbe. Površine morajo biti ravne in čiste. Vidni opaž se smatra v primeru, ko konstrukcija po razopaževanju ostane neometana.</t>
  </si>
  <si>
    <t>1.2.1.2.3.6</t>
  </si>
  <si>
    <t>5. Opaži AB sten in ostalih konstrukcij se zapirajo šele po montaži podometne inštalacije ali po montaži opažev za utore.</t>
  </si>
  <si>
    <t>1.2.1.2.3.7</t>
  </si>
  <si>
    <t>6. V vseh postavkah tesarskih del je v ceni za enoto mere opažev obvezno zajeti potrebno opaževanje, razpaževanje, čiščenje, mazanje in zlaganje na primernih deponijah skupaj z vsemi trensporti in pomožnimi deli.</t>
  </si>
  <si>
    <t>1.2.1.2.3.8</t>
  </si>
  <si>
    <t>Izdelava opaža robu talne plošče višine do 25 cm.</t>
  </si>
  <si>
    <t>1.2.1.2.3.9</t>
  </si>
  <si>
    <t>Izdelava dvostranskega opaža sten in slopov višine do 3 m.</t>
  </si>
  <si>
    <t>1.2.1.2.3.10</t>
  </si>
  <si>
    <t>Izdelava opaža nosilcev in preklad brez zoba s podpiranjem do 3,00 m.</t>
  </si>
  <si>
    <t>1.2.1.2.3.11</t>
  </si>
  <si>
    <t>Izdelava opaža ravnih AB plošč deb. do 20cm, višina podpiranja do 3,00 - 6,00 m z vsemi deli in transporti.</t>
  </si>
  <si>
    <t>1.2.1.2.3.12</t>
  </si>
  <si>
    <t>Opaž ravnih robov betonske plošče višine do 22 cm.</t>
  </si>
  <si>
    <t>m</t>
  </si>
  <si>
    <t>1.2.1.2.3.13</t>
  </si>
  <si>
    <t>Izdelava opaža iz desk za odprtine in prehode: izdelava posameznih prebojev skozi različne betonske konstrukcije:</t>
  </si>
  <si>
    <t>1.2.1.2.3.14</t>
  </si>
  <si>
    <t>006.01.</t>
  </si>
  <si>
    <t>odprtine velikosti r.p. do 0,10 m2/kos
Opomba: Izdelava opaža iz desk za odprtine in prehode: izdelava posameznih prebojev skozi različne betonske konstrukcije:</t>
  </si>
  <si>
    <t>1.2.1.2.3.15</t>
  </si>
  <si>
    <t>006.02.</t>
  </si>
  <si>
    <t>odprtine velikosti r.p. do 0,25 m2/kos
Opomba: Izdelava opaža iz desk za odprtine in prehode: izdelava posameznih prebojev skozi različne betonske konstrukcije:</t>
  </si>
  <si>
    <t>1.2.1.2.3.16</t>
  </si>
  <si>
    <t>006.03.</t>
  </si>
  <si>
    <t>odprtine velikosti r.p. od 0,25 do 0,50 m2/kos
Opomba: Izdelava opaža iz desk za odprtine in prehode: izdelava posameznih prebojev skozi različne betonske konstrukcije:</t>
  </si>
  <si>
    <t>1.2.1.2.3.17</t>
  </si>
  <si>
    <t>006.04.</t>
  </si>
  <si>
    <t>odprtine velikosti r.p. od 0,50 do 1,00 m2/kos
Opomba: Izdelava opaža iz desk za odprtine in prehode: izdelava posameznih prebojev skozi različne betonske konstrukcije:</t>
  </si>
  <si>
    <t>1.2.1.2.3.18</t>
  </si>
  <si>
    <t>006.05.</t>
  </si>
  <si>
    <t>odprtine velikosti r.p. od 1,00 do 1,50 m2/kos
Opomba: Izdelava opaža iz desk za odprtine in prehode: izdelava posameznih prebojev skozi različne betonske konstrukcije:</t>
  </si>
  <si>
    <t>1.2.1.2.3.19</t>
  </si>
  <si>
    <t>Izdelava enostavnega cevnega fasadnega odra višine do 20 m, A=60 dni (oder za izdelavo ostrešja, fasade, montažo žlebov, oken).</t>
  </si>
  <si>
    <t>1.2.1.2.4</t>
  </si>
  <si>
    <t>IV.</t>
  </si>
  <si>
    <t>ZIDARSKA DELA</t>
  </si>
  <si>
    <t>1.2.1.2.4.1</t>
  </si>
  <si>
    <t>OPOMBA: Posebej je treba upoštevati:</t>
  </si>
  <si>
    <t>1.2.1.2.4.2</t>
  </si>
  <si>
    <t>1. V c. e. je vkalkulirati in upoštevati čiščenje prostorov in delovnih naprav po končanih delih posameznih faz, v kolikor to ni v popisu posebej opisano in označeno.</t>
  </si>
  <si>
    <t>1.2.1.2.4.3</t>
  </si>
  <si>
    <t>2. Dopustna odstopanja za pravokotnost, površinsko ravnost in dimenzije gradbenih elementov veljajo določila DIN 18202.</t>
  </si>
  <si>
    <t>1.2.1.2.4.4</t>
  </si>
  <si>
    <t>3. Vsa dela morajo biti izvedena na način, ki omogoča in zagotavlja predpisano varnost, stabilnost, funkcionalnost in življensko dobo posameznega elementa.</t>
  </si>
  <si>
    <t>1.2.1.2.4.5</t>
  </si>
  <si>
    <t>4. V ponudbenih cenah je zajeti tudi strošek zaščite izvedenih del med posameznimi fazami del (hidroizolacije, estihi, polaganje keramike) in pri izdelavi hor. in vert. HI obvezno upoštevati in v e.m. vkalkulirati vsa predhodna dela.</t>
  </si>
  <si>
    <t>1.2.1.2.4.6</t>
  </si>
  <si>
    <t>5. Ometane površine morajo biti vertikalno in horizontalno ravne z ostrimi robovi na stikih sten in na vogalih. Na mestih, kjer se stene oblagajo s keramično oblogo, se ometi namesto s podaljšano apneno malto izdelajo s podaljšano cementno malto in na željo investitorja lahko samo z grobo gladko zaribanim ometom, kar se upošteva pri obračunu.</t>
  </si>
  <si>
    <t>1.2.1.2.4.7</t>
  </si>
  <si>
    <t>6. Vse zidarske odre je potrebno vkalkulirati v ceno za enoto mere.</t>
  </si>
  <si>
    <t>1.2.1.2.4.8</t>
  </si>
  <si>
    <t>7. Zidovi morajo biti zidano ravno, s čistimi bloki, fuge morajo biti enakomernih debelin ter popolnoma horizontalne in vertikalne. Stiki in fuge morajo biti z veznim sredstvom popolnoma zapolnjeni.</t>
  </si>
  <si>
    <t>1.2.1.2.4.9</t>
  </si>
  <si>
    <t>Nabava, dobava in polaganje horizontalne hidroizolacije pod zidovi in tlaki v sestavi 1x hladni premaz in 1x bitumenski polno varjeni armiran trak poljubnega proizvajalca s potrebnimi vertikalnimi zavihki. Bitumenski trak armiran  na bazi poliesterskega filca debeline 5 mm.</t>
  </si>
  <si>
    <t>1.2.1.2.4.10</t>
  </si>
  <si>
    <t>Nabava, dobava in izdelava vertikalne hidroizolacije v sestavi 1x hladni premaz in 1x bitumensko armiran polno varjen trak poljubnega proizvajalca s potrebnimi hor. zavihki na peti temeljev. Stik v vogalu med steno in peto temelja se izdela z dvojnim trakom. Bitumenski trak, armiran na bazi poliesterskega filca deb. 5 mm.</t>
  </si>
  <si>
    <t>1.2.1.2.4.11</t>
  </si>
  <si>
    <t>Nabava, dobava in polaganje toplotne izolacije pod in ob talni plošči iz ekstrudiranih polystirenskih plošč poljubnega proizvajalca (npr.: Fibran xps 500 - L)  debeline 15 cm. Kvaliteto glede nosilnosti določi statik.</t>
  </si>
  <si>
    <t>1.2.1.2.4.12</t>
  </si>
  <si>
    <t>Dobava in montaža zaščite vertikalne izolacije  z izolacijo  iz ekstrudiranih polystirenskih plošč poljubnega proizvajalca (npr.: Fibran xps 300 - L) deb. 10 cm, komplet z lepljenjem na vertikalno hidroizolacijo iz varilnih bitumenskih trakov.</t>
  </si>
  <si>
    <t>1.2.1.2.4.13</t>
  </si>
  <si>
    <t>Nabava, dobava in zidanje nosilnih ravnih zidov z lesocementnimi opažnimi zidaki deb. 36,5 cm (npr. Iso span) po navodilu proizvajalca, vključno z armaturo, betonom, vezmi, prekladami.</t>
  </si>
  <si>
    <t>1.2.1.2.4.14</t>
  </si>
  <si>
    <t>Nabava, dobava in zidanje nosilnih notranjih ravnih zidov z lesocementnimi opažnimi zidaki deb. 20 cm brez toplotnr izolacije (npr. Iso span) po navodilu proizvajalca, vključno z armaturo, betonom, vezmi, prekladami.</t>
  </si>
  <si>
    <t>1.2.1.2.4.15</t>
  </si>
  <si>
    <t xml:space="preserve">Izdelava strojnega ometa notranjih opečnih in betonskih sten v prostorih velikosti nad 5 m2 s predhodnim premazom ter izdelavo vodil z vsemi notranjimi transporti ter pripravo malt. </t>
  </si>
  <si>
    <t>1.2.1.2.4.16</t>
  </si>
  <si>
    <t>Vzidava elektro, telefonskih in drugih inštalacijskih omaric velikosti do 0,10 m2/kos.</t>
  </si>
  <si>
    <t>1.2.1.2.4.17</t>
  </si>
  <si>
    <t>Vzidava elektro, telefonskih in drugih inštalacijskih omaric velikosti od 0,10 do 0,15 m2/kos.</t>
  </si>
  <si>
    <t>1.2.1.2.4.18</t>
  </si>
  <si>
    <t>Vzidava elektro, telefonskih in drugih inštalacijskih omaric velikosti od 0,15 do 0,75 m2/kos.</t>
  </si>
  <si>
    <t>1.2.1.2.4.19</t>
  </si>
  <si>
    <t>Vzidava elektro, telefonskih in drugih inštalacijskih omaric velikosti od 1,50 do 2,00 m2/kos.</t>
  </si>
  <si>
    <t>1.2.1.2.4.20</t>
  </si>
  <si>
    <t>Nabava, dobava in polaganje zvočne in toplotne izolacije iz mineralna volna za tlake medetaže in etaže debeline 10,00 cm s polaganjem pvc folije - pritličje.</t>
  </si>
  <si>
    <t>1.2.1.2.4.21</t>
  </si>
  <si>
    <t>Nabava, dobava in polaganje zvočne in toplotne izolacije EPS (npr. Stirotermal basic tip 30) za tlake medetaže in etaže debeline 5,5 cm s polaganjem pvc folije - pritličje.</t>
  </si>
  <si>
    <t>1.2.1.2.4.22</t>
  </si>
  <si>
    <t>Izdelava mikroarmiranega zalikanega cementnega estriha MB 30, debeline 5-6 cm; ob strani dilatirana z izolativnim trakom v debelini 0,5 cm in rezanimi dilatacijami po potrebi na razlikah v nivojih tlaka, v vrsti tlaka in pragovih po potrebi in v skladu z garancijo izvajalca.</t>
  </si>
  <si>
    <t>1.2.1.2.4.23</t>
  </si>
  <si>
    <t>Strojno brušenje vidnih betonov stropa.</t>
  </si>
  <si>
    <t>1.2.1.2.4.24</t>
  </si>
  <si>
    <t>Finalno čiščenje prostorov celotnega objekta po končanih delih: vsi notranji in zunanji tlaki, stavbno pohištvo, okenske police, zunanje in notranje ograje s polnili, stenske obloge, fiksna oprema in napeljave ter stopnišča,… obračun po netto tlorisni površini objekta.</t>
  </si>
  <si>
    <t>1.2.1.2.4.25</t>
  </si>
  <si>
    <t>Gradbena pomoč NK, PK delavca</t>
  </si>
  <si>
    <t>h</t>
  </si>
  <si>
    <t>1.2.1.2.4.26</t>
  </si>
  <si>
    <t>Gradbena pomoč KV delavca</t>
  </si>
  <si>
    <t>1.2.1.2.4.27</t>
  </si>
  <si>
    <t>019.</t>
  </si>
  <si>
    <t>Gradbena pomoč VKV delavca</t>
  </si>
  <si>
    <t>1.2.1.2.5</t>
  </si>
  <si>
    <t>V.</t>
  </si>
  <si>
    <t>KANALIZACIJA</t>
  </si>
  <si>
    <t>1.2.1.2.5.1</t>
  </si>
  <si>
    <t>OPOMBA: Pri izvajanju meteorne in fekalne kanalizacije in v C/E je potrebno upoštevati:</t>
  </si>
  <si>
    <t>1.2.1.2.5.2</t>
  </si>
  <si>
    <t>1. Celoten cevni material mora v smislu kvalitete in vodotesnosti odgovarjati predpisom, za kar je po končani gradnji dostaviti ustrezna dokazila in izjavo o vodotesnosti cevi. Preiskus tesnosti se opavi po standardu PSIST-EN 1610 s strani pooblaščene organizacije, o čemer je potrebno izdelati ustrezno poročilo.</t>
  </si>
  <si>
    <t>1.2.1.2.5.3</t>
  </si>
  <si>
    <t>3. Kanalizacija mora biti pod voznimi površinami obvezno polno obbetonirana.</t>
  </si>
  <si>
    <t>1.2.1.2.5.4</t>
  </si>
  <si>
    <t xml:space="preserve">4. Razvod cevi pod stropom, po ploščah po posameznih etažah ter stenah objekta je predmet popisa strojnih inštalacij. </t>
  </si>
  <si>
    <t>1.2.1.2.5.5</t>
  </si>
  <si>
    <t xml:space="preserve">5. Vsi vertikalni in horizontalni prehodi skozi posamezne konstrukcije zidov in plošč morajo biti izvedeni na način, ki preprečuje deformacijo kanalizacijskih cevi, stiki morajo biti dilatirani in izvedeni vodotesno. Vsa skupaj je zajeti v C/E mere posamezne postavke.  </t>
  </si>
  <si>
    <t>1.2.1.2.5.6</t>
  </si>
  <si>
    <t>Kombinirani izkop jarkov (80% strojno, 20% ročno) v zemljini III. Ktg, zasip z obsipnim peskom frakcije 0-16 mm do 30 cm nad temenom cevi ter ostalim zasipom večinoma z izkopanim materialom, planiranjem dna v predpisanem padcu, utrjavanjem in odvodzom viška matriala na stalno deponijo. Povprečna globina kanala do 1,00m.</t>
  </si>
  <si>
    <t>1.2.1.2.5.7</t>
  </si>
  <si>
    <t>Enako kot poz. 001. le povprečne globine kanala do 2,00 m.</t>
  </si>
  <si>
    <t>1.2.1.2.5.8</t>
  </si>
  <si>
    <t xml:space="preserve">Nabava, dobava in polaganje hišnih kanalizacijskih brezšumnih PVC cevi (poljubnega proizvajalca) premera 75 mm z vsemi koleni, odcepi in tesnili ter delnim obbetoniranjem s polaganjem v projektiranem padcu. Delno pod talno ploščo v objektu. </t>
  </si>
  <si>
    <t>1.2.1.2.5.9</t>
  </si>
  <si>
    <t xml:space="preserve">Nabava, dobava in polaganje hišnih kanalizacijskih brezšumnih PVC cevi  (poljubnega proizvajalca) premera 110 mm z vsemi koleni, odcepi in tesnili ter delnim obbetoniranjem s polaganjem v projektiranem padcu. Delno pod talno ploščo v objektu. </t>
  </si>
  <si>
    <t>1.2.1.2.5.10</t>
  </si>
  <si>
    <t xml:space="preserve">Nabava, dobava in polaganje hišnih kanalizacijskih brezšumnih PVC cevi (poljubnega proizvajalca) premera 160 mm z vsemi koleni, odcepi in tesnili ter delnim obbetoniranjem s polaganjem v projektiranem padcu. Delno pod talno ploščo v objektu. </t>
  </si>
  <si>
    <t>1.2.1.2.5.11</t>
  </si>
  <si>
    <t>Nabava, dobava in polaganje jaškov iz betonske cevi premera 600 mm, globine od 1,00 do 1,50 m z muldami, dovodnimi in odvodnimi priključki, položenimi v betonsko podlago in obsipom, brez pokrova.</t>
  </si>
  <si>
    <t>1.2.1.2.5.12</t>
  </si>
  <si>
    <t>Nabava, dobava in vgrajevanje LTŽ pokrovov 25t, premera 60 cm z obdelavo v AB plošči. Pokrovi s polnilom tlaka - beton.</t>
  </si>
  <si>
    <t>1.2.1.2.5.13</t>
  </si>
  <si>
    <t>Nabava, dobava in kompletna izdelava ponikovalnice premera 1000 mm, globine do 3,00 m, izdelane po klasičnem detajlu za ponikovalnico s potrebnim izkopom in ostalimi zemeljskimi deli, skupaj z drenažnim zasipom in obsipom, filc trakom, perforiranih betonskih cevi, reducirni kos, zgoraj zaključenim AB vencem v katerega se dobavi in vgradi LTŽ pokrov 15 t, premera 60 cm. Globina je odvisna od mnenja geomehanika.</t>
  </si>
  <si>
    <t>1.2.1.2.5.14</t>
  </si>
  <si>
    <t>Nabava, dobava in polaganje peskolova gl. 1,5 m, premera 40 cm z betonskim ali pločevinastim pokrovom.</t>
  </si>
  <si>
    <t>1.2.1.2.5.15</t>
  </si>
  <si>
    <t>Izdelava meteornega priključka na obstoječi revizijski jašek; priključek fi 160 mm.</t>
  </si>
  <si>
    <t>1.2.1.2.5.16</t>
  </si>
  <si>
    <t>Izdelava fekalnega priključka na obstoječi revizijski jašek; priključek fi 160 mm.</t>
  </si>
  <si>
    <t>1.2.1.3</t>
  </si>
  <si>
    <t>B.</t>
  </si>
  <si>
    <t>OBRTNIŠKA DELA</t>
  </si>
  <si>
    <t>1.2.1.3.1</t>
  </si>
  <si>
    <t>1.2.1.3.1.1</t>
  </si>
  <si>
    <t>SPLOŠNA OPOMBA: Popis je izdelan na podlagi PZI in razgovora z odgovornim vodjem projekta. Notranji interier, eventualna prestavitev zračnih ali zemeljskih inštalacijskih in komunalnih vodov ni predmet tega popisa. V kolikor posamezna postavke eventualno odstopa od popisov v projektu, mora izvajlaec obvezno od nadzora ali projektanta zahtevati pojasnilo. V sledečem popisu morajo biti v vseh postavkah vkalkulirane in upoštevane sledeče pripombe:</t>
  </si>
  <si>
    <t>1.2.1.3.1.2</t>
  </si>
  <si>
    <t>1.2.1.3.1.3</t>
  </si>
  <si>
    <t>2. Vsi notranji in zunaji vertikalni in horizontalni transporti do začasnih in stalnih deponij, vsa pripravljalna, pomožna in zaključna dela pri posameznih postavkah (tudi, če to ni posebej navedeno v posameznih postavkah). Odpadni in izkopani material se deponira na deponije, kater morajo imeti upravna dovoljenja za deponiranje posameznih vrst materiala. Ponudnik izbere lokacije posameznih deponij v skladu s tem popisom in v cenah za E/M upošteva vse stroške deponiskih dajatev in transporta. Prikazane količine v tem popisu so v raščenem ali vgrajenem stanju.</t>
  </si>
  <si>
    <t>1.2.1.3.1.4</t>
  </si>
  <si>
    <t>1.2.1.3.1.5</t>
  </si>
  <si>
    <t>4. V kolikor v poziciji ni navedeno drugače, veljajo kot kriteriji enkovrednosti kot primer navedenim izvedbam vse tehnične specifikacije za posamezne elemente ali pa za sistem, ki je opisan - naveden v tehničnih podlogah prizvajlca, katerega sistem je naveden kot primer načina izvedbe in doseganja kvalitete.</t>
  </si>
  <si>
    <t>1.2.1.3.1.6</t>
  </si>
  <si>
    <t>1.2.1.3.1.7</t>
  </si>
  <si>
    <t>1.2.1.3.1.8</t>
  </si>
  <si>
    <t>Pomožna dela so:</t>
  </si>
  <si>
    <t>1.2.1.3.1.9</t>
  </si>
  <si>
    <t>a) Postavitev, premeščanje in odstranitev odrov.</t>
  </si>
  <si>
    <t>1.2.1.3.1.10</t>
  </si>
  <si>
    <t>b) Pri C/E je upoštevati specifičnost lokacije (utesnjenost) glede na skladiščenje materiala - sprotni dovoz le tega.</t>
  </si>
  <si>
    <t>1.2.1.3.1.11</t>
  </si>
  <si>
    <t>c) Prekinitve del, ki so potrebna za druga vezana dela je vkalkulirati v C/E mere.</t>
  </si>
  <si>
    <t>1.2.1.3.1.12</t>
  </si>
  <si>
    <t>e) Pred pričetkom del je izvajalec dolžan preveriti vse količine in dejanske mere na objektu ter prevzeti predhodno izvedena dela, katera se navezujejo (npr. Finalni tlaki in estrihi). Z izvajalcem gradbenih del se je pravočasno dogovoriti in uskladiti vgradnjo raznih podlog, ki služijo za kasnejšo montažo elementov.</t>
  </si>
  <si>
    <t>1.2.1.3.2</t>
  </si>
  <si>
    <t>KROVSKO KLEPARSKA DELA</t>
  </si>
  <si>
    <t>1.2.1.3.2.1</t>
  </si>
  <si>
    <t>OPOMBA: Pri izvajanju krovsko kleparskih del je upoštevati vsa pripravljalna, pomožna in zaključna dela. Hkrati je potrebno upoštevati še:</t>
  </si>
  <si>
    <t>1.2.1.3.2.2</t>
  </si>
  <si>
    <t xml:space="preserve">1. Varovalni odri, ki služijo varovanju življenja izvajalcev ter ostalih na gradbišču in niso posebej navedena v tem popisu (glej opaže) se za čas izvajanja ne obračunavajo posebej, ampak jih je potrebno upoštevati v cenah za enoto posameznih postavk, v kolikor to ni v popisu posebej opisano in označeno. </t>
  </si>
  <si>
    <t>1.2.1.3.2.3</t>
  </si>
  <si>
    <t>2. Krovci in kleparji na strehi morajo biti zavarovani v skladu s predpisi in zakonom o varstvu pri delu (vsa varovala, ki služijo za uporabo osebne zaščitne opreme v skladu s SIST EN 354, 355, 360, 362 in zakonom o varstvu in zdravju pri delu).</t>
  </si>
  <si>
    <t>1.2.1.3.2.4</t>
  </si>
  <si>
    <t>3. Pri izvajanju krovsko kleparskih del je striktno upoštevati navodila proizvajalca strešnih elementov, njegove detajle in obrobe ter zaključke, ki so potrebni za garancijo in predpisano kvaliteto, katero pogojujejo izvajalčevi parametri in standardi.</t>
  </si>
  <si>
    <t>1.2.1.3.2.5</t>
  </si>
  <si>
    <t xml:space="preserve">4. Pri delu je obvezno upoštevati vsa navodila za montažo ter detajle vgraditve od proizvajalca kritine. </t>
  </si>
  <si>
    <t>1.2.1.3.2.6</t>
  </si>
  <si>
    <t xml:space="preserve">Izdelava, dobava in montaža eloksirane ALU pločevinaste obrobe zaključka atike r. š.  0,80m, deb. 0,8 mm,  ekstrudiranih polystirenskih plošč (npr. Stirodur) deb. 4 cm, OSB plošče, filc  z vsem pritrdilnim materialom, zaključki in spoji. </t>
  </si>
  <si>
    <t>1.2.1.3.2.7</t>
  </si>
  <si>
    <t>Izdelava, dobava in oblaganje vertikalnega zaključka atike v sestavi; hidroizolacija parna zapora, toplotna izolacija XPS deb. 5 cm, hidroizolacijska folija (npr. Sika sarnafil TS77/15)  z vsem pritrdilnim materialom, zaključki in spoji. Skz</t>
  </si>
  <si>
    <t>1.2.1.3.2.8</t>
  </si>
  <si>
    <t xml:space="preserve">Izdelava, dobava in izdelava ravne (zelene) strehe v sestavi; bitumenski premaz, elastobitumenski trak na steklenm voalu in alu folije, plošče (npr. AGEPAN THD) v deb. 8 cm, toplotna izolacija iz mineralne volne deb. 6 + 10 cm v naklonu (npr. Kanuf insulation DDP-RT SMARTroof thermal), hidroizolacijska folija (npr. Sika), drenažni sistem 2,50 cm - filtrirni sloj, intenzivni substrat deb. 4 + 1,5 cm, ozelenitev , izvedba v skladu z navodili proizvajalca in detajla projektanta. S1, S2 </t>
  </si>
  <si>
    <t>1.2.1.3.2.9</t>
  </si>
  <si>
    <t>Nabava, dobava in vgrajevanje nasipa iz proda frakcije 16 -32 mm po obodu atike strehe v deb. 10 cm.</t>
  </si>
  <si>
    <t>1.2.1.3.2.10</t>
  </si>
  <si>
    <t xml:space="preserve">Dobava in montaža eloksiranih Alu odtočnih cevi (fi 160 mm) s strešin kompletno z odtočnimi požiralniki na strehi (npr. Sarnafil-leafguard fi 100mm), ter izlivi s pritrdilnim materialom, držali, koleni in objemkami. </t>
  </si>
  <si>
    <t>1.2.1.3.3</t>
  </si>
  <si>
    <t>KLJUČAVNIČARSKA DELA</t>
  </si>
  <si>
    <t>1.2.1.3.3.1</t>
  </si>
  <si>
    <t>OPOMBA: Pri izvajanju ključavničarskih del je upoštevati vsa pripravljalna, pomožna in zaključna dela. Hkrati je potrebno upoštevati še:</t>
  </si>
  <si>
    <t>1.2.1.3.3.2</t>
  </si>
  <si>
    <t xml:space="preserve">1. V ceno za enoto mere morajo biti vračunani stroški za izdelavo delavniških načrtov ter detajlov za izvedbo posameznih konstrukcijskih elementov in izdelava predizmer na objektu. </t>
  </si>
  <si>
    <t>1.2.1.3.3.3</t>
  </si>
  <si>
    <t xml:space="preserve">2. Varovalni odri, ki služijo varovanju življenja izvajalcev ter ostalih na gradbišču in niso posebej navedena v tem popisu (glej opaže) se za čas izvajanja ne obračunavajo posebej, ampak jih je potrebno upoštevati v cenah za enoto posameznih postavk, v kolikor to ni v popisu posebej opisano in označeno. </t>
  </si>
  <si>
    <t>1.2.1.3.3.4</t>
  </si>
  <si>
    <t>Izdelava, dobava in montaža kovinskih vrat obdelane po detajlu PGD, PZI projekta - z vsemi potrebnimi podkonstrukcijami. - kolesarnica.</t>
  </si>
  <si>
    <t>1.2.1.3.3.5</t>
  </si>
  <si>
    <t>vrata dim. 110/270
Opomba: Izdelava, dobava in montaža kovinskih vrat obdelane po detajlu PGD, PZI projekta - z vsemi potrebnimi podkonstrukcijami. - kolesarnica.</t>
  </si>
  <si>
    <t>1.2.1.3.3.6</t>
  </si>
  <si>
    <t>001.02.</t>
  </si>
  <si>
    <t>vrata dim. 105/220
Opomba: Izdelava, dobava in montaža kovinskih vrat obdelane po detajlu PGD, PZI projekta - z vsemi potrebnimi podkonstrukcijami. - kolesarnica.</t>
  </si>
  <si>
    <t>1.2.1.3.3.7</t>
  </si>
  <si>
    <t>Izdelava, dobava in montaža tipiziranih nerjavečih RF profilov (različni kotniki, profilirani trakovi), različnih dimenzij (do 50/50/3), opremljeni s sidri za vzidavo: za razne pripire, dilatacije in horizontalne robove.</t>
  </si>
  <si>
    <t>1.2.1.3.4</t>
  </si>
  <si>
    <t>MIZARSKA DELA</t>
  </si>
  <si>
    <t>1.2.1.3.4.1</t>
  </si>
  <si>
    <t>OPOMBA: Pri izdelavi in izvajanju montažnih del je upoštevati vsa pripravljalna, pomožna in zaključna dela. Hkrati je potrebno upoštevati še:</t>
  </si>
  <si>
    <t>1.2.1.3.4.2</t>
  </si>
  <si>
    <t>1.2.1.3.4.3</t>
  </si>
  <si>
    <t>2. Pred izvedbo - montažo stavbnega pohištva je z izvajalcem gradbenih del in montažnih fasadnih del uskladiti mere posameznih odprtin za okna in vrata ter upoštevati shemo vrat in oken iz PZI projekta.</t>
  </si>
  <si>
    <t>1.2.1.3.4.4</t>
  </si>
  <si>
    <t xml:space="preserve">3. Stavbno pohištvo poljubnega proizvajalca z ustreznim certifikatom.   </t>
  </si>
  <si>
    <t>1.2.1.3.4.5</t>
  </si>
  <si>
    <t xml:space="preserve">Izdelava, dobava in montaža zunanjih  vrat oz. stenskega sestava z Alu podbojem, vratno krilo kaljeno steklo tri slojni termopan, tesnili, pripiro, nasadili, samozapiralom, varnostno cilindrično ključavnico, kljuko,  v barvi RAL 6020, vrata domačega ali tujega proizvajalca so oblikovana po shemi iz PZI projekta ali po programu proizvajalca. </t>
  </si>
  <si>
    <t>1.2.1.3.4.6</t>
  </si>
  <si>
    <t xml:space="preserve">Vhodna vrata dim. Vz1 VRATA 110/270.
Opomba: Izdelava, dobava in montaža zunanjih  vrat oz. stenskega sestava z Alu podbojem, vratno krilo kaljeno steklo tri slojni termopan, tesnili, pripiro, nasadili, samozapiralom, varnostno cilindrično ključavnico, kljuko,  v barvi RAL 6020, vrata domačega ali tujega proizvajalca so oblikovana po shemi iz PZI projekta ali po programu proizvajalca. </t>
  </si>
  <si>
    <t>1.2.1.3.4.7</t>
  </si>
  <si>
    <t>Izdelava, dobava in suha montaža notranjih vrat z lesenim podboji in nasadila,  krilo v IVEROKAL materialu, barvano belo:</t>
  </si>
  <si>
    <t>1.2.1.3.4.8</t>
  </si>
  <si>
    <t>002.02.</t>
  </si>
  <si>
    <t>Vn2 105/220
Opomba: Izdelava, dobava in suha montaža notranjih vrat z lesenim podboji in nasadila,  krilo v IVEROKAL materialu, barvano belo:</t>
  </si>
  <si>
    <t>1.2.1.3.4.9</t>
  </si>
  <si>
    <t>Izdelava, dobava in montaža ALU oken ali okenskih sestavov, opremljenih s standardno opremo  tesnili, visokokvalitetnim okovjem. Okna so finalno obdelana in zastekljena z izolirnim varnostnim kaljenim steklom termopan 6-10-6-10 zrakotesno (Ug=1,0 W/m2K, Rw=32 dB), barva RAL 6020. Okna in police montirana v finalno obdelano montažno fasado po detajlu ponudnika:</t>
  </si>
  <si>
    <t>1.2.1.3.4.10</t>
  </si>
  <si>
    <t>003.01.</t>
  </si>
  <si>
    <t>O1 OKNO 630/220
Opomba: Izdelava, dobava in montaža ALU oken ali okenskih sestavov, opremljenih s standardno opremo  tesnili, visokokvalitetnim okovjem. Okna so finalno obdelana in zastekljena z izolirnim varnostnim kaljenim steklom termopan 6-10-6-10 zrakotesno (Ug=1,0 W/m2K, Rw=32 dB), barva RAL 6020. Okna in police montirana v finalno obdelano montažno fasado po detajlu ponudnika:</t>
  </si>
  <si>
    <t>1.2.1.3.4.11</t>
  </si>
  <si>
    <t>003.02.</t>
  </si>
  <si>
    <t>O2 OKNO 100/100
Opomba: Izdelava, dobava in montaža ALU oken ali okenskih sestavov, opremljenih s standardno opremo  tesnili, visokokvalitetnim okovjem. Okna so finalno obdelana in zastekljena z izolirnim varnostnim kaljenim steklom termopan 6-10-6-10 zrakotesno (Ug=1,0 W/m2K, Rw=32 dB), barva RAL 6020. Okna in police montirana v finalno obdelano montažno fasado po detajlu ponudnika:</t>
  </si>
  <si>
    <t>1.2.1.3.4.12</t>
  </si>
  <si>
    <t>003.03.</t>
  </si>
  <si>
    <t>O3 OKNO 125/220
Opomba: Izdelava, dobava in montaža ALU oken ali okenskih sestavov, opremljenih s standardno opremo  tesnili, visokokvalitetnim okovjem. Okna so finalno obdelana in zastekljena z izolirnim varnostnim kaljenim steklom termopan 6-10-6-10 zrakotesno (Ug=1,0 W/m2K, Rw=32 dB), barva RAL 6020. Okna in police montirana v finalno obdelano montažno fasado po detajlu ponudnika:</t>
  </si>
  <si>
    <t>1.2.1.3.4.13</t>
  </si>
  <si>
    <t>Nabava, dobava in montaža komplet električno vedene žaluzije (krpan), vključno s kasetami montirane po detajlu projektanta s pritrditvijo na konstrukcijo. Vključiti v C/E posameznih oken.</t>
  </si>
  <si>
    <t>1.2.1.3.4.14</t>
  </si>
  <si>
    <t>Izdelava, dobava in montaža notranjih okenskih polic iz barvanega mediapana šir. do 15 cm, montaža na predhodno pripravljenih MDF podlogah, po detajlu projektanta.</t>
  </si>
  <si>
    <t>1.2.1.3.4.15</t>
  </si>
  <si>
    <t>Izdelava, dobava in montaža zunanjih eloksiranih ALU okenskih polic šir. do 35 cm.</t>
  </si>
  <si>
    <t>1.2.1.3.4.16</t>
  </si>
  <si>
    <t>Izdelava, dobava in montaža lesene obloge iz križno lepljenih plošč (npr. TILLY plošč), s kovinsko podkonstrukijo po detajlu projektanta. Stene.</t>
  </si>
  <si>
    <t>1.2.1.3.5</t>
  </si>
  <si>
    <t>KERAMIČARSKA DELA</t>
  </si>
  <si>
    <t>1.2.1.3.5.1</t>
  </si>
  <si>
    <t>OPOMBA: Pri izvajanju keramičarskih del je upoštevati vsa pripravljalna, pomožna in zaključna dela. Hkrati je potrebno upoštevati še:</t>
  </si>
  <si>
    <t>1.2.1.3.5.2</t>
  </si>
  <si>
    <t xml:space="preserve">1. Pred polaganjem keramike na stene je predhodno pregledati stene in izvesti potrebna preddela; betonske stene očistiti emulzij od premazev opažev, pregledati vertikalnost sten. </t>
  </si>
  <si>
    <t>1.2.1.3.5.3</t>
  </si>
  <si>
    <t>2. Polaganje keramike ob vodovodnih in elektro priključkih izvesti tako, da so stiki pokriti z rozetami.</t>
  </si>
  <si>
    <t>1.2.1.3.5.4</t>
  </si>
  <si>
    <t>3. Izvajalec mora v C/E vračunati vzorce z borduro.</t>
  </si>
  <si>
    <t>1.2.1.3.5.5</t>
  </si>
  <si>
    <t>4. Pred polaganjem izvajalec skupaj z nadzorom pregleda in določi lokacije oblaganja sten in tlaka. Površine odprtin do 0,50 m2, ki se ne oblagajo, ampak se oblaganje vrši ob odprtinah, se ne odbijajo.</t>
  </si>
  <si>
    <t>1.2.1.3.5.6</t>
  </si>
  <si>
    <t xml:space="preserve">Nabava, dobava in polaganje notranje stenske keramične obloge: keramika I. kvalitete, položena v lepilo na pripravljeno podlago, fuge širine 3 mm, stičene s fugirno vododbojno maso v pripadajoči barvi (keramika do 20 €/m2). Keramika v višini 3,05 m. </t>
  </si>
  <si>
    <t>1.2.1.3.6</t>
  </si>
  <si>
    <t>SLIKOPLESKARSKA DELA</t>
  </si>
  <si>
    <t>1.2.1.3.6.1</t>
  </si>
  <si>
    <t>OPOMBA: Pri izvajanju slikopleskarskih del je upoštevati vsa pripravljalna, pomožna in zaključna dela. Hkrati je potrebno upoštevati še:</t>
  </si>
  <si>
    <t>1.2.1.3.6.2</t>
  </si>
  <si>
    <t xml:space="preserve">1. V ceno za enoto mere je upoštevati vse zaščite pri slikanju ali pleskanju med posameznimi različnimi nanosi barv: bandažni trak, začasno odstranjevanje in ponovno nameščanje, zaščita ostalih povrčin, ipd. </t>
  </si>
  <si>
    <t>1.2.1.3.6.3</t>
  </si>
  <si>
    <t>1.2.1.3.6.4</t>
  </si>
  <si>
    <t>3. Na opleskanih površinah se ne smejo poznati sledovi od slikopleskarskega orodja, ton mora biti enoten.</t>
  </si>
  <si>
    <t>1.2.1.3.6.5</t>
  </si>
  <si>
    <t xml:space="preserve">4. Pred polaganjem talne obloge je predhodno pregledati in prevzeti delovno površino in izvesti potrebna preddela; površine očistiti, pregledati niveleto tlaka in pomeriti stopnjo vlage.  </t>
  </si>
  <si>
    <t>1.2.1.3.6.6</t>
  </si>
  <si>
    <t>Slikanje ometanih in mavčnih sten z 2x disperzijsko barvo v tonu po izbiri s predhodno izravnavo z izravnalno maso v dveh slojih in potrebnim brušenjem.</t>
  </si>
  <si>
    <t>1.2.1.3.6.7</t>
  </si>
  <si>
    <t>v prostorih nad 5,00 m2
Opomba: Slikanje ometanih in mavčnih sten z 2x disperzijsko barvo v tonu po izbiri s predhodno izravnavo z izravnalno maso v dveh slojih in potrebnim brušenjem.</t>
  </si>
  <si>
    <t>1.2.1.3.6.8</t>
  </si>
  <si>
    <t>Epoxi premaz tal na estrih z izravnalno maso.</t>
  </si>
  <si>
    <t>1.2.1.3.7</t>
  </si>
  <si>
    <t>VI.</t>
  </si>
  <si>
    <t>FASADA</t>
  </si>
  <si>
    <t>1.2.1.3.7.1</t>
  </si>
  <si>
    <t>OPOMBA: Pri izvajanju fasaderskih del je upoštevati vsa pripravljalna, pomožna in zaključna dela. Hkrati je potrebno upoštevati še:</t>
  </si>
  <si>
    <t>1.2.1.3.7.2</t>
  </si>
  <si>
    <t xml:space="preserve">1. Varovalni odri, ki služijo varovanju življenja izvajalcev ter ostalih na gradbišču in niso posebej navedena v tem popisu (glej opaže), se za čas izvajanja ne obračunavajo posebej, ampak jih je potrebno upoštevati v cenah za enoto posameznih postavk, v kolikor to ni v popisu posebej opisano in označeno. </t>
  </si>
  <si>
    <t>1.2.1.3.7.3</t>
  </si>
  <si>
    <t xml:space="preserve">2. Za dopustna odstopanja za pravokotnost in površinsko ravnost fasade veljajo določila DIN 18202. V ceni upoštevati vse zaključke na obodnih zidovih in stikih različnih materialov ter vse potrebne bandaže pri odprtinah.  </t>
  </si>
  <si>
    <t>1.2.1.3.7.4</t>
  </si>
  <si>
    <t>3. Pri izvajanju fasaderskih del je striktno upoštevati navodila proizvajalca fasadnih elementov, njegove detajle, orobe in zaključke, ki so potrebni za garancijo in predpisano kvaliteto, katero pogojujejo izvajalčevi parametri. Izolacija fasade mora ustrezati standardom SIST EN 12667 (toplotna prevodnost), SIST EN 13501 (odziv na ogenj) SIST EN 1609in 12087 (vodovpojnost), SIST EN 12086 (difuzijska upornost vodni pari in DIN 4102/T17 (tališče).</t>
  </si>
  <si>
    <t>1.2.1.3.7.5</t>
  </si>
  <si>
    <t>1.2.1.3.7.6</t>
  </si>
  <si>
    <t>1.2.1.3.7.7</t>
  </si>
  <si>
    <t>1.2.1.3.7.8</t>
  </si>
  <si>
    <t>1.2.1.3.7.9</t>
  </si>
  <si>
    <t>1.2.1.3.7.10</t>
  </si>
  <si>
    <t>1.2.1.3.7.11</t>
  </si>
  <si>
    <t>1.2.1.4</t>
  </si>
  <si>
    <t>C.</t>
  </si>
  <si>
    <t>ZUNANJA UREDITEV IN URBANA OPREMA</t>
  </si>
  <si>
    <t>1.2.1.4.1</t>
  </si>
  <si>
    <t>Nabava, dobava in montaža stojal za kolesa po detajlu PZI.</t>
  </si>
  <si>
    <t>1.2.1.4.2</t>
  </si>
  <si>
    <t>Vodovodni jašek</t>
  </si>
  <si>
    <t>1.2.1.4.3</t>
  </si>
  <si>
    <t>Izgradnja armiranobetonskega jaška, kompletno z izkopom, zasipom, odvozom odvečnega materiala na trajno deponijo, vključno stroški deponije; kompletno opaženje, nasip z gramoznim materialom(fr.0,2-60 mm) 30 cm pod jaškom; betoniranje po detajlu (podložni beton MB 10, beton MB 30), vstopna odprtina 600/600 mm z LŽ povoznim pokrovom;zunanja izolacija:2xizotekt, 2xbitumenski premaz, zaščita hidroizolacije s stirodur deb.3 cm; vstopna lestev iz nerjavečega jekla Huber SiS1 z nastavkom SiS5, l=2,29 m, š=400 mm. Dimenzije 1,00x1,00x1,55 m .Obračun za 1 kos.
Opomba: Vodovodni jašek</t>
  </si>
  <si>
    <t>1.2.2</t>
  </si>
  <si>
    <t>STROJNE INŠTALACIJE</t>
  </si>
  <si>
    <t>1.2.2.1</t>
  </si>
  <si>
    <t>3.1</t>
  </si>
  <si>
    <t>PREZRAČEVANJE</t>
  </si>
  <si>
    <t>1.2.2.1.1</t>
  </si>
  <si>
    <t>1.</t>
  </si>
  <si>
    <t xml:space="preserve">Dobava in montaža "spiro" cevi, tip: SR, okroglega preseka, izdelanega iz pocinkane pločevine, debeline po normativih, skupaj z odcepnimi kosi, tesnilnim, spojnim in pritrdilnim materialom, vključno z dodatkom na odrez, proizvod "Pichler", (ali enakovreden).
f 80 mm          </t>
  </si>
  <si>
    <t>1.2.2.1.2</t>
  </si>
  <si>
    <t>2.</t>
  </si>
  <si>
    <t>Dobava in montaža odvodnega nadometnega ventilatorja, LIMODOR, tip: F/M-AP 60, do 60 m3/h in zakasnilni rele (Tv = 60 sek., Tn = 7 min), vključno ves pritrdilni material, proizvod "Pichler", (ali enakovreden).</t>
  </si>
  <si>
    <t>1.2.2.1.3</t>
  </si>
  <si>
    <t>3.</t>
  </si>
  <si>
    <t>Dobava in montaža PVC rešetke za prehod zraka med prostori za vgradnjo v vrata, velikosti B = 440 mm, H = 75 mm, proizvod "LIV".</t>
  </si>
  <si>
    <t>1.2.2.1.4</t>
  </si>
  <si>
    <t>4.</t>
  </si>
  <si>
    <t>Dobava in montaža PVC rešetke za prehod zraka med prostori za vgradnjo v vrata, velikosti B = 440 mm, H = 125 mm, proizvod "LIV".</t>
  </si>
  <si>
    <t>1.2.2.1.5</t>
  </si>
  <si>
    <t>5.</t>
  </si>
  <si>
    <t>Dobava in montaža PVC rešetke za prehod zraka med prostori za vgradnjo v vrata, velikosti B = 440 mm, H = 225 mm, proizvod "LIV".</t>
  </si>
  <si>
    <t>1.2.2.1.6</t>
  </si>
  <si>
    <t>6.</t>
  </si>
  <si>
    <t>Dobava in montaža aksialnega ventilatorja, tipa: AW 200 E4, P = 0,30 kW, 230 V/50 Hz, n=1425 min-1, skupaj z brezstopenjskim regulatorjem, tipa: RET 015AS5, skupaj z opremo za montažo v steno, proizvod "Pichler".</t>
  </si>
  <si>
    <t>1.2.2.1.7</t>
  </si>
  <si>
    <t>7.</t>
  </si>
  <si>
    <t>Dobava in montaža aksialnega ventilatorja, tipa: AW 250 E4, P = 0,24 kW, 230 V/50 Hz, n=1370 min-1, skupaj z brezstopenjskim regulatorjem, tipa: RET 015AS5, skupaj z opremo za montažo v steno, proizvod "Pichler".</t>
  </si>
  <si>
    <t>1.2.2.1.8</t>
  </si>
  <si>
    <t>8.</t>
  </si>
  <si>
    <t>Dobava in montaža gibljive žaluzije, tip: JKL 200, vključno ves pritrdilni material za pritrditev na zunanjo steno, proizvod "Pichler".</t>
  </si>
  <si>
    <t>1.2.2.1.9</t>
  </si>
  <si>
    <t>9.</t>
  </si>
  <si>
    <t>Dobava in montaža gibljive žaluzije, tip: JKL 250, vključno ves pritrdilni material za pritrditev na zunanjo steno, proizvod "Pichler".</t>
  </si>
  <si>
    <t>1.2.2.2</t>
  </si>
  <si>
    <t xml:space="preserve">3.2  </t>
  </si>
  <si>
    <t>NOTRANJI  VODOVOD</t>
  </si>
  <si>
    <t>1.2.2.2.1</t>
  </si>
  <si>
    <t xml:space="preserve"> Dobava in montaža montažnega podometnega wc splakovalnika, tip: Tornado, art. 5-384, z dvojno tipko, proizvod "LIV" Postojna, skupaj z konzolnim straniščem iz sanitarnega porcelana, zadnji iztok, tip: Clodia, proizvod "Dolomite", sedežno desko in pokrovom z gumijastimi odbijači in manšeto, vključno ves tesnilni, spojni in pritrdilni material, (po izbiri arhitekta), (ali enakovredno).
</t>
  </si>
  <si>
    <t>1.2.2.2.2</t>
  </si>
  <si>
    <t>Dobava in montaža preklopnega invalidskega držala, velikosti 27x70cm, Art. J2060, tip: Atlantis, proizvod "Dolomite", (ali po izbiri arhitekta).</t>
  </si>
  <si>
    <t>1.2.2.2.3</t>
  </si>
  <si>
    <t>Dobava in montaža invalidskega umivalnika izdelanega iz sanitarnega porcelana, Art.J0403, velikosti 67x60cm, tip: Atlantis, proizvod "Dolomite",   stoječa enoročna mešalna baterija s fiksnim izpustom in kotnimi ventili, ARMAL, art. 58-910-100F, dimenzije fi 15x10mm z zveznima cevkama fi 10mm, z nadometnim sifonom, Art. J200667, Atlantis, proizvod "Dolomite", vključno ves tesnilni, spojni in pritrdilni material, (ali po izbiri arhitekta).</t>
  </si>
  <si>
    <t>1.2.2.2.4</t>
  </si>
  <si>
    <t>Dobava in montaža pneumatske konzole za invalidski umivalnik, Art. J200867, tip: Atlantis, proizvod "Dolomite", ( ali po izbiri arhitekta ).</t>
  </si>
  <si>
    <t>1.2.2.2.5</t>
  </si>
  <si>
    <t>Dobava in montaža ogledala z naklonom za invalidski umivalnik, Art. J2064, tip: Atlantis, proizvod "Dolomite", ( ali po izbiri arhitekta ).</t>
  </si>
  <si>
    <t>1.2.2.2.6</t>
  </si>
  <si>
    <t>Dobava in montaža posodice za čistilno ščetko za WC, skupaj s pritrdilnimi vijaki za pritrditev na zid, (po izbiri arhitekta), (ali enakovredno).</t>
  </si>
  <si>
    <t>1.2.2.2.7</t>
  </si>
  <si>
    <t>Dobava in montaža podajalnika toaletnih lističev, skupaj s pritrdilnimi vijaki, (ali po izbiri arhitekta).</t>
  </si>
  <si>
    <t>1.2.2.2.8</t>
  </si>
  <si>
    <t>Dobava in montaža stenska armatura za priklop na gumi cev, ARMAL, vključno ves tesnilni, spojni in pritrdilni material, (izpust za potrebe visokotlačnega čistilca).</t>
  </si>
  <si>
    <t>1.2.2.2.9</t>
  </si>
  <si>
    <t>Dobava in montaža etažere iz sanitarnega porcelana, velikosti 60x14 cm, skupaj s pritrdilnimi vijaki, (po izbiri arhitekta ).</t>
  </si>
  <si>
    <t>1.2.2.2.10</t>
  </si>
  <si>
    <t>10.</t>
  </si>
  <si>
    <t>Dobava in montaža avtomatskega podajalnika zloženih brisač, skupaj s pritrdilnimi vijaki za pritrditev na zid, (po izbiri arhitekta).</t>
  </si>
  <si>
    <t>1.2.2.2.11</t>
  </si>
  <si>
    <t>11.</t>
  </si>
  <si>
    <t>Dobava in montaža zidnega milnika za tekoče milo, skupaj z vijaki za pritrditev na zid,  (po izbiri arhitekta).</t>
  </si>
  <si>
    <t>1.2.2.2.12</t>
  </si>
  <si>
    <t>12.</t>
  </si>
  <si>
    <t>Dobava in montaža montažnega podometnega elementa za oporo pisoarja, vključno ves pritrdilni in spojni material.</t>
  </si>
  <si>
    <t>1.2.2.2.13</t>
  </si>
  <si>
    <t>13.</t>
  </si>
  <si>
    <t>Dobava in montaža stenskega pisoarja, izdelanega iz sanitarnega porcelana, tip: Badia, art. 2955, proizvod "Dolomite", PVC "S" sifon f 50 mm, elektronska enota izplakovalnega ventila, ARMAL, vključno ves tesnilni, spojni in pritrdilni material, (po izbiri arhitekta), (ali enakovredno).</t>
  </si>
  <si>
    <t>1.2.2.2.14</t>
  </si>
  <si>
    <t>14.</t>
  </si>
  <si>
    <t xml:space="preserve">Električni grelec vode, skupne vsebine      V = 5 litrov, tipa: TEG-5 U, proizvod "GORENJE TIKI" Ljubljana, skupaj z vsemi potrebnimi pripadajočimi veznimu cevmi, skupaj s pripadajočo stoječo enoročno mešalno baterijo. </t>
  </si>
  <si>
    <t>1.2.2.2.15</t>
  </si>
  <si>
    <t>15.</t>
  </si>
  <si>
    <t xml:space="preserve">Dobava in montaža medeninastega krogelnega ventila z obojestranjskim navojem ter izpustno pipico, vključno ves tesnilni, spojni in pritrdilni material.     
f 15 mm          </t>
  </si>
  <si>
    <t>1.2.2.2.16</t>
  </si>
  <si>
    <t>16.</t>
  </si>
  <si>
    <t>Dobava in montaža izpustnega jaška, velikosti 30x30cm v okvirju iz kotnega železa 20x20x2mm, vključno z šapami za vzidavo v tlak (izpustni jašrek).</t>
  </si>
  <si>
    <t>1.2.2.2.17</t>
  </si>
  <si>
    <t>17.</t>
  </si>
  <si>
    <t xml:space="preserve">Dobava in montaža medeninastega krogelnega podometnega ventila s poniklano kapo in rozeto.
f 15 mm          </t>
  </si>
  <si>
    <t>1.2.2.2.18</t>
  </si>
  <si>
    <t>18.</t>
  </si>
  <si>
    <t xml:space="preserve">Dobava in montaža PVC odzračne strešne kape, vključno ves tesnilni in pritrdilni material.   
f 100 mm          </t>
  </si>
  <si>
    <t>1.2.2.2.19</t>
  </si>
  <si>
    <t>19.</t>
  </si>
  <si>
    <t>Dobava in montaža PVC ravne odtočne cevi, skupaj z vsemi pripadajočimi fazonskimi kosi, vključno ves tesnilni in pritrdilni material.</t>
  </si>
  <si>
    <t>1.2.2.2.20</t>
  </si>
  <si>
    <t>f 100 mm          
Opomba: Dobava in montaža PVC ravne odtočne cevi, skupaj z vsemi pripadajočimi fazonskimi kosi, vključno ves tesnilni in pritrdilni material.</t>
  </si>
  <si>
    <t>1.2.2.2.21</t>
  </si>
  <si>
    <t>f 50 mm          
Opomba: Dobava in montaža PVC ravne odtočne cevi, skupaj z vsemi pripadajočimi fazonskimi kosi, vključno ves tesnilni in pritrdilni material.</t>
  </si>
  <si>
    <t>1.2.2.2.22</t>
  </si>
  <si>
    <t>f 40 mm          
Opomba: Dobava in montaža PVC ravne odtočne cevi, skupaj z vsemi pripadajočimi fazonskimi kosi, vključno ves tesnilni in pritrdilni material.</t>
  </si>
  <si>
    <t>1.2.2.2.23</t>
  </si>
  <si>
    <t>20.</t>
  </si>
  <si>
    <t xml:space="preserve">Dobava in montaža pocinkane navojne cevi, položene v tlaku pritličja, zaščitena z DEKORODAL trakom, (hladna voda).     
f 15 mm          </t>
  </si>
  <si>
    <t>1.2.2.2.24</t>
  </si>
  <si>
    <t>21.</t>
  </si>
  <si>
    <t xml:space="preserve">Dobava in montaža pocinkane navojne cevi, položene v zidu in tleh ovita z Armstrong cevaki Turbolit SG, debeline, d=4 mm (hladna in topla voda).
f 15 mm          </t>
  </si>
  <si>
    <t>1.2.2.2.25</t>
  </si>
  <si>
    <t>22.</t>
  </si>
  <si>
    <t>Dobava in montaža PVC talnega sifona      f 100 mm, s poniklano litoželezno ploščico, velikosti 15 x 15 cm.</t>
  </si>
  <si>
    <t>1.2.2.2.26</t>
  </si>
  <si>
    <t>23.</t>
  </si>
  <si>
    <t>Povezava notranje vodovodne instalacije z zunanjim vodovodnim omrežjem. ocena</t>
  </si>
  <si>
    <t>1.2.2.3</t>
  </si>
  <si>
    <t>3.3</t>
  </si>
  <si>
    <t>KOMPRIMIRAN ZRAK</t>
  </si>
  <si>
    <t>1.2.2.3.1</t>
  </si>
  <si>
    <t>Dobava in montaža brezoljnega batnega kompresorja, tip: DB 240/6 S, pretok zraka: 220 l/min, moč motorja: 1,5kW, el.priklop: 230/50/1, maximalni delovni tlak: 8 bar, dimenzije: 465x200x480mm, prostornina tlačne posode: 6 litrov, masa: 15 kg, nivo hrupa: 72 dB, proizvod "OMEGA AIR", (ali enakovredno).</t>
  </si>
  <si>
    <t>1.2.2.3.2</t>
  </si>
  <si>
    <t>Dobava in montaža predfiltra, tip:      F 018 P ( brez trdnih in tekočih delcev, ki po  velikosti presegajo 3 mikrone ), proizvod "OMEGA AIR".</t>
  </si>
  <si>
    <t>1.2.2.3.3</t>
  </si>
  <si>
    <t>Dobava in montaža mikrofiltra, tip:    F 018 M ( preostalo olje 0,5 mg/m3 brez trdnih in tekočih delcev, ki po elikosti presegajo 1 mikron, proizvod "OMEGA AIR".</t>
  </si>
  <si>
    <t>1.2.2.3.4</t>
  </si>
  <si>
    <t>Dobava in montaža ekologa, separator olje/voda, tip:EKOLOG 1, proizvod »OMEGA-AIR«.</t>
  </si>
  <si>
    <t>1.2.2.3.5</t>
  </si>
  <si>
    <t>Dobava in montaža pregibne cevi      R 1/2" , dolžine l = 1000 mm.</t>
  </si>
  <si>
    <t>1.2.2.3.6</t>
  </si>
  <si>
    <t>Dobava in montaža varnostne hitre spojke-dvojne, priključek G 1/2", model: ESG 078 103, proizvod "OMEGA AIR".</t>
  </si>
  <si>
    <t>1.2.2.3.7</t>
  </si>
  <si>
    <t xml:space="preserve">Dobava in montaža zaporne krogelne pipe za komprimiran zrak, delovnega tlaka 10 bar in velikosti:
f 15 mm    </t>
  </si>
  <si>
    <t>1.2.2.3.8</t>
  </si>
  <si>
    <t xml:space="preserve">Dobava in montaža jeklene brezšivne cevi DIN 2448, skupaj z varilnim in pritrdilnim materialom, uporabljena v instalaciji komprimiranega zraka s tlakom 10 bar.
f 15 mm    </t>
  </si>
  <si>
    <t>1.2.2.3.9</t>
  </si>
  <si>
    <t>Pleskanje instalacije komprimiranega zraka v dveh nanosih barve v modrem tonu, vključno pre hodno temeljito čiščenje in razmaščevanje.</t>
  </si>
  <si>
    <t>1.2.2.4</t>
  </si>
  <si>
    <t>3.4</t>
  </si>
  <si>
    <t>ZUNANJI  VODOVOD</t>
  </si>
  <si>
    <t>1.2.2.4.1</t>
  </si>
  <si>
    <t xml:space="preserve">3.1.1  </t>
  </si>
  <si>
    <t>ZEMELJSKA  DELA</t>
  </si>
  <si>
    <t>1.2.2.4.1.1</t>
  </si>
  <si>
    <t>Op.:zunanja ureditev v sklopu gradnje objekta</t>
  </si>
  <si>
    <t>1.2.2.4.1.2</t>
  </si>
  <si>
    <t>1,1</t>
  </si>
  <si>
    <t>Zakoličenje osi cevovoda z zavarovanjem osi, oznako horizontalnih in vertikalnih lomov, oznako vozlišč, odcepov in zakoličba mesta prevezave na obstoječi cevovod. Obračun za 1 m1.</t>
  </si>
  <si>
    <t>1.2.2.4.1.3</t>
  </si>
  <si>
    <t>1,2</t>
  </si>
  <si>
    <t>Geodetski posnetek in vris v kataster. En izvod posnetka v Gauss-Krugerjevem sistemu se odda v elektronski obliki.. Obračun za 1 m1.</t>
  </si>
  <si>
    <t>1.2.2.4.1.4</t>
  </si>
  <si>
    <t>1,3</t>
  </si>
  <si>
    <t>Izdelava PID po gradbeni zakonodaji ter skladno z zahtevo bodočega upravljalca vodovoda oddaja tudi v elektronski obliki.</t>
  </si>
  <si>
    <t>1.2.2.4.1.5</t>
  </si>
  <si>
    <t>1,4</t>
  </si>
  <si>
    <t xml:space="preserve">Priprava gradbišča v dolžini L=8 m, odstranitev eventuelnih ovir in utrditev delovnega platoja.  </t>
  </si>
  <si>
    <t>1.2.2.4.1.6</t>
  </si>
  <si>
    <t>1,5</t>
  </si>
  <si>
    <t>Zakoličba obstoječih in predvidenih komunalnih vodov in oznaka križanj. Nadzor pristojnih komunalnih organizacij pri gradnji.  Obračun po dejanskih stroških.</t>
  </si>
  <si>
    <t>1.2.2.4.1.7</t>
  </si>
  <si>
    <t>1,6</t>
  </si>
  <si>
    <t xml:space="preserve"> Po končanih delih se gradbišče pospravi in vzpostavi  prvotno stanje in novo ureditev okoli objekta-v sklopu objekta.</t>
  </si>
  <si>
    <t>1.2.2.4.1.8</t>
  </si>
  <si>
    <t>1,7</t>
  </si>
  <si>
    <t>Postavitev gradbenih profilov na vzpostavljeno os trase cevovoda ter določitev nivoja za merjenje globine izkopa in polaganje cevovoda. Obračun za 1 kos.</t>
  </si>
  <si>
    <t>1.2.2.4.1.9</t>
  </si>
  <si>
    <t>1,8</t>
  </si>
  <si>
    <t>Strojni izkop jarka globine 0.0-3.0 m v terenu III-IV.. kat. z nakladanjem na kamion.  Brežine se izvajajo v naklonu 65°- 70° do nivoja terena;  širina dna  je 0,6 m.
Obračun za 1 m3.</t>
  </si>
  <si>
    <t>1.2.2.4.1.10</t>
  </si>
  <si>
    <t>1,9</t>
  </si>
  <si>
    <t>Ročni izkop v terenu III. -VI. kat. globine 0.0-4.0 m širine jarka do 3 m. 
Obračun za 1 m3.</t>
  </si>
  <si>
    <t>1.2.2.4.1.11</t>
  </si>
  <si>
    <t>1,10</t>
  </si>
  <si>
    <t>Odvoz odkopanega materiala  na trajno gradbeno deponijo z nakladanjem na kamion, razkladanjem, razgrinjanjem, planiranjem in utrjevanjem v slojih po 50 cm., vključno stroški deponije.</t>
  </si>
  <si>
    <t>1.2.2.4.1.12</t>
  </si>
  <si>
    <t>1,11</t>
  </si>
  <si>
    <t>Ročno planiranje dna jarka s točnostjo +/- 3 cm v projektiranem padcu. Obračun za 1 m2.</t>
  </si>
  <si>
    <t>1.2.2.4.1.13</t>
  </si>
  <si>
    <t>1,12</t>
  </si>
  <si>
    <t>Nabava in dobava gramoznega materiala fr.0.02-16 mm in izdelava nasipa za izravnavo dna jarka debeline 10 cm , s planiranjem in utrjevanjem do 95 % trdnosti po standardnem Proktorjevem postopku.
Obračun za 1 m3.</t>
  </si>
  <si>
    <t>1.2.2.4.1.14</t>
  </si>
  <si>
    <t>1,13</t>
  </si>
  <si>
    <t>Nabava, dobava in izdelava nasipa do 20 cm nad temenom cevi. Na pešč. post. se izvede 3-5 cm deb. ležišče cevi. Obsip cevi se izvaja v slojih po 15 cm iz gramoznega materiala fr. 0,02 - 16 mm., istočasno na obeh straneh cevi z utrjevanjem po standard. Proktor. postopku. 
Obračun za 1 m3.</t>
  </si>
  <si>
    <t>1.2.2.4.1.15</t>
  </si>
  <si>
    <t>1,14</t>
  </si>
  <si>
    <t>Nabava, dobava zasipnega materiala z deponije;  in zasip jarka z utrjevanjem v plasteh po 20 cm. Obračun za 1 m3</t>
  </si>
  <si>
    <t>1.2.2.4.1.16</t>
  </si>
  <si>
    <t>1,15</t>
  </si>
  <si>
    <t>Čiščenje terena po končani gradnji- delno v sklopu zunanje ureditve.. 
Obračun za 1m2.</t>
  </si>
  <si>
    <t>1.2.2.4.1.17</t>
  </si>
  <si>
    <t>JAŠKI:</t>
  </si>
  <si>
    <t>1.2.2.4.1.18</t>
  </si>
  <si>
    <t>1,16</t>
  </si>
  <si>
    <t>Izgradnja armiranobetonskega jaška, kompletno z izkopom, zasipom, odvozom odvečnega materiala na trajno deponijo, vključno stroški deponije; kompletno opaženje, nasip z gramoznim materialom(fr.0,2-60 mm) 30 cm pod jaškom; betoniranje po detajlu (podložni beton MB 10, beton MB 30), vstopna odprtina 600/600 mm z LŽ povoznim pokrovom;zunanja izolacija:2xizotekt, 2xbitumenski premaz, zaščita hidroizolacije s stirodur deb.3 cm; vstopna lestev iz nerjavečega jekla Huber SiS1 z nastavkom SiS5, l=2,29 m, š=400 mm. .Obračun za 1 kos.OPOMBA: ZAJET V GRADBENEM POPISU.
dim. 1.00x1.00x1,55 m</t>
  </si>
  <si>
    <t>1.2.2.4.2</t>
  </si>
  <si>
    <t xml:space="preserve">4.1.2  </t>
  </si>
  <si>
    <t>MONTAŽNA  DELA</t>
  </si>
  <si>
    <t>1.2.2.4.2.1</t>
  </si>
  <si>
    <t>2,1</t>
  </si>
  <si>
    <t xml:space="preserve">Priprava gradbišča, določitev deponije vodovodnega materiala in zavarovanje. Po končanih delih se gradbišče pospravi in vzpostavi v prvotno stanje.
</t>
  </si>
  <si>
    <t>1.2.2.4.2.2</t>
  </si>
  <si>
    <t>2,2</t>
  </si>
  <si>
    <t xml:space="preserve">Nakladanje, razkladanje in prevoz vodovodnega materiala in orodja po gradbišču od deponije do mesta  vgradnje.  </t>
  </si>
  <si>
    <t>1.2.2.4.2.3</t>
  </si>
  <si>
    <t>2,3</t>
  </si>
  <si>
    <t>Prenos, spuščanje in polaganje cevi v jarek ter poravnanje v horizontalni in vertikalni smeri. Obračun za 1 m1.</t>
  </si>
  <si>
    <t>1.2.2.4.2.4</t>
  </si>
  <si>
    <t>2,4</t>
  </si>
  <si>
    <t>Montaža zaščitne cevi DN 40, na predhodno pripravljeno ležišče.</t>
  </si>
  <si>
    <t>1.2.2.4.2.5</t>
  </si>
  <si>
    <t>2,5</t>
  </si>
  <si>
    <t>Montaža vodovodne cevi DN 15, na predhodno pripravljeno ležišče.</t>
  </si>
  <si>
    <t>1.2.2.4.2.6</t>
  </si>
  <si>
    <t>2,6</t>
  </si>
  <si>
    <t>Montaža ventila DN 15 z ročico. Obračun za 1 kos.</t>
  </si>
  <si>
    <t>1.2.2.4.2.7</t>
  </si>
  <si>
    <t>2,7</t>
  </si>
  <si>
    <t>Montaža ventila DN 15 z ročico in izpustom. Obračun za 1 kos.</t>
  </si>
  <si>
    <t>1.2.2.4.2.8</t>
  </si>
  <si>
    <t>2,8</t>
  </si>
  <si>
    <t>Montaža vodomera z nastavkom za daljinsko odčitavanje DN 15.</t>
  </si>
  <si>
    <t>1.2.2.4.2.9</t>
  </si>
  <si>
    <t>2,11</t>
  </si>
  <si>
    <t>Nabava in polaganje signalnega traku nad vodovodnimi cevmi.
 Obračun po 1 m1.</t>
  </si>
  <si>
    <t>1.2.2.4.3</t>
  </si>
  <si>
    <t xml:space="preserve">4.1.3  </t>
  </si>
  <si>
    <t>NABAVA  MATERIALA</t>
  </si>
  <si>
    <t>1.2.2.4.3.1</t>
  </si>
  <si>
    <t>3,1</t>
  </si>
  <si>
    <t>Alkaten zaščitna cev v kolutu, DN 40.</t>
  </si>
  <si>
    <t>1.2.2.4.3.2</t>
  </si>
  <si>
    <t>3,2</t>
  </si>
  <si>
    <t>Alkaten vodovodna cev v kolutu, DN 15.</t>
  </si>
  <si>
    <t>1.2.2.4.3.3</t>
  </si>
  <si>
    <t>VODOVODNE ARMATURE</t>
  </si>
  <si>
    <t>1.2.2.4.3.4</t>
  </si>
  <si>
    <t>3,3</t>
  </si>
  <si>
    <t>Vodomer z impulznim izhodom za daljinsko odčitavanje porabe vode, DN 15.</t>
  </si>
  <si>
    <t>1.2.2.4.3.5</t>
  </si>
  <si>
    <t>3,4</t>
  </si>
  <si>
    <t>Medeninasti ventil z ročico, DN 15.</t>
  </si>
  <si>
    <t>1.2.2.4.3.6</t>
  </si>
  <si>
    <t>3,5</t>
  </si>
  <si>
    <t>Medeninasti ventil z ročico ter izpustno pipico, DN 15.</t>
  </si>
  <si>
    <t>1.2.3</t>
  </si>
  <si>
    <t>NAČRT ELEKTRIČNIH INŠTALACIJ IN OPREME</t>
  </si>
  <si>
    <t>1.2.3.1</t>
  </si>
  <si>
    <t>1.2.3.1.1</t>
  </si>
  <si>
    <t>Cena vsega materiala mora vsebovati dobavo in montažo.</t>
  </si>
  <si>
    <t>1.2.3.1.2</t>
  </si>
  <si>
    <t>Ves drobni in montažni material, doze, manjša nepredvidena dela, priklop,  ter stroški transporta morajo biti že zajeti v ceni materiala.</t>
  </si>
  <si>
    <t>1.2.3.1.3</t>
  </si>
  <si>
    <t>Ponudba za razdelilnike mora vsebovati cene po vseh posameznih  sestavnih delih, ki so vgrajeni v razdelilnik</t>
  </si>
  <si>
    <t>1.2.3.1.4</t>
  </si>
  <si>
    <t>Montaža razsvetljave ter izvedba inštalacije poteka delno tudi na višini cca 12m,  zato je potrebno v ceni upoštevati strošek dvigala za čas izvajanja del.</t>
  </si>
  <si>
    <t>1.2.3.1.5</t>
  </si>
  <si>
    <t>Izvajalec je dolžan izvesti vsa dela, ki so prikazana bodisi s popisno postavko, risbo ali tekstualnim delom.</t>
  </si>
  <si>
    <t>1.2.3.1.6</t>
  </si>
  <si>
    <t>Naročnik si pridržuje pravico, da določenih del po svojem izboru ne izvede !</t>
  </si>
  <si>
    <t>1.2.3.1.7</t>
  </si>
  <si>
    <t>Izvajalec na zahtevo investitorja, projektanta ali nadzora dostavi na vpogled vzorce predvidenih elementov pred vgradnjo v potrditev</t>
  </si>
  <si>
    <t>1.2.3.1.8</t>
  </si>
  <si>
    <t>Oprema v popisu je usklajena z investitorjem in vodjo projekta, spremembo opreme je potrebno pri ponudbi jasno pripisati, odločitev o zamenjavi se sprejme še pred naročilom opreme</t>
  </si>
  <si>
    <t>1.2.3.1.9</t>
  </si>
  <si>
    <t>Spreminjanje teh popisov brez vednosti in soglasja projektanta ni dovoljeno!</t>
  </si>
  <si>
    <t>1.2.3.2</t>
  </si>
  <si>
    <t>NN priključek (dobava in montaža)</t>
  </si>
  <si>
    <t>1.2.3.2.1</t>
  </si>
  <si>
    <t>Pred pričetkom kakršnih koli del, je potrebno obvestiti distributerja el. energije Elektro Gorenjska in se z njimi uskladiti. Pred naročilom opreme (števci in ostala oprema) je potrebno preveriti skladnost in ustreznost le-te gled na zahteve Elektro Gorenjska!</t>
  </si>
  <si>
    <t>1.2.3.2.2</t>
  </si>
  <si>
    <t>1,01</t>
  </si>
  <si>
    <t xml:space="preserve">Obstoječa TP
Priklop dovodnega kabla EAY2Y-J 4x35+1,5mm2 (DES) v obstoječem NN razdelilniku v TP 0543 PUHARJEVA SEVER 1 kpl
izdelava izvoda iz NN razdelilnika zatesnitev po končanju del 1 kpl
sponke, napisne ploščice, montažni in pritrdilni material 1 kom
skupaj obstoječa TP  
</t>
  </si>
  <si>
    <t>1.2.3.2.3</t>
  </si>
  <si>
    <t>1,02</t>
  </si>
  <si>
    <t>Razdelilnik PMO (prostostoječa prikl. Merilna omarica)
Dobava in montaža prostostoječe priključno merilne omarice PS-PMO dimenzij  (v x š x g) 910 x 620 x 320 mm z enojnimi vrati in z odprtim dnom ter zračno režo pod streho in na dnu omare . Stopnja mehanske žaščite IP54.  Narejen iz vroče stisnjenega poliestra, ojačanega s steklenimi vlakni, komplet z ustreznim pripadajočim podstavkom, ter streho narejeno iz vroče stisnjenega poliestra, ojačanega s steklenimi vlakni, z vgrajeno naslednjo opremo:  1 kpl
-Montažna plošča narejena iz bakelita. 2 kom
-Vmesna pregrada med števčnim in prikključnim delom  1 kom
-Varovalčni ločilnik 3 polni, velikosti 1 (do 100 A).  2 kom
-Tarifni varovalčni vložki 63A, karakteristike gG-gL žigosone z strani distributerja el. energije na tem območju (Elektro Gorenjska) 3 kom
-Varovalčni vložki 100A 3 kom
-Ničelna oz. PEN zbiralka  1 kom
-Večfunkcijski elektronski trifazni števec direktne vezave, komplet z odklopno napravo modulom in tipko za ponoven vklop na vratih. Po zahtevah Elektro Gorenjska 1 kom
3p prenapetostni odvodniki za TN sistem napajanja razreda B; 320/400Vac, 60/320. Po zahtevah Elektro Gorenjska 1 kom
-Zbiralčni sestav 60mm, priključna sponka (do 150mm2) za 60mm sestav, ožičenje, inštalacijski kanali, drobni material, enopolna shema in nalepke s funkcionalnimi napisi ter delo 1 kpl
skupaj razdelilnik PS PMO</t>
  </si>
  <si>
    <t>1.2.3.2.4</t>
  </si>
  <si>
    <t>1,03</t>
  </si>
  <si>
    <t xml:space="preserve">Razdelilnik EPO (Elektro priključna omarica)
Dobava in montaža zidne priključno merilne omarice PPMO dimenzij  (v x š x g) 870 x 420 x 210 mm z enojnimi vrati in z odprtim dnom ter zračno režo pod streho in na dnu omare . Stopnja mehanske žaščite IP54.  Narejen iz vroče stisnjenega poliestra, ojačanega s steklenimi vlakni, z vgrajeno naslednjo opremo:  1 kpl
-Montažna plošča narejena iz bakelita. 2 kom
-Vmesna pregrada med števčnim in prikključnim delom  1 kom
-Varovalčni ločilnik 3 polni, velikosti 1 (do 100 A).  2 kom
-Ničelna oz. PEN zbiralka  1 kom
-ožičenje, inštalacijski kanali, drobni material, enopolna shema in nalepke s funkcionalnimi napisi ter delo 1 kpl
skupaj razdelilnik EPO  
</t>
  </si>
  <si>
    <t>1.2.3.2.5</t>
  </si>
  <si>
    <t>1,04</t>
  </si>
  <si>
    <t>Predelava obstoječega kabelskega jaška z izdelavo dodatnih prebojev 2x fi110mm, komplet s tesnenjem</t>
  </si>
  <si>
    <t>1.2.3.2.6</t>
  </si>
  <si>
    <t>-</t>
  </si>
  <si>
    <t>1.2.3.2.7</t>
  </si>
  <si>
    <t>1,05</t>
  </si>
  <si>
    <t xml:space="preserve">Ročni izkop kabelskega jarka globine 0.9 m in širine 0,4 m v teren III. - IV. ktg., izdelava mivčne blazinice, položitev opozorilnega traku, zasip jarka s sprotnim utrjevanjem, utrditev, odvoz dvečnega materjala na urejeno deponijo in planiranje </t>
  </si>
  <si>
    <t>1.2.3.2.8</t>
  </si>
  <si>
    <t>1,06</t>
  </si>
  <si>
    <t xml:space="preserve">Strojni izkop kabelskega jarka globine 0.9 m in širine 0,4 m v teren III. - IV. ktg., izdelava mivčne blazinice, položitev opozorilnega traku, zasip jarka s sprotnim utrjevanjem, utrditev, odvoz dvečnega materjala na urejeno deponijo in planiranje </t>
  </si>
  <si>
    <t>1.2.3.2.9</t>
  </si>
  <si>
    <t>1,07</t>
  </si>
  <si>
    <t xml:space="preserve">Strojni izkop jame v terenu III. - IV ktg., za podstavek PS-PMO, obbetoniranje postavka z vstavitvijo dveh Stigmaflex cevi fi 110 mm, zasip jame, planiranj in odvoz odvečnega materiala na urejeno deponijo </t>
  </si>
  <si>
    <t>1.2.3.2.10</t>
  </si>
  <si>
    <t>Polaganje cevi fi110mm, komplet z izkopom, trakom in povrnitvijo v prvotno stanje</t>
  </si>
  <si>
    <t>1.2.3.2.11</t>
  </si>
  <si>
    <t>1,09</t>
  </si>
  <si>
    <t>Kabel E-AY2Y-J 4×35+1,5 RE mm2, 0,6/1kV, vključno z polaganjem po novi kabelskih ceveh oz. kanalizaciji</t>
  </si>
  <si>
    <t>1.2.3.2.12</t>
  </si>
  <si>
    <t xml:space="preserve">Uvod kabla E-AY2Y-J 4×35+1,5 RE mm2 v elektro omaro </t>
  </si>
  <si>
    <t>1.2.3.2.13</t>
  </si>
  <si>
    <t>Izdelava kabelskih končnikov in priključitev kabla.</t>
  </si>
  <si>
    <t>1.2.3.2.14</t>
  </si>
  <si>
    <t>Kabel čevelj Al-Cu 35 mm2</t>
  </si>
  <si>
    <t>1.2.3.3</t>
  </si>
  <si>
    <t>TK dovod</t>
  </si>
  <si>
    <t>1.2.3.3.1</t>
  </si>
  <si>
    <t xml:space="preserve">Pred pričetkom kakršnih koli del, je potrebno obvestiti distributerja in se z njimi uskladiti. </t>
  </si>
  <si>
    <t>1.2.3.3.2</t>
  </si>
  <si>
    <t>2,01</t>
  </si>
  <si>
    <t>Trasiranje nove trase</t>
  </si>
  <si>
    <t>km</t>
  </si>
  <si>
    <t>1.2.3.3.3</t>
  </si>
  <si>
    <t>2,02</t>
  </si>
  <si>
    <t>Izdelava kabelske kanalizacije iz AC cevi 2x50mm (dvojček), izkop v zem.IV.ktg., zaščita cevi s peskom v sloju 10 cm nad cevmi, zasip kanala z utrditvijo, nakladanje in odvoz odvečnega materiala, čiščenje trase, dobava in polaganje AC cevi 2x50mm (dvojček) v že izkopan rov</t>
  </si>
  <si>
    <t>1.2.3.3.4</t>
  </si>
  <si>
    <t>2,03</t>
  </si>
  <si>
    <t xml:space="preserve">Ročni izkop po trasi obstoječega  kabla in prestavitev TK vodov z montažnim delom in priborom </t>
  </si>
  <si>
    <t>1.2.3.3.5</t>
  </si>
  <si>
    <t>2,04</t>
  </si>
  <si>
    <t>Dodatek za betoniranje 20cm zgornjega dela rova z MB-10, pri prehodu kabelske kanalizacije preko asfaltnih površin</t>
  </si>
  <si>
    <t>1.2.3.3.6</t>
  </si>
  <si>
    <t>2,05</t>
  </si>
  <si>
    <t>Dobava in polaganje PVC opozorilnega traku"POZOR TELEKOM KABEL"</t>
  </si>
  <si>
    <t>1.2.3.3.7</t>
  </si>
  <si>
    <t>2,06</t>
  </si>
  <si>
    <t>Dodatek pri izdelavi kabelskega jaška z ovirami (instalacije, obstoječi kabli ali kanalizacija), 
jašek iz BC Φ 80 cm</t>
  </si>
  <si>
    <t>1.2.3.3.8</t>
  </si>
  <si>
    <t>2,07</t>
  </si>
  <si>
    <t>Zakoličenje obstoječih podzemnih komunalnih vodov (kanalizacija, vodovod, elektrika, TK vodi)</t>
  </si>
  <si>
    <t>1.2.3.4</t>
  </si>
  <si>
    <t xml:space="preserve">Razsvetljava (dobava in montaža) </t>
  </si>
  <si>
    <t>1.2.3.4.1</t>
  </si>
  <si>
    <t>Vsa razsvetljava je z energetsko varčnimi LED viri in belo svetlobo 4000 K</t>
  </si>
  <si>
    <t>1.2.3.4.2</t>
  </si>
  <si>
    <t>V ceni svetilke mora biti zajet ves montažni in pritrdilni material</t>
  </si>
  <si>
    <t>1.2.3.4.3</t>
  </si>
  <si>
    <t>Razsvetljava kot naprimer:</t>
  </si>
  <si>
    <t>1.2.3.4.4</t>
  </si>
  <si>
    <t>3,01</t>
  </si>
  <si>
    <t>Nadgradna svetilka kot npr. Beghelli 236ED BS100 LED 40W IP65 - nadgradna svetilka s povišano stopnjo zaščite in LED virom svetlobe neutralne barve 4000K in Ra&gt;80 in barvne stabilnosti LED: 3SDCM, izhodne svetilnosti svetilke 5200lm, ohišje iz samougasljivega UV stabiliziranega PC in opaliziran mikroprizmatični PC difuzor in zapirali iz nerjavnega jekla V2A, s širokosnopno simetrično optiko, z vgrajenim jeklenim belim odsevnikom, s tesnenjem z ekspandiranim poliuretanom ki se ne stara, odporna na udarce po IK05, dimenzije:  1280x170x95 mm, za temperaturno območje od -20°C do +40°C, s predvideno obratovalno dobo: 60000h L80, s certifikatom CE, energijskega razreda A++, komplet, z garancijo 5 let</t>
  </si>
  <si>
    <t>1.2.3.4.5</t>
  </si>
  <si>
    <t>3,02</t>
  </si>
  <si>
    <t>Nadgradna svetilka kot npr. Beghelli 218ED BS100 LED 20W IP65 - nadgradna svetilka s povišano stopnjo zaščite in LED virom svetlobe neutralne barve 4000K in Ra&gt;80 in barvne stabilnosti LED: 3SDCM, izhodne svetilnosti svetilke 2600lm, ohišje iz samougasljivega UV stabiliziranega PC in opaliziran mikroprizmatični PC difuzor in zapirali iz nerjavnega jekla V2A, s širokosnopno simetrično optiko, z vgrajenim jeklenim belim odsevnikom, s tesnenjem z ekspandiranim poliuretanom ki se ne stara, odporna na udarce po IK05, dimenzije:  1280x170x95 mm, za temperaturno območje od -20°C do +40°C, s predvideno obratovalno dobo: 60000h L80, s certifikatom CE, energijskega razreda A++, komplet, z garancijo 5 let</t>
  </si>
  <si>
    <t>1.2.3.4.6</t>
  </si>
  <si>
    <t>3,03</t>
  </si>
  <si>
    <t>Svetilka kot naprimer: Nadgradna svetilka Intra Lighting Minus C S1, dolžina 1975mm, 3200 lm, komplet s priborom, S2</t>
  </si>
  <si>
    <t>1.2.3.4.7</t>
  </si>
  <si>
    <t>3,04</t>
  </si>
  <si>
    <t>Svetilka  kot naprimer: Nadgradna svetilka SLV GLENOS  profil 4970-100, 5080 lm, LED 45W, komplet s pritrdilnim priborom, S3</t>
  </si>
  <si>
    <t>1.2.3.4.8</t>
  </si>
  <si>
    <t>VARNOSTNE SVETILKE</t>
  </si>
  <si>
    <t>1.2.3.4.9</t>
  </si>
  <si>
    <t>3,05</t>
  </si>
  <si>
    <t xml:space="preserve">Svetilka kot naprimer:Nadgradna varnostna svetilka CROSSIGN 160 AB, 6W LED NT1 ERI, komplet
</t>
  </si>
  <si>
    <t>1.2.3.4.10</t>
  </si>
  <si>
    <t>3,06</t>
  </si>
  <si>
    <t xml:space="preserve">Svetilka kot naprimer:Nadgradna varnostna svetilka RESCLITE  AD C5W, LED NT1 IP40 (ANTIPANIC), komplet
</t>
  </si>
  <si>
    <t>1.2.3.4.11</t>
  </si>
  <si>
    <t>3,07</t>
  </si>
  <si>
    <t>Stikalni program bele barve, podometen, IP20, kot npr. Tem tip Ekonomik, vključno z dozami:</t>
  </si>
  <si>
    <t>1.2.3.4.12</t>
  </si>
  <si>
    <t>stikalo navadno
Opomba: Stikalni program bele barve, podometen, IP20, kot npr. Tem tip Ekonomik, vključno z dozami:</t>
  </si>
  <si>
    <t>1.2.3.4.13</t>
  </si>
  <si>
    <t>3,08</t>
  </si>
  <si>
    <t>PIR detektor gibanja za krmiljenje razsvetljave, IP44, 360o, pokrivanje 10x10 m, nastavitev praga osvetlitve, nastavitev občutljivosti, nastavitev zakasnitve med zadnjim zaznanim premikom in izklopom</t>
  </si>
  <si>
    <t>1.2.3.5</t>
  </si>
  <si>
    <t>Elektroenergetika (dobava in montaža)</t>
  </si>
  <si>
    <t>1.2.3.5.1</t>
  </si>
  <si>
    <t>4,01</t>
  </si>
  <si>
    <t>Razdelilnik RG (dobava in montaža)
Podometna omarica IP 44, komplet z vrati, ključavnico, žepkom za enopolno shemo, antikorozijsko zaščitena, uvod kablov zgoraj, dovod zgoraj in vgrajeno sledečo opremo: kpl 1
3p glavno bremensko ločilno stikalo 63A kom 1
1p inštalacijski odklopnik B /6 A, 10 Ka kom 1
3p NV varovalni komplet PK 0 /100 A kom 1
3p prenapetostni odvodnik kot npr. PROTEC C 15kA/pol, 320V, 10 kA kom 1
3p varovalni komplet TYTAN II /40 A kom 1
3p varovalni komplet TYTAN II /25 A kom 1
3p varovalni komplet TYTAN II /20 A kom 2
3p varovalni komplet TYTAN II /16 A kom 3
3p varovalni komplet TYTAN II /xx A kom 1
4p tokovno zaščitno stikalo RCD (tip A) 40/0,3 A kom 1
4p tokovno zaščitno stikalo RCD (tip A) 40/0,03 A kom 1
1p inštalacijski odklopnik C /6 A, 10 kA kom 2
1p inštalacijski odklopnik B /10 A, 10 kA kom 19
1p inštalacijski odklopnik C /16 A, 10 kA kom 12
3p inštalacijski odklopnik C /16 A, 10 kA kom 2
2p kombinirano zaščitno stikalo KZS 16/0,03 kom 2
Transformator z usmernikom 230V/24VDC kom 1
1p taljiva varovalka 2A kom 1
PT rele 3 PK kom 4
modularni kontaktor, npr. AC/11kW, Schrack kom 1
Preklopno stikalo 1-0-2 za vgradnjo DIN letev kom 3
enokanalna elektronska stikalna ura 230 V, z dnevnim, tedenskim, mesečnim in letnim programom, rezervnim napajanjem 3 leta, prikazom stanja na LCD prikazovalniku in avtomatskim preklopom zimski/letni čas, kot npr. SHT-1, Eti  kom 3
fotorele z integrirano programsko uro, kot npr. Eti SOU-2 230VAC kom 1
1p stikalo 16A, montaža na DIN letev 0-1 kom 1
Vtičnica RJ45 kom 1
uvodnice, Cu zbiralnice N in PE, ločena dodatna Cu zbiralnica za DIP, vrstne sponke kpl z nosilno letvijo in zaključnimi elementi, kpl 1
napisne ploščice in oznake, drobni in vezni instalacijski material (PVC instalacijski kanali, vezne žice, ožičenje, kabel čevlji in tulci, vijačni material) kpl 1
skupaj razdelilnik RG:</t>
  </si>
  <si>
    <t>1.2.3.5.2</t>
  </si>
  <si>
    <t>4,02</t>
  </si>
  <si>
    <t>Zaščitne podometne instalacijske cevi, vključno z montažnim priborom:</t>
  </si>
  <si>
    <t>1.2.3.5.3</t>
  </si>
  <si>
    <t>cev F 110 mm
Opomba: Zaščitne podometne instalacijske cevi, vključno z montažnim priborom:</t>
  </si>
  <si>
    <t>1.2.3.5.4</t>
  </si>
  <si>
    <t>cev F 90 mm
Opomba: Zaščitne podometne instalacijske cevi, vključno z montažnim priborom:</t>
  </si>
  <si>
    <t>1.2.3.5.5</t>
  </si>
  <si>
    <t>cev F 50 mm
Opomba: Zaščitne podometne instalacijske cevi, vključno z montažnim priborom:</t>
  </si>
  <si>
    <t>1.2.3.5.6</t>
  </si>
  <si>
    <t>cev F 16-35 mm
Opomba: Zaščitne podometne instalacijske cevi, vključno z montažnim priborom:</t>
  </si>
  <si>
    <t>1.2.3.5.7</t>
  </si>
  <si>
    <t>4,03</t>
  </si>
  <si>
    <t>Zaščitne nadometne PN instalacijske cevi, vključno s skobami, koleni, spojnim in pritrdilnim materialom:</t>
  </si>
  <si>
    <t>1.2.3.5.8</t>
  </si>
  <si>
    <t>cev F 11-29 mm
Opomba: Zaščitne nadometne PN instalacijske cevi, vključno s skobami, koleni, spojnim in pritrdilnim materialom:</t>
  </si>
  <si>
    <t>1.2.3.5.9</t>
  </si>
  <si>
    <t>4,04</t>
  </si>
  <si>
    <t>Izsekavanje in dolbljenje betonskih sten in izdelava utora dimenzij 30x30mm</t>
  </si>
  <si>
    <t>1.2.3.5.10</t>
  </si>
  <si>
    <t>4,05</t>
  </si>
  <si>
    <t>Priprava odprtin  za prehode kabelskih tras raznih dimenzij  za prehode kabelskih tras, v AB stenah, AB ploščah.</t>
  </si>
  <si>
    <t>1.2.3.5.11</t>
  </si>
  <si>
    <t>4,06</t>
  </si>
  <si>
    <t>Strojni izrez  F 40 mm za prehode kabelske trase skozi stene ali ploščo.</t>
  </si>
  <si>
    <t>1.2.3.5.12</t>
  </si>
  <si>
    <t>4,07</t>
  </si>
  <si>
    <t>Polaganje v inštalacijske cevi, delno v uvlačenje zunanjo kabelsko kanalizacijo (5%):</t>
  </si>
  <si>
    <t>1.2.3.5.13</t>
  </si>
  <si>
    <t xml:space="preserve"> -</t>
  </si>
  <si>
    <t>NYM-J 5x16 mm2
Opomba: Polaganje v inštalacijske cevi, delno v uvlačenje zunanjo kabelsko kanalizacijo (5%):</t>
  </si>
  <si>
    <t>1.2.3.5.14</t>
  </si>
  <si>
    <t>NYM-J 5x2,5 mm2
Opomba: Polaganje v inštalacijske cevi, delno v uvlačenje zunanjo kabelsko kanalizacijo (5%):</t>
  </si>
  <si>
    <t>1.2.3.5.15</t>
  </si>
  <si>
    <t>NYM-J 4x1,5 mm2
Opomba: Polaganje v inštalacijske cevi, delno v uvlačenje zunanjo kabelsko kanalizacijo (5%):</t>
  </si>
  <si>
    <t>1.2.3.5.16</t>
  </si>
  <si>
    <t>NYM-J 5x1,5 mm2
Opomba: Polaganje v inštalacijske cevi, delno v uvlačenje zunanjo kabelsko kanalizacijo (5%):</t>
  </si>
  <si>
    <t>1.2.3.5.17</t>
  </si>
  <si>
    <t>NYM-J 3x2,5 mm2
Opomba: Polaganje v inštalacijske cevi, delno v uvlačenje zunanjo kabelsko kanalizacijo (5%):</t>
  </si>
  <si>
    <t>1.2.3.5.18</t>
  </si>
  <si>
    <t>NYM-J 3x1,5 mm2
Opomba: Polaganje v inštalacijske cevi, delno v uvlačenje zunanjo kabelsko kanalizacijo (5%):</t>
  </si>
  <si>
    <t>1.2.3.5.19</t>
  </si>
  <si>
    <t>NYM-J 7x1,5 mm2
Opomba: Polaganje v inštalacijske cevi, delno v uvlačenje zunanjo kabelsko kanalizacijo (5%):</t>
  </si>
  <si>
    <t>1.2.3.5.20</t>
  </si>
  <si>
    <t>4,08</t>
  </si>
  <si>
    <t>Vtičnice , z zaščitnim kontaktom,  vključno z dozami in okrasnimi okvirji:</t>
  </si>
  <si>
    <t>1.2.3.5.21</t>
  </si>
  <si>
    <t>vtičnica 230V/16A (podometna)
Opomba: Vtičnice , z zaščitnim kontaktom,  vključno z dozami in okrasnimi okvirji:</t>
  </si>
  <si>
    <t>1.2.3.5.22</t>
  </si>
  <si>
    <t>vtičnica 230V/16A, trojna za vgradnjo v parapetni kanal
Opomba: Vtičnice , z zaščitnim kontaktom,  vključno z dozami in okrasnimi okvirji:</t>
  </si>
  <si>
    <t>1.2.3.5.23</t>
  </si>
  <si>
    <t>vtičnica 230V/16A s pokrovom (podometna)
Opomba: Vtičnice , z zaščitnim kontaktom,  vključno z dozami in okrasnimi okvirji:</t>
  </si>
  <si>
    <t>1.2.3.5.24</t>
  </si>
  <si>
    <t>vtičnica 230V/16A dvojna s pokrovom (podometna)
Opomba: Vtičnice , z zaščitnim kontaktom,  vključno z dozami in okrasnimi okvirji:</t>
  </si>
  <si>
    <t>1.2.3.5.25</t>
  </si>
  <si>
    <t>Vtičnica 16 A/400 V (podometna)
Opomba: Vtičnice , z zaščitnim kontaktom,  vključno z dozami in okrasnimi okvirji:</t>
  </si>
  <si>
    <t>1.2.3.5.26</t>
  </si>
  <si>
    <t>4,09</t>
  </si>
  <si>
    <t>Parapetni kanal, kot naprimer Elba 130/72, komplet s prenapetostno zaščito z vsemi nosilnimi in montažnimi ter pregradnimi elementi</t>
  </si>
  <si>
    <t>1.2.3.5.27</t>
  </si>
  <si>
    <t>4,1</t>
  </si>
  <si>
    <t>Razvodne doze, vključno s pokrovom (ocena):</t>
  </si>
  <si>
    <t>1.2.3.5.28</t>
  </si>
  <si>
    <t>doza 80×80 mm
Opomba: Razvodne doze, vključno s pokrovom (ocena):</t>
  </si>
  <si>
    <t>1.2.3.5.29</t>
  </si>
  <si>
    <t>doza 100×100 mm
Opomba: Razvodne doze, vključno s pokrovom (ocena):</t>
  </si>
  <si>
    <t>1.2.3.5.30</t>
  </si>
  <si>
    <t>doza 150×110 mm
Opomba: Razvodne doze, vključno s pokrovom (ocena):</t>
  </si>
  <si>
    <t>1.2.3.5.31</t>
  </si>
  <si>
    <t>4,11</t>
  </si>
  <si>
    <t>Dobava in montaža IR panela za stropno/zidno montažo velikosti 1500x320x20, 400W</t>
  </si>
  <si>
    <t>1.2.3.5.32</t>
  </si>
  <si>
    <t>4,12</t>
  </si>
  <si>
    <t>Dobava in montaža IR regulator, bel kot npr. IR regulator IR Sun IRPR64N1W</t>
  </si>
  <si>
    <t>1.2.3.5.33</t>
  </si>
  <si>
    <t>Dobava in montaža IR panela za stropno/zidno montažo velikosti 1192x592x20, 700W</t>
  </si>
  <si>
    <t>1.2.3.5.34</t>
  </si>
  <si>
    <t>4,13</t>
  </si>
  <si>
    <t>Dobava in montaža dvovrstičnega LED prikazovalnika voznega reda za montažo bv novo avtobusno nadstrešnico, kot npr. Sipronika PAP 110</t>
  </si>
  <si>
    <t>1.2.3.5.35</t>
  </si>
  <si>
    <t>Nadometna omarica (doza) z vgrajenim varnostnim ločilnim transformatorjem 230V/24V, 25VA, uvodnicami, varovalkami primar/sekundar, zaščitnim termostatom namenjena za priklop tipskih grelnikov za vtočnike</t>
  </si>
  <si>
    <t>1.2.3.5.36</t>
  </si>
  <si>
    <t>4,16</t>
  </si>
  <si>
    <t>Razni priklopi naprav, kot so pisoarji, sušilci rok, ventilatorji, LCD info, LCD prikazovalniki, bojler ipd. kompet z drobnim veznim in spojnim materialom ipd.</t>
  </si>
  <si>
    <t>1.2.3.5.37</t>
  </si>
  <si>
    <t>4,17</t>
  </si>
  <si>
    <t>Ozemljitve:</t>
  </si>
  <si>
    <t>1.2.3.5.38</t>
  </si>
  <si>
    <t>Zbiralka za glavno izenačenje potenciala, komplet spojnim in pritrdilnim materialom materialom.
Opomba: Ozemljitve:</t>
  </si>
  <si>
    <t>1.2.3.5.39</t>
  </si>
  <si>
    <t>Zbiralka za dodatno izenačenje potenciala podometna, komplet spojnim in pritrdilnim materialom materialom.
Opomba: Ozemljitve:</t>
  </si>
  <si>
    <t>1.2.3.5.40</t>
  </si>
  <si>
    <t>Vodnik H07 V-K 6, 10 mm2, komplet s spojnim materialom.
Opomba: Ozemljitve:</t>
  </si>
  <si>
    <t>1.2.3.5.41</t>
  </si>
  <si>
    <t>Vodnik H07 V-K 16 mm2, komplet s spojnim materialom.
Opomba: Ozemljitve:</t>
  </si>
  <si>
    <t>1.2.3.5.42</t>
  </si>
  <si>
    <t>Vodnik H07 V-K 25, 35  mm2, komplet s spojnim materialom.
Opomba: Ozemljitve:</t>
  </si>
  <si>
    <t>1.2.3.5.43</t>
  </si>
  <si>
    <t>razni spojni in pritrdilni material za izvedbo ozemljitev
Opomba: Ozemljitve:</t>
  </si>
  <si>
    <t>1.2.3.6</t>
  </si>
  <si>
    <t>Zaščita pred delovanjem strele in ozemljitve (dobava in montaža)</t>
  </si>
  <si>
    <t>1.2.3.6.1</t>
  </si>
  <si>
    <t>5,01</t>
  </si>
  <si>
    <t>Dobava in montaža strelovodnega vodnika AH1 Al fi 8mm na tipske strelovodne nosilne elemente. Proizvajalec HERMI</t>
  </si>
  <si>
    <t>1.2.3.6.2</t>
  </si>
  <si>
    <t>5,02</t>
  </si>
  <si>
    <t>Dobava in montaža ozemljitvenega traku inox  30x3,5 mm</t>
  </si>
  <si>
    <t>1.2.3.6.3</t>
  </si>
  <si>
    <t>5,03</t>
  </si>
  <si>
    <t>Dobava in montaža nosilnega elementa SON16 iz nerjavečega jekla za pritrjevanje strelovodnega vodnika AH1 Al fi 8mm na trapezno pločevinasto kritino - ATIKA. Proizvajalec HERMI</t>
  </si>
  <si>
    <t>1.2.3.6.4</t>
  </si>
  <si>
    <t>5,04</t>
  </si>
  <si>
    <t>Dobava in montaža sponke KON04 A iz nerjavečega jekla za medsebojno spajanje okroglih strelovodnih vodnikov. Proizvajalec HERMI</t>
  </si>
  <si>
    <t>1.2.3.6.5</t>
  </si>
  <si>
    <t>5,05</t>
  </si>
  <si>
    <t>Dobava in montaža sponke KON01 iz nerjavečega jekla za izvedbo spojev med ploščatim strelovodnim vodniki. Proizvajalec HERMI ali enakovredno</t>
  </si>
  <si>
    <t>1.2.3.6.6</t>
  </si>
  <si>
    <t>5,06</t>
  </si>
  <si>
    <t>Dobava in montaža oznak merilnih mest MŠ z zaščito. Proizvajalec HERMI ali enakovredno</t>
  </si>
  <si>
    <t>1.2.3.6.7</t>
  </si>
  <si>
    <t>5,07</t>
  </si>
  <si>
    <t>Dobava in montaža rostfrei ZON merilne omarice (Hermi) za izvedbo merilnih spojev, komplet z označbami merilnih spojev</t>
  </si>
  <si>
    <t>1.2.3.6.8</t>
  </si>
  <si>
    <t>5,08</t>
  </si>
  <si>
    <t>Ostali razni tipski kontaktni ozemljitve in strelovodni elementi</t>
  </si>
  <si>
    <t>1.2.3.7</t>
  </si>
  <si>
    <t>Šibkotočne inštalacije (dobava in montaža)</t>
  </si>
  <si>
    <t>1.2.3.7.1</t>
  </si>
  <si>
    <t>6,01</t>
  </si>
  <si>
    <t>1.2.3.7.2</t>
  </si>
  <si>
    <t>cev F 110 mm vključno z vkopom
Opomba: Zaščitne podometne instalacijske cevi, vključno z montažnim priborom:</t>
  </si>
  <si>
    <t>1.2.3.7.3</t>
  </si>
  <si>
    <t>1.2.3.7.4</t>
  </si>
  <si>
    <t>1.2.3.7.5</t>
  </si>
  <si>
    <t>6,02</t>
  </si>
  <si>
    <t>TK priključna omarica po zahtevah distributerja (npr. T-2), komplet</t>
  </si>
  <si>
    <t>1.2.3.7.6</t>
  </si>
  <si>
    <t>6,03</t>
  </si>
  <si>
    <t>Optični SM delilnik, 24-konektor, komplet z kaseto, pokrovom, zaključnimi kabli 9/125µm (po zahtevah T-2)</t>
  </si>
  <si>
    <t>1.2.3.7.7</t>
  </si>
  <si>
    <t>6,04</t>
  </si>
  <si>
    <t>Varjenje in zaključevanje SM optičnega kabla v spojki ali na delilniku - do 12 zvarov, vključno z ranžiranjem kabelskih rezerv, odpiranjem in zapiranjem optične spojke ali delilnika, meritve optičnih kablov, končne meritve in izdelava elaborata</t>
  </si>
  <si>
    <t>1.2.3.7.8</t>
  </si>
  <si>
    <t>6,05</t>
  </si>
  <si>
    <t>Dobava in montaža komunikacijske omarice, kot npr. ZD 5650 12HE (MONEL) z vgrajeno nosilno polico, 24-port patch panel U/UTP, 12-portni optični panel za zaključevanja SM optičnih kablov, razdelilnik 230V s 6 vtičnicami. Aktivna oprema kot so modemi in routerji niso predmet tega popisa.</t>
  </si>
  <si>
    <t>1.2.3.7.9</t>
  </si>
  <si>
    <t>6,06</t>
  </si>
  <si>
    <t>Dobava in polaganje optičnega dovodnega kabla npr. 1x2 SM 9/125</t>
  </si>
  <si>
    <t>1.2.3.7.10</t>
  </si>
  <si>
    <t>6,07</t>
  </si>
  <si>
    <t>Dobava in polaganje komunikacijskega kabla U/UTP cat 6.</t>
  </si>
  <si>
    <t>1.2.3.7.11</t>
  </si>
  <si>
    <t>6,08</t>
  </si>
  <si>
    <t>Vtičnice UTP 2×RJ-45 kat. 6, za montažo v parapetni kanal, komplet</t>
  </si>
  <si>
    <t>1.2.3.7.12</t>
  </si>
  <si>
    <t>6,09</t>
  </si>
  <si>
    <t>Vtičnice UTP 1×RJ-45 kat. 6, za podometno montažo komplet z dozo in nosilnim ter okrasnim okvirjem</t>
  </si>
  <si>
    <t>1.2.3.7.13</t>
  </si>
  <si>
    <t>6,1</t>
  </si>
  <si>
    <t>Brezžična dostopna točka za montažo  na strop. 
Podpira standarda 802.11b/g/n in napajanje preko PoE.</t>
  </si>
  <si>
    <t>1.2.3.7.14</t>
  </si>
  <si>
    <t>6,11</t>
  </si>
  <si>
    <t>1.2.3.7.15</t>
  </si>
  <si>
    <t>6,15</t>
  </si>
  <si>
    <t>Dobava in namestitev sistema za klic v sili SOS, v naslednji sestavi:
signalna svetilka kom 1
razrešna enota kom 1
klicna enota kom 1
akustični pozivnik kom 1
kontrolna enota kom 1
napajalnik kom 1
"LIYCY 4x1,5mm2 oz. kabel po priporočilih izbranega proizvajalca
" m 65
"Zaščitne podometne instalacijske cevi, vključno z montažnim priborom fi 16mm, komplet
" m 65
Razni ostali potrošni material kpl 1</t>
  </si>
  <si>
    <t>1.2.3.7.16</t>
  </si>
  <si>
    <t>6,16</t>
  </si>
  <si>
    <t>Dobava in namestitev naprave za javljanje vloma, v naslednji sestavi:
centrala javljanja vloma, komplet kom 1
IR javljalnik vloma kom 5
šifrator kom 1
hupa za zunanjo montažo kom 1
Alarmni kabel: LiYCY 6x0.25 ali 2x0.5+4x0.25 oz. kabel po priporočilih izbranega proizvajalca m 125
Zaščitne podometne instalacijske cevi, vključno z montažnim priborom fi 16mm, komplet m 125
Razni ostali potrošni material kpl 1</t>
  </si>
  <si>
    <t>1.2.3.7.17</t>
  </si>
  <si>
    <t>6,17</t>
  </si>
  <si>
    <t>Dobava in namestitev naprave za kontrolo dostopa, v naslednji sestavi:
nadometna doza oz. omarica npr. tip TSCASSMALL, Špica kom 1
NAPAJALNIK TDR60-12VK, Špica kom 1
ZONE WING KRMILNIK, Špica kom 1
ZONE I/O NAPRAVA, Špica kom 1
Čitalec kartic s slečimi zahtevami; komuniciranje s čipom brezkontaktne kartice preko nosilne frekvence 13,56 MHZ, ki je v skladu s standardom ISO/IEC 18092 o brezkontaktni komunikaciji; komunikacijska razdalja med bralno/pisalno enoto in kartico je lahko od 30 mm do 100 mm, odvisno od tipa bralno/pisalne enote; podpirati mora standarde brezkontaktne komunikacije: ECMA 340, ISO 14443A in MIFARE reader/writer kom 1
Priklop el. ključavnice (dobavi dobavitelj vrat) kom 1
UTP kabel cat. 5 oz. kabel po priporočilih izbranega proizvajalca m 65
Zaščitne podometne instalacijske cevi, vključno z montažnim priborom fi 16mm, komplet m 65
Razni ostali potrošni material kpl 1</t>
  </si>
  <si>
    <t>1.2.3.7.18</t>
  </si>
  <si>
    <t>6,18</t>
  </si>
  <si>
    <t>Dobava in namestitev vidonadzone naprave, v naslednji sestavi:
IP snemalna naprava kot npr. HiK 16-CH , do 5MP resolution recording, Max 16x IP kamer, izhod HDMI &amp; VGA do 1920x1080 resolucije , 2x SATA interface, brez HDD , 2x USB2.0, 19" 1U ohišje , vgrajeno mrežno stikalo 8x PoE , Onvif , podpira tudi Android , iPAD2, Iphone. kom 1
Stikalo mrežno kot npr. GV-POE1601 kom 1
IP kamera npr.HIK 3 megapixel , Bullet Outdoor , 1/3" Progressive CMOS, ICR, 30m IR Range, 0.05lux/F1.2 AGC on, 0 lux with IR, 2048x1536:12.5fps, 1920x1080, 1280x720:25fps, 2.8~12mm/F1.4 lens, 3D DNR, BLC, DWDR, 12 Vdc/POE , Onvif. Kot npr. DS-2CD 2632F-I , kom 4
Kabel UTP, cat 6 kom 150
Kabel NYM-H 3x1,5 mm2 položen nadometno in delno podometno. kom 50
Priključitev opreme, parametriranje serverja, spuščanje sistema v pogon, testiranje delovanja in usposabljanje upravljalca. kpl 1
Manjša nepredvidena dela (5%) - po predhodni specifikaciji in potrditvi s strani nadzora. kpl 1</t>
  </si>
  <si>
    <t>1.2.3.7.19</t>
  </si>
  <si>
    <t>6,19</t>
  </si>
  <si>
    <t>Dobava in montaža osebnega računalnika vsaj v sledeči sestavi:
Procesor: Intel Core i5–7500 (Kabylake ) 3.4GHz Turbo:3,8GHz, 6MB
Pomnilnik: 8GB DDR4 /2133MHz (1× 8GB) razširljivo do 64GB
Disk: SSD M.2 80mm 256GB Intel 540 SATA3 TLC 560/480MB/s
1TB SATA 7200
Grafična kartica: nVidia GF GTX1060 3GB GDDR5, DVI, HDMI, 3×DisplayPort
Osnovna plošča: Kompatibilna navedeni specifikaciji
Optična enota: DVDRW +/-
Operacijski sistem: Windows 10 pro
Ohišje: 4000
Napajalnik: 350W
Standardna žična optična miška, kot na primer Logitech B100
Standardna žična QUWERTZ tipkovnica, z graviranimi slovenskimi znaki, kot na primer Logitech K120</t>
  </si>
  <si>
    <t>1.2.3.7.20</t>
  </si>
  <si>
    <t>6,20</t>
  </si>
  <si>
    <t>Dobava in montaža monitorja vsaj sledečih karakteristik:
Diagonala zaslona: 23" 
Ločljivost: 1920×1080
Svetlost: 250 cd/m2
Kontrast: 1000:1
Odzivni čas: 4ms
Površina zaslona: Nesvetleča
Vhodi: VGA in HDMI+
Priloženi kabli: HDMI, Napajalni kabel (1,5m)</t>
  </si>
  <si>
    <t>1.2.3.7.21</t>
  </si>
  <si>
    <t>6,21</t>
  </si>
  <si>
    <t>Dobava in montaža tiskalnika vsaj sledečih karakteristik:
Črnobeli laserski multifunkcijski tiskalnik A4
Resolucija tiskanja: 600x600 dpi 
Hitrost tiskanja: 22 str/min
Povezljivost: USB, UTP mreža
Avtomatski podajalec papirja
Resolucija kopiranja: 600×600 dpi
Hitrost kopiranja: 22 str/min
Skeniranje: DA (barvno), plosko skeniranje
Oblika skeniranja datoteke: JPEG, RAW (BMP), PNG, TIFF, PDF</t>
  </si>
  <si>
    <t>1.2.3.7.22</t>
  </si>
  <si>
    <t>6,22</t>
  </si>
  <si>
    <t>Bralno/pisalna enota kartic
Bralno/pisalna enota, mora ustrezati naslednjim zahtevam: 
- komuniciranje s čipom brezkontaktne kartice preko nosilne frekvence 13,56 MHZ, ki je v skladu s standardom ISO/IEC 18092 o brezkontaktni komunikaciji,
- komunikacijska razdalja med bralno/pisalno enoto in kartico je lahko od 30 mm do 100 mm, odvisno od tipa bralno/pisalne enote,
- podpirati mora standarde brezkontaktne komunikacije: ECMA 340, ISO 14443A in MIFARE reader/writer.</t>
  </si>
  <si>
    <t>1.2.4</t>
  </si>
  <si>
    <t>NOTRANJA OPREMA</t>
  </si>
  <si>
    <t>1.2.4.1</t>
  </si>
  <si>
    <t>Splošne opombe</t>
  </si>
  <si>
    <t>1.2.4.2</t>
  </si>
  <si>
    <t>Dela morajo biti izvedena strokovno pravilno in iz najkvalitetnejšega materjala, skladno z veljavnimi tehničnimi predpisi in SIST-i.</t>
  </si>
  <si>
    <t>1.2.4.3</t>
  </si>
  <si>
    <t>Vse mere navedene v popisu in v načrtih so projektantske, zato jih je treba obvezno kontrolirati na objektu. Pri izvedbi se je treba držati načrtov in navodil oz. tolmačenj projektanta. V primeru nejasnosti mora izvajalec del oz. ponudnik že v času izdelave ponudbe iskati ustrezna tolmačenja glavnega projektanta. V primeru, da izvajalec opazi v načrtu oz. detajlu napako, mora nanjo opozoriti, delo pa izvesti strokovno pravilno.
 </t>
  </si>
  <si>
    <t>1.2.4.4</t>
  </si>
  <si>
    <t>V ceni  je potrebno upoštevati, poleg dobave in montaže opreme v popisih še: </t>
  </si>
  <si>
    <t>1.2.4.5</t>
  </si>
  <si>
    <t xml:space="preserve">- snemanje izmer na licu mesta;
</t>
  </si>
  <si>
    <t>1.2.4.6</t>
  </si>
  <si>
    <t>- dobavo vsega osnovnega in pomožnega materjala ter okovja, kljuk in ključavnic, z vsemi transportnimi in manipulativnimi stroški;</t>
  </si>
  <si>
    <t>1.2.4.7</t>
  </si>
  <si>
    <t xml:space="preserve">- vse delo v delavnici in na objektu z vsemi dajatvami;
</t>
  </si>
  <si>
    <t>1.2.4.8</t>
  </si>
  <si>
    <t>- prevoz izdelkov na objekt, z nakladanjem, razkladanjem, skladiščenjem in prenosi do mesta vgraditve oz. montaže; vsi izdelki morajo biti ustrezno zaščiteni, da se med transporti in prenosi ne poškodujejo;</t>
  </si>
  <si>
    <t>1.2.4.9</t>
  </si>
  <si>
    <t xml:space="preserve">- odstranitev vseh odpadkov z gradbišča, nakladanje in odvoz na trajno deponijo s plačilom takse;
</t>
  </si>
  <si>
    <t>1.2.4.10</t>
  </si>
  <si>
    <t xml:space="preserve">- vse potrebne tesnitve notranjih in zunajih zapor;
</t>
  </si>
  <si>
    <t>1.2.4.11</t>
  </si>
  <si>
    <t xml:space="preserve">- čiščenje po izvršeni montaži in zaščita do predaje naročniku;
</t>
  </si>
  <si>
    <t>1.2.4.12</t>
  </si>
  <si>
    <t xml:space="preserve">- dobava vseh podkonstrukcij in okvirjev;
</t>
  </si>
  <si>
    <t>1.2.4.13</t>
  </si>
  <si>
    <t xml:space="preserve">- vsa dela in ukrepi po predpisih varstva pri delu.
</t>
  </si>
  <si>
    <t>1.2.4.14</t>
  </si>
  <si>
    <t xml:space="preserve">- po potrebi izdelava vzorca in vgradnja le-tega na objektu,
</t>
  </si>
  <si>
    <t>1.2.4.15</t>
  </si>
  <si>
    <t xml:space="preserve">- terminsko in izvedbeno usklajevanje z ostalimi izvajalci na gradbišču,
</t>
  </si>
  <si>
    <t>1.2.4.16</t>
  </si>
  <si>
    <t>- izdelavo vseh potrebnih detajlov in dopolnilnih del, katera je potrebno izvesti za končanje posameznih del tudi, če detajli in zaključki niso podrobno navedeni in opisani v popisu del, detajlih ali projektu in so ta dopolnila nujna za pravilno funkcioniranje posameznih sistemov in elementov objekta,
 </t>
  </si>
  <si>
    <t>1.2.4.17</t>
  </si>
  <si>
    <t xml:space="preserve">Pohištvo se izdeluje po potrjenih shemah iz projekta
- mere je potrebno preveriti na objektu
- vsi materiali za pohištvo morajo imeti ustrezne certifikate in ateste
- vse materile mora pred vgradnjo potrditi odgovorni projektant
</t>
  </si>
  <si>
    <t>1.2.4.18</t>
  </si>
  <si>
    <t>delovni pult 580/70/85 cm, 
križno lepljene plošče smreka 14 cm
vijačeno</t>
  </si>
  <si>
    <t>1.2.4.19</t>
  </si>
  <si>
    <t xml:space="preserve">2. </t>
  </si>
  <si>
    <t>voziček za orodje,
npr. Unior Vision art. 940EV4619885</t>
  </si>
  <si>
    <t>1.2.4.20</t>
  </si>
  <si>
    <t xml:space="preserve">3. </t>
  </si>
  <si>
    <t>delovni pult 400/90/85 cm, 
križno lepljene plošče smreka 14 cm
vijačeno</t>
  </si>
  <si>
    <t>1.2.4.21</t>
  </si>
  <si>
    <t>kovinsko stojalo za kolo,
npr. Ziegler Universla 45 desna
art. 382.619</t>
  </si>
  <si>
    <t>1.2.4.22</t>
  </si>
  <si>
    <t>servisno stojalo s ploščo in glavo
npr Unior art. 1693BS</t>
  </si>
  <si>
    <t>1.2.4.23</t>
  </si>
  <si>
    <t xml:space="preserve">6. </t>
  </si>
  <si>
    <t>pisarniški stol npr. ASTERIX</t>
  </si>
  <si>
    <t>1.2.4.24</t>
  </si>
  <si>
    <t xml:space="preserve">7. </t>
  </si>
  <si>
    <t>set konzolne police iz križno lepljene 
plošče 8.5 cm
pult in miza iz križnolepljene plošče
12 cm</t>
  </si>
  <si>
    <t>1.2.4.25</t>
  </si>
  <si>
    <t xml:space="preserve">8. </t>
  </si>
  <si>
    <t>konzolne lesene police iz križno
lepljene plošče 8.5 cm</t>
  </si>
  <si>
    <t>1.2.4.26</t>
  </si>
  <si>
    <t xml:space="preserve">info touch screen 42 inch
ohišje mere 210/26/84 cm
LG&amp;Samsung A+LCD ekran
operacijski sistem Windows Intel Dual core
RAM 4 GB DDR
grafična: Intel@ GMA X4500M
Mreža 3G, WIFI
USB, HDMI, SIM kartice,...
material ohišja aluminij ali nerjaveče jeklo RF, vodoodporno ohišje
barva ohišja zelena
</t>
  </si>
  <si>
    <t>1.2.4.27</t>
  </si>
  <si>
    <t>zunanje servisno stojalo
npr. Mantis classic</t>
  </si>
  <si>
    <t>1.2.4.28</t>
  </si>
  <si>
    <t>zunanji nasloni za kolesa 68/41 cm kovinska cev vbetonirano v AB</t>
  </si>
  <si>
    <t>1.2.4.29</t>
  </si>
  <si>
    <t xml:space="preserve">14. </t>
  </si>
  <si>
    <t>kovinsko stojalo za kolo
npr. Ziegler Universal, art. 382.035</t>
  </si>
  <si>
    <t>1.2.5</t>
  </si>
  <si>
    <t>ZUNANJA UREDITEV</t>
  </si>
  <si>
    <t>1.2.5.1</t>
  </si>
  <si>
    <t>1.0</t>
  </si>
  <si>
    <t>PREDDELA</t>
  </si>
  <si>
    <t>1.2.5.1.1</t>
  </si>
  <si>
    <t>GEODETSKA DELA</t>
  </si>
  <si>
    <t>1.2.5.1.1.1</t>
  </si>
  <si>
    <t>111 111</t>
  </si>
  <si>
    <t>Obnovitev in zavarovanje zakoličbe trase</t>
  </si>
  <si>
    <t>1.2.5.1.1.2</t>
  </si>
  <si>
    <t>211 121</t>
  </si>
  <si>
    <t>Postavitev in zavarovanje prečnih profilov</t>
  </si>
  <si>
    <t>1.2.5.1.2</t>
  </si>
  <si>
    <t>ČIŠČENJE TERENA</t>
  </si>
  <si>
    <t>1.2.5.1.2.1</t>
  </si>
  <si>
    <t>312 111</t>
  </si>
  <si>
    <t>Posek in odstranitev grmovja, žive meje in dreves z debli do 15 cm premera ter odstranitev vej</t>
  </si>
  <si>
    <t>1.2.5.1.2.2</t>
  </si>
  <si>
    <t>412 112</t>
  </si>
  <si>
    <t>Posek in odstranitev dreves z debli do 15 do 50 cm premera ter odstranitev vej</t>
  </si>
  <si>
    <t>1.2.5.1.2.3</t>
  </si>
  <si>
    <t>512 131</t>
  </si>
  <si>
    <t>Odstranitev panjev premera od 15 do 50 cm</t>
  </si>
  <si>
    <t>1.2.5.1.2.4</t>
  </si>
  <si>
    <t>612 221</t>
  </si>
  <si>
    <t>Rušenje vseh vrst vozišč z nakladanjem, odvozom na deponijo, planiranjem v deponiji in stroški deponiranja. Asfaltno vozišče se reciklira (zmelje in ponovno vgradi kot dodatek - cca. 30 % v asfaltno zmes)</t>
  </si>
  <si>
    <t>1.2.5.1.2.5</t>
  </si>
  <si>
    <t>712 382</t>
  </si>
  <si>
    <t>Rezanje asfalta s talno diamantno žago v debelini do 10 cm</t>
  </si>
  <si>
    <t>1.2.5.1.2.6</t>
  </si>
  <si>
    <t>812 371</t>
  </si>
  <si>
    <t>Reskanje in odvoz asfaltne plasti v debelini 3 cm in širini do 30 cm</t>
  </si>
  <si>
    <t>1.2.5.1.2.7</t>
  </si>
  <si>
    <t>9 -</t>
  </si>
  <si>
    <t>Rušenje obstoječih betonskih cestnih robnikov dim. 15/25cm in odvoz na deponijo</t>
  </si>
  <si>
    <t>1.2.5.1.2.8</t>
  </si>
  <si>
    <t>10 -</t>
  </si>
  <si>
    <t>Rušenje obstoječih betonskih lamelnih robnikov dim. 5/20 in odvoz na deponijo</t>
  </si>
  <si>
    <t>1.2.5.1.2.9</t>
  </si>
  <si>
    <t>11-</t>
  </si>
  <si>
    <t>Pripravljalna dela z ureditvijo gradbišča in zaporo ceste, ter ureditvijo obvoza</t>
  </si>
  <si>
    <t>d</t>
  </si>
  <si>
    <t>1.2.5.1.2.10</t>
  </si>
  <si>
    <t>12-</t>
  </si>
  <si>
    <t>Dvig obstoječih pokrovov jaškov na višino nivelete asfalta</t>
  </si>
  <si>
    <t>1.2.5.1.2.11</t>
  </si>
  <si>
    <t>13-</t>
  </si>
  <si>
    <t>1.2.5.2</t>
  </si>
  <si>
    <t>2.0</t>
  </si>
  <si>
    <t>ZEMELJSKA DELA IN TEMELJENJE</t>
  </si>
  <si>
    <t>1.2.5.2.1</t>
  </si>
  <si>
    <t>2.1</t>
  </si>
  <si>
    <t>IZKOPI</t>
  </si>
  <si>
    <t>1.2.5.2.1.1</t>
  </si>
  <si>
    <t>121 212</t>
  </si>
  <si>
    <t>Široki izkopi plodne zemljine z začasnim deponiranjem v območju gradbišča</t>
  </si>
  <si>
    <t>1.2.5.2.1.2</t>
  </si>
  <si>
    <t>221 212</t>
  </si>
  <si>
    <t>Široki izkopi lahke zemljine z odvozom  na stalno deponijo skupaj s stroški deponiranja</t>
  </si>
  <si>
    <t>1.2.5.2.1.3</t>
  </si>
  <si>
    <t>321 213</t>
  </si>
  <si>
    <t>Široki izkopi težke zemljine z odvozom  na stalno deponijo skupaj s stroški deponiranja</t>
  </si>
  <si>
    <t>1.2.5.2.1.4</t>
  </si>
  <si>
    <t>421 323</t>
  </si>
  <si>
    <t>Izkopi za temelje, kanalske rove, prepuste, jaške in drenaže širine do 1,0 m in globine 1,0 do 2,0 m v težki zemljini, 10% ročni izkop z odvozom  na začasno deponijo</t>
  </si>
  <si>
    <t>1.2.5.2.1.5</t>
  </si>
  <si>
    <t>5-</t>
  </si>
  <si>
    <t>Ročni izkop ob obstoječih komunalnih vodih in eventuelnih križanjih obstoječih komunalnih voodov.</t>
  </si>
  <si>
    <t>1.2.5.2.1.6</t>
  </si>
  <si>
    <t>6-</t>
  </si>
  <si>
    <t>Odvoz odvečne neuporabne zemljine na stalno deponijo skupaj s stroški deponiranja</t>
  </si>
  <si>
    <t>1.2.5.2.2</t>
  </si>
  <si>
    <t>2.2</t>
  </si>
  <si>
    <t>PLANUM TEMELJNIH TAL</t>
  </si>
  <si>
    <t>1.2.5.2.2.1</t>
  </si>
  <si>
    <t>722 112</t>
  </si>
  <si>
    <t>Planum naravnih temeljnih tal v težki zemljini</t>
  </si>
  <si>
    <t>1.2.5.2.2.2</t>
  </si>
  <si>
    <t>824 424</t>
  </si>
  <si>
    <t>Izdelava posteljice v debelini plasti do 40 cm iz kamnin 0/100 mm</t>
  </si>
  <si>
    <t>1.2.5.2.2.3</t>
  </si>
  <si>
    <t>9-</t>
  </si>
  <si>
    <t>Zasipanje jarkov s peskom 0-16mm do višine 30 cm nad temenom cevi z ročnim utrjevanjem v območju cevi z dobavo in dovozom materiala</t>
  </si>
  <si>
    <t>1.2.5.2.2.4</t>
  </si>
  <si>
    <t>10-</t>
  </si>
  <si>
    <t>Zasipanje jarkov z gramoznim materialom z dobavo in dovozom v slojih po 30 cm z utrjevanjem z lažjimi napravami (gramoz iz začasne deponije)</t>
  </si>
  <si>
    <t>1.2.5.2.3</t>
  </si>
  <si>
    <t>2.5</t>
  </si>
  <si>
    <t>BREŽINE IN ZELENICE</t>
  </si>
  <si>
    <t>1.2.5.2.3.1</t>
  </si>
  <si>
    <t>Vgrajevanje humusa</t>
  </si>
  <si>
    <t>1.2.5.2.4</t>
  </si>
  <si>
    <t>2.9</t>
  </si>
  <si>
    <t>RAZPROSTIRANJE ODV. MAT.</t>
  </si>
  <si>
    <t>1.2.5.2.4.1</t>
  </si>
  <si>
    <t>1229 113</t>
  </si>
  <si>
    <t>Razprostiranje odvečne lahke zemljine</t>
  </si>
  <si>
    <t>1.2.5.2.4.2</t>
  </si>
  <si>
    <t>1329 114</t>
  </si>
  <si>
    <t>Razprostiranje odvečne težke zemljine</t>
  </si>
  <si>
    <t>1.2.5.3</t>
  </si>
  <si>
    <t>3.0</t>
  </si>
  <si>
    <t>VOZIŠČNE KONSTRUKCIJE</t>
  </si>
  <si>
    <t>1.2.5.3.1</t>
  </si>
  <si>
    <t>NOSILNE PLASTI</t>
  </si>
  <si>
    <t>1.2.5.3.1.1</t>
  </si>
  <si>
    <t>3.1.1</t>
  </si>
  <si>
    <t>NEVEZANE NOSILNE PLASTI</t>
  </si>
  <si>
    <t>1.2.5.3.1.1.1</t>
  </si>
  <si>
    <t>1-</t>
  </si>
  <si>
    <t>Izdelava nevezane nosilne plasti enakomerno zrnatega drobljenca 0/32mm iz kamnine v debelini od 20 do 30 cm</t>
  </si>
  <si>
    <t>1.2.5.3.1.1.2</t>
  </si>
  <si>
    <t>2-</t>
  </si>
  <si>
    <t>Izdelava izravnave iz nevezane nosilne plasti enakomerno zrnatega drobljenca 0/16mm iz kamnine v debelini od 2 do 5 cm</t>
  </si>
  <si>
    <t>1.2.5.3.1.2</t>
  </si>
  <si>
    <t>3.1.3</t>
  </si>
  <si>
    <t>VEZANE ZGORNJE NOSILNE PLASTI</t>
  </si>
  <si>
    <t>1.2.5.3.1.2.1</t>
  </si>
  <si>
    <t>3,131 343</t>
  </si>
  <si>
    <t>Izdelava zgornje nosilne plasti bituminiziranega drobljenca AC 22 base B 50/70 A3 v debelini 7 cm (BD22) - hitrostne ovire</t>
  </si>
  <si>
    <t>1.2.5.3.2</t>
  </si>
  <si>
    <t xml:space="preserve"> 3.2</t>
  </si>
  <si>
    <t>OBRABNE IN ZAPORNE PLASTI</t>
  </si>
  <si>
    <t>1.2.5.3.2.1</t>
  </si>
  <si>
    <t>3.2.2</t>
  </si>
  <si>
    <t>VEZANE OBRABNE IN ZAPORNE PLASTI - BITUMENSKI BETONI</t>
  </si>
  <si>
    <t>1.2.5.3.2.1.1</t>
  </si>
  <si>
    <t>4.1-</t>
  </si>
  <si>
    <t>Izdelava obrabne in zaporne plasti bitumenskega betona AC 8 surf B 50/70 A3 v debelini 3 cm (BB 8s) - hitrostne ovire</t>
  </si>
  <si>
    <t>1.2.5.3.2.1.2</t>
  </si>
  <si>
    <t>Izdelava obrabne in zaporne plasti bitumenskega betona AC 8 surf B 50/70 A5 v debelini 5 cm (BB 8, hodnik za pešce)</t>
  </si>
  <si>
    <t>1.2.5.3.3</t>
  </si>
  <si>
    <t>3.5.2</t>
  </si>
  <si>
    <t>ROBNIKI</t>
  </si>
  <si>
    <t>1.2.5.3.3.1</t>
  </si>
  <si>
    <t>Dobava in vgraditev granitnih dvignjenih klesanih robnikov s prerezom 12/25 cm</t>
  </si>
  <si>
    <t>1.2.5.3.3.2</t>
  </si>
  <si>
    <t>7-</t>
  </si>
  <si>
    <t>Dobava in vgraditev granitnih pogreznjenih klesanih robnikov s prerezom 12/25 cm</t>
  </si>
  <si>
    <t>1.2.5.3.3.3</t>
  </si>
  <si>
    <t>8-</t>
  </si>
  <si>
    <t>Dobava in vgraditev obrob iz granitnih kock velikosti 10/10/10 cm</t>
  </si>
  <si>
    <t>1.2.5.3.3.4</t>
  </si>
  <si>
    <t>Dobava in vgraditev granitnih kock velikosti 10/10/10 cm vključno s podložnim betonom C 12/15 v debelini 10 cm</t>
  </si>
  <si>
    <t>1.2.5.3.3.5</t>
  </si>
  <si>
    <t>Dobava in vgraditev vodilnih betonskih taktilnih plošč dim. 40 x 40 cm debeline 6 do 7 cm vključno z betonsko podlago v debelini do 15 cm</t>
  </si>
  <si>
    <t>1.2.5.3.3.6</t>
  </si>
  <si>
    <t>Dobava in vgraditev opozorilnih betonskih taktilnih plošč dim. 40 x 40 cm debeline 6 do 7 cm vključno z betonsko podlago v debelini do 15 cm</t>
  </si>
  <si>
    <t>1.2.5.4</t>
  </si>
  <si>
    <t>4.0</t>
  </si>
  <si>
    <t>ODVODNJAVANJE</t>
  </si>
  <si>
    <t>1.2.5.4.1</t>
  </si>
  <si>
    <t>4.3</t>
  </si>
  <si>
    <t>GLOBINSKO ODVODNJAVANJE - PADAVINSKA KANALIZACIJA</t>
  </si>
  <si>
    <t>1.2.5.4.1.1</t>
  </si>
  <si>
    <t>Dobava in vgraditev cevi, SN 8, DN 160 vgrajenih na podložni plasti iz cementnega betona in polno obbetoniranih</t>
  </si>
  <si>
    <t>1.2.5.4.2</t>
  </si>
  <si>
    <t>4.4</t>
  </si>
  <si>
    <t>JAŠKI</t>
  </si>
  <si>
    <t>1.2.5.4.2.1</t>
  </si>
  <si>
    <t>Dobava in vgraditev požiralnikov iz umetnih snovi, krožnega prereza fi=400 mm, globine 1,5 m z litoželeznim pokrovom razreda C 250 kN, dimenzij fi 500 mm iz nodularne litine z zaklepom in protihrupnim vložkom, kompletno z izkopom, zasipom, izdelavo posteljice iz kamnitega drobljenca, planiranjem, utrjevanjem, podložnim betonom in delnim obbetoniranjem z betonom C12/15, izdelavo odtoka pod robnikom</t>
  </si>
  <si>
    <t>1.2.5.4.2.2</t>
  </si>
  <si>
    <t>3-</t>
  </si>
  <si>
    <t>Dobava in vgraditev linijske rešetke - kanalete širine do 15 cm, obtežni razred C 250 kN/m2, komplet z obbetoniranjem, pripravo podlage iz cementnega betona</t>
  </si>
  <si>
    <t>1.2.5.4.2.3</t>
  </si>
  <si>
    <t>4-</t>
  </si>
  <si>
    <t>Dobava in vgraditev peskolova linijske rešetke - kanalete širine do 15 cm, dolžine 50 cm obtežni razred C 250 kN/m2, komplet z obbetoniranjem, pripravo podlage iz cementnega betona in iztokom</t>
  </si>
  <si>
    <t>1.2.5.5</t>
  </si>
  <si>
    <t>6.0</t>
  </si>
  <si>
    <t>OPREMA CEST</t>
  </si>
  <si>
    <t>1.2.5.5.1</t>
  </si>
  <si>
    <t>POKONČNA OPREMA CEST</t>
  </si>
  <si>
    <t>1.2.5.5.1.1</t>
  </si>
  <si>
    <t>161 241</t>
  </si>
  <si>
    <t>Dobava in vgraditev stebriča za prometni znak iz vroče cinkane jeklene cevi fi=64 mm, dolžina 1500 mm, kompletno z izdelavo betonskega temelja premera 40 cm in globine 80 cm z izkopom, utrjevanjem in zasipom</t>
  </si>
  <si>
    <t>1.2.5.5.1.2</t>
  </si>
  <si>
    <t>261 247</t>
  </si>
  <si>
    <t>Dobava in vgraditev stebriča za prometni znak iz vroče cinkane jeklene cevi fi=64 mm, dolžina 3500 mm, kompletno z izdelavo betonskega temelja premera 40 cm in globine 80 cm z izkopom, utrjevanjem in zasipom</t>
  </si>
  <si>
    <t>1.2.5.5.1.3</t>
  </si>
  <si>
    <t>361 248</t>
  </si>
  <si>
    <t>Dobava in vgraditev stebriča za prometni znak iz vroče cinkane jeklene cevi fi=64 mm, dolžina 4000 mm, kompletno z izdelavo betonskega temelja premera 40 cm in globine 80 cm z izkopom, utrjevanjem in zasipom</t>
  </si>
  <si>
    <t>1.2.5.5.1.4</t>
  </si>
  <si>
    <t>461 249</t>
  </si>
  <si>
    <t>Dobava in vgraditev stebriča za prometni znak iz vroče cinkane jeklene cevi fi=64 mm, dolžina 4500 mm, kompletno z izdelavo betonskega temelja premera 40 cm in globine 80 cm z izkopom, utrjevanjem in zasipom</t>
  </si>
  <si>
    <t>1.2.5.5.1.5</t>
  </si>
  <si>
    <t>Dobava in pritrditev okroglega prometnega znaka premera 300mm, podloga iz aluminijaste pločevine, znak z odsevno folijo 1. vrste,</t>
  </si>
  <si>
    <t>1.2.5.5.1.6</t>
  </si>
  <si>
    <t>Dobava in pritrditev okroglega prometnega znaka premera 400mm, podloga iz aluminijaste pločevine, znak z odsevno folijo 1. vrste,</t>
  </si>
  <si>
    <t>1.2.5.5.1.7</t>
  </si>
  <si>
    <t>Dobava in pritrditev okroglega prometnega znaka premera 600mm, podloga iz aluminijaste pločevine, znak z odsevno folijo 1. vrste,</t>
  </si>
  <si>
    <t>1.2.5.5.1.8</t>
  </si>
  <si>
    <t>Dobava in pritrditev prometnega znaka, podloga iz aluminijaste pločevine, znak z odsevno folijo 1. vrste, dim. 400 x 400mm</t>
  </si>
  <si>
    <t>1.2.5.5.1.9</t>
  </si>
  <si>
    <t>Dobava in pritrditev prometnega znaka, podloga iz aluminijaste pločevine, znak z odsevno folijo 2. vrste, koeficient refleksije RA3, dim. 400 x 400mm</t>
  </si>
  <si>
    <t>1.2.5.5.1.10</t>
  </si>
  <si>
    <t>Dobava in pritrditev prometnega znaka, podloga iz aluminijaste pločevine, znak z odsevno folijo 2. vrste, koeficient refleksije RA3, dim.3600 x 600mm</t>
  </si>
  <si>
    <t>1.2.5.5.1.11</t>
  </si>
  <si>
    <t>Dobava in pritrditev prometnega znaka, podloga iz aluminijaste pločevine, znak z odsevno folijo 1. vrste, dim. 400 x 200mm</t>
  </si>
  <si>
    <t>1.2.5.5.1.12</t>
  </si>
  <si>
    <t>Dobava in pritrditev trikotnega prometnega znaka, podloga iz aluminijaste pločevine, znak z odsevno folijo 1. vrste, dim. a=600mm</t>
  </si>
  <si>
    <t>1.2.5.5.2</t>
  </si>
  <si>
    <t>6.2</t>
  </si>
  <si>
    <t>OZNAČBE NA VOZIŠČU</t>
  </si>
  <si>
    <t>1.2.5.5.2.1</t>
  </si>
  <si>
    <t>Izdelava tankoslojne označbe z enokomponentno belo barvo, ročno, debelina plasti suhe snovi 250 µm, posip skroglicami 0.25 kg/m2, širina črte 12 cm</t>
  </si>
  <si>
    <t>1.2.5.5.2.2</t>
  </si>
  <si>
    <t>14-</t>
  </si>
  <si>
    <t>Izdelava tankoslojne označbe z enokomponentno belo barvo, ročno, debelina plasti suhe snovi 250 µm, posip skroglicami 0.25 kg/m2, širina črte 20 cm</t>
  </si>
  <si>
    <t>1.2.5.5.2.3</t>
  </si>
  <si>
    <t>15-</t>
  </si>
  <si>
    <t>Izdelava tankoslojne označbe z enokomponentno belo barvo, ročno, debelina plasti suhe snovi 250 µm, posip skroglicami 0.25 kg/m2, širina črte 30 cm</t>
  </si>
  <si>
    <t>1.2.5.5.2.4</t>
  </si>
  <si>
    <t>16-</t>
  </si>
  <si>
    <t>Izdelava druge tankoslojne označbe na vozišču, ročno z enokomponentno belo barvo debelina plasti suhe snovi 250 µm, posip skroglicami 0.25 kg/m2</t>
  </si>
  <si>
    <t>1.2.5.5.2.5</t>
  </si>
  <si>
    <t>17-</t>
  </si>
  <si>
    <t>Izdelava druge tankoslojne označbe na vozišču, ročno z enokomponentno rumeno barvo debelina plasti suhe snovi 250 µm, posip skroglicami 0.25 kg/m2</t>
  </si>
  <si>
    <t>1.2.5.6</t>
  </si>
  <si>
    <t>8.0</t>
  </si>
  <si>
    <t>CEVNA KANALIZACIJA, ENN in T-2</t>
  </si>
  <si>
    <t>1.2.5.6.1</t>
  </si>
  <si>
    <t>Planiranje in utrjevanje dna jarka za izvedbo cevne kanalizacije širine 40 cm</t>
  </si>
  <si>
    <t>1.2.5.6.2</t>
  </si>
  <si>
    <t>Planiranje in utrjevanje dna jarka za izvedbo cevne kanalizacije širine 80 cm</t>
  </si>
  <si>
    <t>1.2.5.6.3</t>
  </si>
  <si>
    <t>Dobava in izvedba posteljice v debelini 10 cm iz 2 x sejanega peska 0 - 16 mm</t>
  </si>
  <si>
    <t>1.2.5.6.4</t>
  </si>
  <si>
    <t>Dobava in polaganje plastične rebraste zaščitne dvoslojne cevi premera 75 mm na peščeno posteljico</t>
  </si>
  <si>
    <t>1.2.5.6.5</t>
  </si>
  <si>
    <t>Dobava in polaganje plastične rebraste zaščitne dvoslojne cevi premera 110 mm na peščeno posteljico</t>
  </si>
  <si>
    <t>1.2.5.6.6</t>
  </si>
  <si>
    <t>Zasipanje jarkov z 2 x sejanim peskom 0-16 mm do višine 20 cm nad temenom cevi z ročnim utrjevanjem v območju cevi z dobavo in dovozom materiala</t>
  </si>
  <si>
    <t>1.2.5.6.7</t>
  </si>
  <si>
    <t>Dobava in polaganje opozorilnega traku "POZOR ELEKTRIKA"</t>
  </si>
  <si>
    <t>1.2.5.6.8</t>
  </si>
  <si>
    <t>Dobava in polaganje opozorilnega traku "POZOR TELEKOMUNIKACIJE"</t>
  </si>
  <si>
    <t>1.2.5.6.9</t>
  </si>
  <si>
    <t>Dobava in polaganje pocinkanega jeklenega traku FeZn 25 x 4 mm</t>
  </si>
  <si>
    <t>1.2.5.6.10</t>
  </si>
  <si>
    <t>Dobava in vgraditev jaškov iz betona, krožnega prereza fi=600 mm, povprečne globine 1,00 m, kompletno z izvedbo podložnega betona in fina obdelava dna jaška, ter izvedbo odprtin premerta 75 mm.</t>
  </si>
  <si>
    <t>1.2.5.6.11</t>
  </si>
  <si>
    <t>Dobava in vgraditev jaškov iz armiranega betona,prereza 1000 x 1000 mm, povprečne globine 1,50 m, kompletno z izvedbo podložnega betona in fina obdelava dna jaška, ter izvedbo odprtin premerta 110 mm.</t>
  </si>
  <si>
    <t>1.2.5.6.12</t>
  </si>
  <si>
    <t>Dobava in postavitev LTŽ pokrova 60 x 60 cm, nosilnosti C250kN z betonskim okvirjem in betonskim obročem, na jašek dim 600 x 600 mm z vsemi pomožnimi deli</t>
  </si>
  <si>
    <t>1.2.5.6.13</t>
  </si>
  <si>
    <t>Dobava in postavitev LTŽ pokrova 80 x 80 cm, nosilnosti C250kN z betonskim okvirjem in betonskim obročem, na jašek dim 1000 x 1000 mm z vsemi pomožnimi deli</t>
  </si>
  <si>
    <t>1.2.6</t>
  </si>
  <si>
    <t>ZASADITEV</t>
  </si>
  <si>
    <t>1.2.6.1</t>
  </si>
  <si>
    <t>ZASADITVENA DELA IN MATERIAL</t>
  </si>
  <si>
    <t>1.2.6.1.1</t>
  </si>
  <si>
    <t>1.01</t>
  </si>
  <si>
    <t>saditev dreves</t>
  </si>
  <si>
    <t>1.2.6.1.2</t>
  </si>
  <si>
    <t>velikost sadilne jame je 1.5 x premer bale, dodajanje rodovitne zemlje, gnojenje, zalivanje, pritrditev na oporni količek (glej tehnično poročilo - pogoje saditve!)
Opomba: saditev dreves</t>
  </si>
  <si>
    <t>1.2.6.1.3</t>
  </si>
  <si>
    <t>1.02</t>
  </si>
  <si>
    <t>sadike dreves</t>
  </si>
  <si>
    <t>1.2.6.1.4</t>
  </si>
  <si>
    <t>Opis kakovostnih zahtev po DIN 18 916, FLL določilih za sadike iz drevesnic, ter določilih OTP.
Opomba: sadike dreves</t>
  </si>
  <si>
    <t>1.2.6.1.5</t>
  </si>
  <si>
    <t xml:space="preserve">   *</t>
  </si>
  <si>
    <t>Tilia cordata
(18/20)
Opomba: sadike dreves</t>
  </si>
  <si>
    <t>1.2.6.1.6</t>
  </si>
  <si>
    <t>1.03</t>
  </si>
  <si>
    <t>saditev grmovnic</t>
  </si>
  <si>
    <t>1.2.6.1.7</t>
  </si>
  <si>
    <t>velikost sadilne jame je 1.5 x premer bale, dodajanje rodovitne zemlje in šote za rododendrone in azaleje, gnojenje, zalivanje, (glej tehnično poročilo - pogoje saditve!)
Opomba: saditev grmovnic</t>
  </si>
  <si>
    <t>1.2.6.1.8</t>
  </si>
  <si>
    <t>manjše grmovnice
Opomba: velikost sadilne jame je 1.5 x premer bale, dodajanje rodovitne zemlje in šote za rododendrone in azaleje, gnojenje, zalivanje, (glej tehnično poročilo - pogoje saditve!)</t>
  </si>
  <si>
    <t>1.2.6.1.9</t>
  </si>
  <si>
    <t>večje grmovnice
Opomba: velikost sadilne jame je 1.5 x premer bale, dodajanje rodovitne zemlje in šote za rododendrone in azaleje, gnojenje, zalivanje, (glej tehnično poročilo - pogoje saditve!)</t>
  </si>
  <si>
    <t>1.2.6.1.10</t>
  </si>
  <si>
    <t>1.04</t>
  </si>
  <si>
    <t>sadike grmovnic</t>
  </si>
  <si>
    <t>1.2.6.1.11</t>
  </si>
  <si>
    <t>Opis kakovostnih zahtev po DIN 18 916, FLL določilih za sadike iz drevesnic, ter določilih OTP.
Opomba: sadike grmovnic</t>
  </si>
  <si>
    <t>1.2.6.1.12</t>
  </si>
  <si>
    <t>Berberis thunbergii 'Atropurpurea'
(vel. 40-60)
Opomba: sadike grmovnic</t>
  </si>
  <si>
    <t>1.2.6.1.13</t>
  </si>
  <si>
    <t>Cornus sanguinea 'Midwinter Fire' 
(vel. 60-80)
Opomba: sadike grmovnic</t>
  </si>
  <si>
    <t>1.2.6.1.14</t>
  </si>
  <si>
    <t>Pinus mugo var. pumilio
(vel. 60-80)
Opomba: sadike grmovnic</t>
  </si>
  <si>
    <t>1.2.6.1.15</t>
  </si>
  <si>
    <t>Potentilla fruticosa 'Abbotswood'
(vel. 30-40)
Opomba: sadike grmovnic</t>
  </si>
  <si>
    <t>1.2.6.1.16</t>
  </si>
  <si>
    <t>1.05</t>
  </si>
  <si>
    <t>Spiraea japonica 'Little Princess'
(vel. 30-40)
Opomba: sadike grmovnic</t>
  </si>
  <si>
    <t>1.2.6.1.17</t>
  </si>
  <si>
    <t>Taxus baccata
(vel. 40-60)
Opomba: sadike grmovnic</t>
  </si>
  <si>
    <t>1.2.6.1.18</t>
  </si>
  <si>
    <t>1.09</t>
  </si>
  <si>
    <t>saditev trajnic in okrasnih trav</t>
  </si>
  <si>
    <t>1.2.6.1.19</t>
  </si>
  <si>
    <t>sajenje trajnic in okrasnih trav v pripravljeno gredo 
Opomba: saditev trajnic in okrasnih trav</t>
  </si>
  <si>
    <t>1.2.6.1.20</t>
  </si>
  <si>
    <t>1.10</t>
  </si>
  <si>
    <t>sadike trajnic in okrasnih trav</t>
  </si>
  <si>
    <t>1.2.6.1.21</t>
  </si>
  <si>
    <t>Calamagrostis x acutiflora ‘Karl Foerster’
Opomba: sadike trajnic in okrasnih trav</t>
  </si>
  <si>
    <t>1.2.6.1.22</t>
  </si>
  <si>
    <t>Nepeta x faassenni
Opomba: sadike trajnic in okrasnih trav</t>
  </si>
  <si>
    <t>1.2.6.1.23</t>
  </si>
  <si>
    <t>Salvia nemorosa 'Caradonna'
Opomba: sadike trajnic in okrasnih trav</t>
  </si>
  <si>
    <t>1.2.6.1.24</t>
  </si>
  <si>
    <t>Stipa tenuissima
Opomba: sadike trajnic in okrasnih trav</t>
  </si>
  <si>
    <t>1.2.6.1.25</t>
  </si>
  <si>
    <t>1.11</t>
  </si>
  <si>
    <t>ureditev trate</t>
  </si>
  <si>
    <t>1.2.6.1.26</t>
  </si>
  <si>
    <t>Obnova trate s frezanjem, fino planiranje, travno seme, sejanje, valjanje (ocena m2 - končna površina bo odvisna od dejansko izvedene gradbene jame in sanacije travnatih površin po gradnji).
Opomba: ureditev trate</t>
  </si>
  <si>
    <t>1.3</t>
  </si>
  <si>
    <t>ND</t>
  </si>
  <si>
    <t>NEUPRAVIČEN DEL</t>
  </si>
  <si>
    <t>1.3.1</t>
  </si>
  <si>
    <t>1.3.1.1</t>
  </si>
  <si>
    <t>1.3.1.1.1</t>
  </si>
  <si>
    <t>1.3.1.1.1.1</t>
  </si>
  <si>
    <t>1.3.1.1.1.1.1</t>
  </si>
  <si>
    <t>331 343</t>
  </si>
  <si>
    <t>Izdelava zgornje nosilne plasti bituminiziranega drobljenca AC 22 base B 50/70 A3 v debelini 7 cm (BD22)</t>
  </si>
  <si>
    <t>1.3.1.1.2</t>
  </si>
  <si>
    <t>3.2</t>
  </si>
  <si>
    <t>1.3.1.1.2.1</t>
  </si>
  <si>
    <t>1.3.1.1.2.1.1</t>
  </si>
  <si>
    <t>Izdelava obrabne in zaporne plasti bitumenskega betona AC 8 surf B 50/70 A3 v debelini 3 cm (BB 8s)</t>
  </si>
  <si>
    <t>1.4</t>
  </si>
  <si>
    <t>NEP</t>
  </si>
  <si>
    <t>NEPREDVIDENA DELA</t>
  </si>
  <si>
    <t>1.4.1</t>
  </si>
  <si>
    <t>Dodatna in nepredvidena dela</t>
  </si>
  <si>
    <t>%</t>
  </si>
  <si>
    <t>Projekt</t>
  </si>
  <si>
    <t>StPro</t>
  </si>
  <si>
    <t>KrOpis</t>
  </si>
  <si>
    <t>Date()</t>
  </si>
  <si>
    <t>Dokument</t>
  </si>
  <si>
    <t>Tip.KrOpis</t>
  </si>
  <si>
    <t>Ime in Priimek</t>
  </si>
  <si>
    <t>St</t>
  </si>
  <si>
    <t>Šifra</t>
  </si>
  <si>
    <t>Merska enota</t>
  </si>
  <si>
    <t>Kol</t>
  </si>
  <si>
    <t>CenaPonBrezPop</t>
  </si>
  <si>
    <t>ZnesekNet</t>
  </si>
  <si>
    <t>visible = false</t>
  </si>
  <si>
    <t>TipNivoja</t>
  </si>
  <si>
    <t>m1</t>
  </si>
  <si>
    <t>tekočih metrov</t>
  </si>
  <si>
    <t>kvadratnih metrov</t>
  </si>
  <si>
    <t>CZK</t>
  </si>
  <si>
    <t>kubičnih metrov</t>
  </si>
  <si>
    <t>kilogramov</t>
  </si>
  <si>
    <t>kilometrov</t>
  </si>
  <si>
    <t>l</t>
  </si>
  <si>
    <t>litrov</t>
  </si>
  <si>
    <t>kosov</t>
  </si>
  <si>
    <t>ar</t>
  </si>
  <si>
    <t>arov</t>
  </si>
  <si>
    <t>t</t>
  </si>
  <si>
    <t>ton</t>
  </si>
  <si>
    <t>ha</t>
  </si>
  <si>
    <t>hektar</t>
  </si>
  <si>
    <t>zvr</t>
  </si>
  <si>
    <t>zvar</t>
  </si>
  <si>
    <t>kam</t>
  </si>
  <si>
    <t>kamionov</t>
  </si>
  <si>
    <t>kwh</t>
  </si>
  <si>
    <t>kilowatnih ur</t>
  </si>
  <si>
    <t>x</t>
  </si>
  <si>
    <t>kw</t>
  </si>
  <si>
    <t>kilowatov</t>
  </si>
  <si>
    <t>wat</t>
  </si>
  <si>
    <t>watov</t>
  </si>
  <si>
    <t>s</t>
  </si>
  <si>
    <t>Sekunda</t>
  </si>
  <si>
    <t>min</t>
  </si>
  <si>
    <t>Minuta</t>
  </si>
  <si>
    <t>ura</t>
  </si>
  <si>
    <t>ur</t>
  </si>
  <si>
    <t>dd</t>
  </si>
  <si>
    <t>Delovni dan</t>
  </si>
  <si>
    <t>dan</t>
  </si>
  <si>
    <t>dni</t>
  </si>
  <si>
    <t>ted</t>
  </si>
  <si>
    <t>Teden</t>
  </si>
  <si>
    <t>mes</t>
  </si>
  <si>
    <t>mesec</t>
  </si>
  <si>
    <t>clet</t>
  </si>
  <si>
    <t>Četrtletje</t>
  </si>
  <si>
    <t>let</t>
  </si>
  <si>
    <t>Leto</t>
  </si>
  <si>
    <t>dlet</t>
  </si>
  <si>
    <t>Desetletje</t>
  </si>
  <si>
    <t>slet</t>
  </si>
  <si>
    <t>Stoletje</t>
  </si>
  <si>
    <t>tlet</t>
  </si>
  <si>
    <t>Tisočletje</t>
  </si>
  <si>
    <t>lit/s</t>
  </si>
  <si>
    <t>m3/s</t>
  </si>
  <si>
    <t>m3/min</t>
  </si>
  <si>
    <t>m3/dan</t>
  </si>
  <si>
    <t>tm</t>
  </si>
  <si>
    <t>lit/min</t>
  </si>
  <si>
    <t>lit/h</t>
  </si>
  <si>
    <t>lit/dan</t>
  </si>
  <si>
    <t>t/h</t>
  </si>
  <si>
    <t>t/dan</t>
  </si>
  <si>
    <t>t/let</t>
  </si>
  <si>
    <t>m/s</t>
  </si>
  <si>
    <t>m/min</t>
  </si>
  <si>
    <t>m/h</t>
  </si>
  <si>
    <t>m/dan</t>
  </si>
  <si>
    <t>m3/h</t>
  </si>
  <si>
    <t>SIT</t>
  </si>
  <si>
    <t>GBP</t>
  </si>
  <si>
    <t>CHF</t>
  </si>
  <si>
    <t>SKK</t>
  </si>
  <si>
    <t>JPY</t>
  </si>
  <si>
    <t>HRK</t>
  </si>
  <si>
    <t>CAD</t>
  </si>
  <si>
    <t>USD</t>
  </si>
  <si>
    <t>Sklop:</t>
  </si>
  <si>
    <t>KOLESARSKE POVEZAVE V KRANJU 1 – 6</t>
  </si>
  <si>
    <t>Operacija</t>
  </si>
  <si>
    <t xml:space="preserve">IZGRADNJA KOLESARSKE INFRASTRUKTURE IN CENTRA TRAJNOSTNE MOBILNOSTI 
</t>
  </si>
  <si>
    <t>POPIS DEL</t>
  </si>
  <si>
    <t>SKLOP ŠT. 2: Gradnja Centra trajnostne mobilnosti</t>
  </si>
  <si>
    <t>Ponudnik mora priložiti cenike materialov in storitev za najmanj sledeče postavke:</t>
  </si>
  <si>
    <t>V kolikor se posamezen element kalkulativnega cenika pojavi že kot samostojna postavka v popisu del velja cena kalkulativnega elementa iz popisa del!</t>
  </si>
  <si>
    <t>Naročnik si pridržuje pravico, da od ponudnika zahteva analizo cene za naključno izbrane postavke iz popisa del, katera mora biti usklajena s kalkulativnim cenikom!</t>
  </si>
  <si>
    <t>Cenik kalkulativnih elementov:</t>
  </si>
  <si>
    <t>cena ure:</t>
  </si>
  <si>
    <t>PK delavca</t>
  </si>
  <si>
    <t>KV delavca</t>
  </si>
  <si>
    <t>VKV delavca</t>
  </si>
  <si>
    <t>cene mehanizacije</t>
  </si>
  <si>
    <t>prevozne ure kamionov</t>
  </si>
  <si>
    <t>strojne ure gradbenih strojev - bager</t>
  </si>
  <si>
    <t>cene materiala</t>
  </si>
  <si>
    <t>Beton C12/15</t>
  </si>
  <si>
    <t xml:space="preserve">Tamponski drobljenec granulacije 0 - 32 mm </t>
  </si>
  <si>
    <t>Znesek z DDV</t>
  </si>
  <si>
    <t>Beton C25/30, XC2</t>
  </si>
  <si>
    <t>Beton C25/30, XC1</t>
  </si>
  <si>
    <t>Beton C30/37</t>
  </si>
  <si>
    <t>AC 22 base B 50/70 A3 v deb. 7 cm</t>
  </si>
  <si>
    <t>AC 8 surf B 50/70 A3 v deb. 3 cm</t>
  </si>
  <si>
    <t>AC 8 surf B 50/70 A5 v deb. 5 cm</t>
  </si>
  <si>
    <t>Lesocementni opažni zidak deb. 36,5 cm</t>
  </si>
  <si>
    <t>Lesocementni opažni zidak deb. 20 cm</t>
  </si>
  <si>
    <t>Izolacijske plošče iz mineralne volne, debeline 12cm</t>
  </si>
  <si>
    <t>Granitni robnik 25 x 12 x 100</t>
  </si>
  <si>
    <t>Toplotna izolacija iz ekstrudiranih polystirenskih debeline 15 cm</t>
  </si>
  <si>
    <t>Izolacijske plošče iz mineralne volne, debeline 5cm</t>
  </si>
  <si>
    <t>Armatura - RA do fi 12</t>
  </si>
  <si>
    <t>Armatura - RA nad fi 12</t>
  </si>
  <si>
    <t>Armatura - mreže</t>
  </si>
  <si>
    <t>Toplotno izolacijske plošče EPS F debeline 10cm</t>
  </si>
  <si>
    <t xml:space="preserve">Drobljenega kamnit nasipni materiala, granulacije 
0-100 mm </t>
  </si>
  <si>
    <t>Lesena obloga iz križno lepljenih plošč</t>
  </si>
  <si>
    <t>Fasadna kasetna plošča 100/25 mm</t>
  </si>
  <si>
    <t>Fasadna kasetna plošča 50/25 mm</t>
  </si>
  <si>
    <t xml:space="preserve">4. Pri izdelavi fasade je potrebno obvezno upoštevati in pregledati vse detajle PZI fasadnih elmentov iz projekta. Pred pričetkom del izvajalec preveri ravnost površine in njeno tolerančno območje, stanje površine (vlažnost, čistost, homogenost podlage, mastni madeži,...) ter napake pred pričetkom del odpravi. 
</t>
  </si>
  <si>
    <t>Izdelava fasade priprava površine za obdelavo, toplotno izolacijske plošče iz mineralne volne (npr. Knauf Insulation FPL-035) deb. 12 cm pritrjene s pripadajočimi sidri, podkonstrukcija iz Z jeklenih profilov za deb. izolacije, horizontalni omega profili 5 cm, zaključne fasadne kaset 50/25 mm in 100/25mm, jeklena pločevina debeline 0.6 mm, vroče cinkano, prašno barvano RAL 6020,  izdelano po navodilih proizvajalca in po detajlu projektanta z upštevanjem vseh zaključkov (špalete, vogali, stiki). Z1.2, glej shemo fasadnih kaset in detajle fasadnih pasov</t>
  </si>
  <si>
    <t>Izdelava fasade priprava površine za obdelavo, toplotno izolacijske plošče iz mineralne volne (npr. Knauf Insulation FPL-035) deb. 12 cm pritrjene s pripadajočimi sidri, podkonstrukcija iz Z jeklenih profilov za deb. izolacije, OSB plošče deb. 18 mm, alu pločevina deb. 0,8 mm, prašno barvana RAL 6020, zaključna fasadna senčila iz pocinkane prašno barvane pločevevine debeline 0.6 mm, dimenzij 50/150 mm, izdelano po navodilih proizvajalca in po detajlu projektanta z upštevanjem vseh zaključkov (špalete, vogali, stiki). Z1.8., glej shemo fasadnih kaset in detajl fasadnih senčil in detajl kapnega odtočnega požiralnika</t>
  </si>
  <si>
    <t>Dodatek za izdelavo špalet v sestavi OSB plošče deb. 18 mm, Alu pločevina debelina 0.8 mm prašno barvna RAL 6020, z vsemi zaključki r.š. 35 cm, Obračun po m1.</t>
  </si>
  <si>
    <t>Izdelava fasade priprava površine za obdelavo, toplotno izolacijske plošče iz mineralne volne (npr. Knauf Insulation FPL-035) deb. 5 cm pritrjene s pripadajočimi sidri, podkonstrukcija iz Z jeklenih profilov za deb. izolacije, horizontalni omega profili 5 cm, zaključne fasadne kaset 100/25 mm , jeklena pločevina debeline 0.6 mm, vroče cinkano, prašno barvano RAL 6020,  izdelano po navodilih proizvajalca in po detajlu projektanta z upštevanjem vseh zaključkov (špalete, vogali, stiki)., glej shemo fasadnih kaset in detajle fasadnih pasov. ATIKA</t>
  </si>
  <si>
    <t>Vertikalna senčila 50/100/100 cm po detajlu fasadnih senčil</t>
  </si>
  <si>
    <t>Izdelava fasade direktno pod betonsko ploščo v sestavi: priprava površine za obdelavo, toplotno izolacijske plošče (npr. Fibran EPS F) deb. 10 cm pritrjene s pripadajočimi sidri, podkonstrukcija iz Z jeklenih profilov za deb. izolacije, horizontalni omega profili 5 cm, zaključne fasadne kaset 100/25 mm , jeklena pločevina debeline 0.6 mm, vroče cinkano, prašno barvano RAL 6020, izdelano po navodilih proizvajalca in detajlu projektanta vključno z vsemi zaključnimi elementi glej sheme fasadnih kaset, POD NADSTREŠKOM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</si>
</sst>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0.00\ _€"/>
    <numFmt numFmtId="165" formatCode="#,##0.00\ _S_I_T;[Red]#,##0.00\ _S_I_T"/>
    <numFmt numFmtId="166" formatCode="General_)"/>
    <numFmt numFmtId="167" formatCode="#,##0.00\ &quot;€&quot;"/>
    <numFmt numFmtId="168" formatCode="_-* #,##0.00\ _S_I_T_-;\-* #,##0.00\ _S_I_T_-;_-* &quot;-&quot;??\ _S_I_T_-;_-@_-"/>
    <numFmt numFmtId="169" formatCode="_-* #,##0.00\ _E_U_R_-;\-* #,##0.00\ _E_U_R_-;_-* &quot;-&quot;??\ _E_U_R_-;_-@_-"/>
  </numFmts>
  <fonts count="24">
    <font>
      <sz val="10"/>
      <name val="Arial"/>
    </font>
    <font>
      <sz val="10"/>
      <name val="Arial CE"/>
    </font>
    <font>
      <sz val="10"/>
      <color indexed="10"/>
      <name val="Arial"/>
      <family val="2"/>
      <charset val="238"/>
    </font>
    <font>
      <b/>
      <u/>
      <sz val="11"/>
      <name val="Arial"/>
      <family val="2"/>
      <charset val="238"/>
    </font>
    <font>
      <b/>
      <u/>
      <sz val="11"/>
      <color indexed="10"/>
      <name val="Arial"/>
      <family val="2"/>
      <charset val="238"/>
    </font>
    <font>
      <b/>
      <sz val="10"/>
      <color indexed="10"/>
      <name val="Arial"/>
      <family val="2"/>
      <charset val="238"/>
    </font>
    <font>
      <b/>
      <sz val="10"/>
      <name val="Arial"/>
      <family val="2"/>
      <charset val="238"/>
    </font>
    <font>
      <sz val="8"/>
      <name val="Tahoma"/>
      <family val="2"/>
      <charset val="238"/>
    </font>
    <font>
      <b/>
      <i/>
      <u/>
      <sz val="14"/>
      <name val="Arial"/>
      <family val="2"/>
      <charset val="238"/>
    </font>
    <font>
      <b/>
      <i/>
      <u/>
      <sz val="12"/>
      <name val="Arial"/>
      <family val="2"/>
      <charset val="238"/>
    </font>
    <font>
      <sz val="10"/>
      <color indexed="23"/>
      <name val="Arial"/>
      <family val="2"/>
      <charset val="238"/>
    </font>
    <font>
      <sz val="10"/>
      <color theme="3" tint="0.39994506668294322"/>
      <name val="Arial CE"/>
    </font>
    <font>
      <sz val="10"/>
      <name val="Arial"/>
      <family val="2"/>
      <charset val="238"/>
    </font>
    <font>
      <sz val="10"/>
      <color theme="1"/>
      <name val="Arial"/>
      <family val="2"/>
      <charset val="238"/>
    </font>
    <font>
      <sz val="10"/>
      <name val="Arial CE"/>
      <charset val="238"/>
    </font>
    <font>
      <b/>
      <sz val="10"/>
      <name val="Arial CE"/>
      <charset val="238"/>
    </font>
    <font>
      <b/>
      <sz val="14"/>
      <name val="Arial CE"/>
      <charset val="238"/>
    </font>
    <font>
      <b/>
      <sz val="10"/>
      <name val="Arial CE"/>
      <family val="2"/>
      <charset val="238"/>
    </font>
    <font>
      <sz val="14"/>
      <name val="Arial CE"/>
      <family val="2"/>
    </font>
    <font>
      <b/>
      <sz val="14"/>
      <name val="Arial CE"/>
      <family val="2"/>
    </font>
    <font>
      <b/>
      <sz val="12"/>
      <name val="Arial"/>
      <family val="2"/>
      <charset val="238"/>
    </font>
    <font>
      <b/>
      <sz val="10"/>
      <color theme="1"/>
      <name val="Calibri"/>
      <family val="2"/>
      <charset val="238"/>
      <scheme val="minor"/>
    </font>
    <font>
      <sz val="10"/>
      <name val="Gatineau"/>
    </font>
    <font>
      <sz val="10"/>
      <name val="Arial CE"/>
      <family val="2"/>
      <charset val="238"/>
    </font>
  </fonts>
  <fills count="5">
    <fill>
      <patternFill patternType="none"/>
    </fill>
    <fill>
      <patternFill patternType="gray125"/>
    </fill>
    <fill>
      <patternFill patternType="solid">
        <fgColor indexed="41"/>
        <bgColor indexed="64"/>
      </patternFill>
    </fill>
    <fill>
      <patternFill patternType="solid">
        <fgColor indexed="60"/>
      </patternFill>
    </fill>
    <fill>
      <patternFill patternType="solid">
        <fgColor indexed="22"/>
        <bgColor indexed="64"/>
      </patternFill>
    </fill>
  </fills>
  <borders count="7">
    <border>
      <left/>
      <right/>
      <top/>
      <bottom/>
      <diagonal/>
    </border>
    <border>
      <left/>
      <right/>
      <top style="hair">
        <color theme="0" tint="-0.34998626667073579"/>
      </top>
      <bottom style="hair">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hair">
        <color theme="0" tint="-0.34998626667073579"/>
      </bottom>
      <diagonal/>
    </border>
    <border>
      <left/>
      <right/>
      <top/>
      <bottom style="medium">
        <color indexed="64"/>
      </bottom>
      <diagonal/>
    </border>
    <border>
      <left style="thin">
        <color indexed="61"/>
      </left>
      <right style="thin">
        <color indexed="61"/>
      </right>
      <top style="thin">
        <color indexed="61"/>
      </top>
      <bottom style="thin">
        <color indexed="61"/>
      </bottom>
      <diagonal/>
    </border>
    <border>
      <left/>
      <right/>
      <top/>
      <bottom style="thin">
        <color indexed="64"/>
      </bottom>
      <diagonal/>
    </border>
  </borders>
  <cellStyleXfs count="11">
    <xf numFmtId="0" fontId="0" fillId="0" borderId="0"/>
    <xf numFmtId="9" fontId="12" fillId="0" borderId="0" applyFont="0" applyFill="0" applyBorder="0" applyAlignment="0" applyProtection="0"/>
    <xf numFmtId="0" fontId="1" fillId="0" borderId="0"/>
    <xf numFmtId="0" fontId="1" fillId="0" borderId="0"/>
    <xf numFmtId="0" fontId="1" fillId="0" borderId="0"/>
    <xf numFmtId="0" fontId="14" fillId="0" borderId="0"/>
    <xf numFmtId="0" fontId="12" fillId="0" borderId="0"/>
    <xf numFmtId="168" fontId="22" fillId="0" borderId="0" applyFont="0" applyFill="0" applyBorder="0" applyAlignment="0" applyProtection="0"/>
    <xf numFmtId="43" fontId="1" fillId="0" borderId="0" applyFont="0" applyFill="0" applyBorder="0" applyAlignment="0" applyProtection="0"/>
    <xf numFmtId="169" fontId="14" fillId="0" borderId="0" applyFont="0" applyFill="0" applyBorder="0" applyAlignment="0" applyProtection="0"/>
    <xf numFmtId="0" fontId="14" fillId="0" borderId="0"/>
  </cellStyleXfs>
  <cellXfs count="119">
    <xf numFmtId="0" fontId="0" fillId="0" borderId="0" xfId="0"/>
    <xf numFmtId="49" fontId="0" fillId="0" borderId="1" xfId="0" applyNumberFormat="1" applyBorder="1" applyAlignment="1" applyProtection="1">
      <alignment horizontal="left"/>
    </xf>
    <xf numFmtId="0" fontId="0" fillId="0" borderId="1" xfId="0" applyNumberFormat="1" applyBorder="1" applyAlignment="1" applyProtection="1">
      <alignment horizontal="left" wrapText="1"/>
    </xf>
    <xf numFmtId="0" fontId="0" fillId="0" borderId="1" xfId="0" applyBorder="1" applyAlignment="1" applyProtection="1">
      <alignment horizontal="left"/>
    </xf>
    <xf numFmtId="4" fontId="0" fillId="0" borderId="1" xfId="0" applyNumberFormat="1" applyBorder="1" applyProtection="1"/>
    <xf numFmtId="164" fontId="2" fillId="0" borderId="1" xfId="0" applyNumberFormat="1" applyFont="1" applyBorder="1" applyProtection="1">
      <protection locked="0"/>
    </xf>
    <xf numFmtId="164" fontId="0" fillId="0" borderId="1" xfId="0" applyNumberFormat="1" applyBorder="1" applyProtection="1"/>
    <xf numFmtId="0" fontId="0" fillId="0" borderId="1" xfId="0" applyNumberFormat="1" applyBorder="1" applyAlignment="1" applyProtection="1">
      <alignment horizontal="left" wrapText="1"/>
      <protection locked="0"/>
    </xf>
    <xf numFmtId="0" fontId="0" fillId="0" borderId="0" xfId="0" applyProtection="1"/>
    <xf numFmtId="49" fontId="0" fillId="0" borderId="0" xfId="0" applyNumberFormat="1" applyBorder="1" applyAlignment="1" applyProtection="1">
      <alignment horizontal="left"/>
    </xf>
    <xf numFmtId="0" fontId="0" fillId="0" borderId="0" xfId="0" applyNumberFormat="1" applyBorder="1" applyAlignment="1" applyProtection="1">
      <alignment horizontal="left" wrapText="1"/>
    </xf>
    <xf numFmtId="0" fontId="0" fillId="0" borderId="0" xfId="0" applyBorder="1" applyAlignment="1" applyProtection="1">
      <alignment horizontal="left"/>
    </xf>
    <xf numFmtId="4" fontId="0" fillId="0" borderId="0" xfId="0" applyNumberFormat="1" applyBorder="1" applyAlignment="1" applyProtection="1">
      <alignment horizontal="left"/>
    </xf>
    <xf numFmtId="164" fontId="2" fillId="0" borderId="0" xfId="0" applyNumberFormat="1" applyFont="1" applyBorder="1" applyProtection="1"/>
    <xf numFmtId="164" fontId="0" fillId="0" borderId="0" xfId="0" applyNumberFormat="1" applyBorder="1" applyProtection="1"/>
    <xf numFmtId="164" fontId="0" fillId="0" borderId="0" xfId="0" applyNumberFormat="1" applyFill="1" applyBorder="1" applyProtection="1"/>
    <xf numFmtId="0" fontId="0" fillId="0" borderId="0" xfId="0" applyNumberFormat="1" applyFill="1" applyBorder="1" applyAlignment="1" applyProtection="1">
      <alignment horizontal="left" wrapText="1"/>
    </xf>
    <xf numFmtId="49" fontId="3" fillId="0" borderId="2" xfId="0" applyNumberFormat="1" applyFont="1" applyBorder="1" applyAlignment="1" applyProtection="1">
      <alignment horizontal="left"/>
    </xf>
    <xf numFmtId="0" fontId="3" fillId="0" borderId="2" xfId="0" applyNumberFormat="1" applyFont="1" applyBorder="1" applyAlignment="1" applyProtection="1">
      <alignment horizontal="left" wrapText="1"/>
    </xf>
    <xf numFmtId="164" fontId="4" fillId="0" borderId="2" xfId="0" applyNumberFormat="1" applyFont="1" applyBorder="1" applyProtection="1"/>
    <xf numFmtId="164" fontId="3" fillId="0" borderId="2" xfId="0" applyNumberFormat="1" applyFont="1" applyBorder="1" applyAlignment="1" applyProtection="1">
      <alignment wrapText="1"/>
    </xf>
    <xf numFmtId="164" fontId="3" fillId="0" borderId="2" xfId="0" applyNumberFormat="1" applyFont="1" applyBorder="1" applyAlignment="1" applyProtection="1">
      <alignment horizontal="left" wrapText="1"/>
    </xf>
    <xf numFmtId="4" fontId="4" fillId="0" borderId="2" xfId="0" applyNumberFormat="1" applyFont="1" applyBorder="1" applyProtection="1"/>
    <xf numFmtId="49" fontId="0" fillId="0" borderId="3" xfId="0" applyNumberFormat="1" applyBorder="1" applyAlignment="1" applyProtection="1">
      <alignment horizontal="left"/>
    </xf>
    <xf numFmtId="0" fontId="0" fillId="0" borderId="3" xfId="0" applyNumberFormat="1" applyBorder="1" applyAlignment="1" applyProtection="1">
      <alignment horizontal="left" wrapText="1"/>
    </xf>
    <xf numFmtId="0" fontId="0" fillId="0" borderId="3" xfId="0" applyBorder="1" applyAlignment="1" applyProtection="1">
      <alignment horizontal="left"/>
    </xf>
    <xf numFmtId="4" fontId="0" fillId="0" borderId="3" xfId="0" applyNumberFormat="1" applyBorder="1" applyProtection="1"/>
    <xf numFmtId="164" fontId="2" fillId="0" borderId="3" xfId="0" applyNumberFormat="1" applyFont="1" applyBorder="1" applyProtection="1">
      <protection locked="0"/>
    </xf>
    <xf numFmtId="164" fontId="0" fillId="0" borderId="3" xfId="0" applyNumberFormat="1" applyBorder="1" applyProtection="1"/>
    <xf numFmtId="0" fontId="0" fillId="0" borderId="3" xfId="0" applyNumberFormat="1" applyBorder="1" applyAlignment="1" applyProtection="1">
      <alignment horizontal="left" wrapText="1"/>
      <protection locked="0"/>
    </xf>
    <xf numFmtId="0" fontId="0" fillId="2" borderId="0" xfId="0" applyFill="1"/>
    <xf numFmtId="0" fontId="0" fillId="0" borderId="0" xfId="0" applyFill="1"/>
    <xf numFmtId="0" fontId="0" fillId="0" borderId="0" xfId="0" applyAlignment="1">
      <alignment wrapText="1"/>
    </xf>
    <xf numFmtId="0" fontId="5" fillId="0" borderId="0" xfId="0" applyFont="1" applyAlignment="1">
      <alignment wrapText="1"/>
    </xf>
    <xf numFmtId="0" fontId="0" fillId="2" borderId="0" xfId="0" applyFill="1" applyAlignment="1">
      <alignment wrapText="1"/>
    </xf>
    <xf numFmtId="0" fontId="5" fillId="0" borderId="0" xfId="0" applyFont="1" applyFill="1" applyAlignment="1">
      <alignment wrapText="1"/>
    </xf>
    <xf numFmtId="49" fontId="0" fillId="0" borderId="0" xfId="0" applyNumberFormat="1"/>
    <xf numFmtId="0" fontId="6" fillId="0" borderId="0" xfId="0" applyNumberFormat="1" applyFont="1"/>
    <xf numFmtId="165" fontId="0" fillId="0" borderId="0" xfId="0" applyNumberFormat="1" applyAlignment="1">
      <alignment horizontal="right"/>
    </xf>
    <xf numFmtId="49" fontId="6" fillId="0" borderId="4" xfId="0" applyNumberFormat="1" applyFont="1" applyBorder="1"/>
    <xf numFmtId="0" fontId="6" fillId="0" borderId="4" xfId="0" applyFont="1" applyBorder="1" applyAlignment="1">
      <alignment wrapText="1"/>
    </xf>
    <xf numFmtId="0" fontId="6" fillId="0" borderId="4" xfId="0" applyFont="1" applyBorder="1"/>
    <xf numFmtId="0" fontId="6" fillId="0" borderId="4" xfId="0" applyNumberFormat="1" applyFont="1" applyBorder="1" applyAlignment="1">
      <alignment wrapText="1"/>
    </xf>
    <xf numFmtId="165" fontId="6" fillId="0" borderId="4" xfId="0" applyNumberFormat="1" applyFont="1" applyBorder="1" applyAlignment="1">
      <alignment horizontal="left" wrapText="1"/>
    </xf>
    <xf numFmtId="0" fontId="7" fillId="0" borderId="5" xfId="0" applyNumberFormat="1" applyFont="1" applyFill="1" applyBorder="1" applyAlignment="1" applyProtection="1">
      <alignment horizontal="left" vertical="top" wrapText="1"/>
    </xf>
    <xf numFmtId="0" fontId="7" fillId="3" borderId="5" xfId="0" applyNumberFormat="1" applyFont="1" applyFill="1" applyBorder="1" applyAlignment="1" applyProtection="1">
      <alignment horizontal="left" vertical="top" wrapText="1"/>
    </xf>
    <xf numFmtId="49" fontId="0" fillId="0" borderId="0" xfId="0" applyNumberFormat="1" applyFill="1" applyAlignment="1" applyProtection="1">
      <alignment horizontal="left"/>
    </xf>
    <xf numFmtId="0" fontId="0" fillId="0" borderId="0" xfId="0" applyNumberFormat="1" applyFill="1" applyAlignment="1" applyProtection="1">
      <alignment horizontal="left" wrapText="1"/>
    </xf>
    <xf numFmtId="164" fontId="0" fillId="0" borderId="0" xfId="0" applyNumberFormat="1" applyFill="1" applyProtection="1"/>
    <xf numFmtId="0" fontId="0" fillId="0" borderId="0" xfId="0" applyFill="1" applyProtection="1"/>
    <xf numFmtId="0" fontId="0" fillId="0" borderId="6" xfId="0" applyFill="1" applyBorder="1" applyProtection="1"/>
    <xf numFmtId="49" fontId="3" fillId="0" borderId="6" xfId="0" applyNumberFormat="1" applyFont="1" applyFill="1" applyBorder="1" applyAlignment="1" applyProtection="1">
      <alignment horizontal="left"/>
    </xf>
    <xf numFmtId="0" fontId="3" fillId="0" borderId="6" xfId="0" applyNumberFormat="1" applyFont="1" applyFill="1" applyBorder="1" applyAlignment="1" applyProtection="1">
      <alignment horizontal="left" wrapText="1"/>
    </xf>
    <xf numFmtId="164" fontId="3" fillId="0" borderId="6" xfId="0" applyNumberFormat="1" applyFont="1" applyFill="1" applyBorder="1" applyAlignment="1" applyProtection="1">
      <alignment horizontal="right" wrapText="1"/>
    </xf>
    <xf numFmtId="0" fontId="8" fillId="0" borderId="0" xfId="0" applyFont="1" applyFill="1" applyProtection="1"/>
    <xf numFmtId="49" fontId="8" fillId="0" borderId="0" xfId="0" applyNumberFormat="1" applyFont="1" applyFill="1" applyAlignment="1" applyProtection="1">
      <alignment horizontal="left"/>
    </xf>
    <xf numFmtId="0" fontId="8" fillId="0" borderId="0" xfId="0" applyNumberFormat="1" applyFont="1" applyFill="1" applyAlignment="1" applyProtection="1">
      <alignment horizontal="left" wrapText="1"/>
    </xf>
    <xf numFmtId="164" fontId="8" fillId="0" borderId="0" xfId="0" applyNumberFormat="1" applyFont="1" applyFill="1" applyProtection="1"/>
    <xf numFmtId="0" fontId="9" fillId="0" borderId="0" xfId="0" applyFont="1" applyFill="1" applyProtection="1"/>
    <xf numFmtId="49" fontId="9" fillId="0" borderId="0" xfId="0" applyNumberFormat="1" applyFont="1" applyFill="1" applyAlignment="1" applyProtection="1">
      <alignment horizontal="left"/>
    </xf>
    <xf numFmtId="0" fontId="9" fillId="0" borderId="0" xfId="0" applyNumberFormat="1" applyFont="1" applyFill="1" applyAlignment="1" applyProtection="1">
      <alignment horizontal="left" wrapText="1"/>
    </xf>
    <xf numFmtId="164" fontId="9" fillId="0" borderId="0" xfId="0" applyNumberFormat="1" applyFont="1" applyFill="1" applyProtection="1"/>
    <xf numFmtId="0" fontId="0" fillId="0" borderId="0" xfId="0" applyFont="1" applyFill="1" applyProtection="1"/>
    <xf numFmtId="49" fontId="0" fillId="0" borderId="0" xfId="0" applyNumberFormat="1" applyFont="1" applyFill="1" applyAlignment="1" applyProtection="1">
      <alignment horizontal="left"/>
    </xf>
    <xf numFmtId="0" fontId="0" fillId="0" borderId="0" xfId="0" applyNumberFormat="1" applyFont="1" applyFill="1" applyAlignment="1" applyProtection="1">
      <alignment horizontal="left" wrapText="1"/>
    </xf>
    <xf numFmtId="164" fontId="0" fillId="0" borderId="0" xfId="0" applyNumberFormat="1" applyFont="1" applyFill="1" applyProtection="1"/>
    <xf numFmtId="0" fontId="10" fillId="0" borderId="0" xfId="0" applyFont="1" applyFill="1" applyProtection="1"/>
    <xf numFmtId="49" fontId="10" fillId="0" borderId="0" xfId="0" applyNumberFormat="1" applyFont="1" applyFill="1" applyAlignment="1" applyProtection="1">
      <alignment horizontal="left"/>
    </xf>
    <xf numFmtId="0" fontId="10" fillId="0" borderId="0" xfId="0" applyNumberFormat="1" applyFont="1" applyFill="1" applyAlignment="1" applyProtection="1">
      <alignment horizontal="left" wrapText="1"/>
    </xf>
    <xf numFmtId="164" fontId="10" fillId="0" borderId="0" xfId="0" applyNumberFormat="1" applyFont="1" applyFill="1" applyProtection="1"/>
    <xf numFmtId="49" fontId="9" fillId="4" borderId="0" xfId="0" applyNumberFormat="1" applyFont="1" applyFill="1" applyAlignment="1" applyProtection="1">
      <alignment horizontal="left"/>
    </xf>
    <xf numFmtId="0" fontId="9" fillId="4" borderId="0" xfId="0" applyNumberFormat="1" applyFont="1" applyFill="1" applyAlignment="1" applyProtection="1">
      <alignment horizontal="left" wrapText="1"/>
    </xf>
    <xf numFmtId="164" fontId="9" fillId="4" borderId="0" xfId="0" applyNumberFormat="1" applyFont="1" applyFill="1" applyProtection="1"/>
    <xf numFmtId="0" fontId="9" fillId="4" borderId="0" xfId="0" applyFont="1" applyFill="1" applyProtection="1"/>
    <xf numFmtId="49" fontId="12" fillId="0" borderId="0" xfId="0" applyNumberFormat="1" applyFont="1" applyFill="1" applyAlignment="1" applyProtection="1">
      <alignment horizontal="left"/>
    </xf>
    <xf numFmtId="0" fontId="12" fillId="0" borderId="0" xfId="0" applyNumberFormat="1" applyFont="1" applyFill="1" applyAlignment="1" applyProtection="1">
      <alignment horizontal="left" wrapText="1"/>
    </xf>
    <xf numFmtId="164" fontId="12" fillId="0" borderId="0" xfId="0" applyNumberFormat="1" applyFont="1" applyFill="1" applyProtection="1"/>
    <xf numFmtId="0" fontId="12" fillId="0" borderId="0" xfId="0" applyFont="1" applyFill="1" applyProtection="1"/>
    <xf numFmtId="0" fontId="1" fillId="0" borderId="0" xfId="3" applyFill="1" applyAlignment="1" applyProtection="1">
      <alignment wrapText="1"/>
    </xf>
    <xf numFmtId="0" fontId="1" fillId="0" borderId="0" xfId="5" applyFont="1" applyFill="1" applyAlignment="1" applyProtection="1">
      <alignment wrapText="1"/>
    </xf>
    <xf numFmtId="0" fontId="15" fillId="0" borderId="0" xfId="4" applyFont="1" applyFill="1" applyAlignment="1" applyProtection="1">
      <alignment wrapText="1"/>
    </xf>
    <xf numFmtId="0" fontId="16" fillId="0" borderId="0" xfId="4" applyFont="1" applyFill="1" applyAlignment="1" applyProtection="1">
      <alignment wrapText="1"/>
    </xf>
    <xf numFmtId="0" fontId="17" fillId="0" borderId="0" xfId="4" applyFont="1" applyFill="1" applyAlignment="1" applyProtection="1">
      <alignment vertical="top" wrapText="1"/>
    </xf>
    <xf numFmtId="0" fontId="1" fillId="0" borderId="0" xfId="5" applyFont="1" applyFill="1" applyAlignment="1" applyProtection="1">
      <alignment vertical="top" wrapText="1"/>
    </xf>
    <xf numFmtId="0" fontId="17" fillId="0" borderId="0" xfId="4" applyFont="1" applyFill="1" applyAlignment="1" applyProtection="1">
      <alignment horizontal="left" vertical="top" wrapText="1"/>
    </xf>
    <xf numFmtId="0" fontId="18" fillId="0" borderId="0" xfId="3" applyFont="1" applyFill="1" applyAlignment="1" applyProtection="1">
      <alignment wrapText="1"/>
    </xf>
    <xf numFmtId="0" fontId="18" fillId="0" borderId="0" xfId="5" applyFont="1" applyFill="1" applyAlignment="1" applyProtection="1">
      <alignment wrapText="1"/>
    </xf>
    <xf numFmtId="0" fontId="19" fillId="0" borderId="0" xfId="5" applyFont="1" applyFill="1" applyAlignment="1" applyProtection="1"/>
    <xf numFmtId="0" fontId="12" fillId="0" borderId="0" xfId="6" applyProtection="1"/>
    <xf numFmtId="166" fontId="20" fillId="0" borderId="0" xfId="6" applyNumberFormat="1" applyFont="1" applyFill="1" applyAlignment="1" applyProtection="1">
      <alignment wrapText="1"/>
    </xf>
    <xf numFmtId="166" fontId="6" fillId="0" borderId="0" xfId="6" applyNumberFormat="1" applyFont="1" applyFill="1" applyAlignment="1" applyProtection="1"/>
    <xf numFmtId="166" fontId="12" fillId="0" borderId="0" xfId="6" applyNumberFormat="1" applyFont="1" applyFill="1" applyAlignment="1" applyProtection="1"/>
    <xf numFmtId="0" fontId="12" fillId="0" borderId="0" xfId="6" applyFont="1" applyProtection="1"/>
    <xf numFmtId="166" fontId="12" fillId="0" borderId="2" xfId="6" applyNumberFormat="1" applyFont="1" applyFill="1" applyBorder="1" applyAlignment="1" applyProtection="1"/>
    <xf numFmtId="0" fontId="12" fillId="0" borderId="2" xfId="6" applyFont="1" applyBorder="1" applyProtection="1"/>
    <xf numFmtId="167" fontId="12" fillId="0" borderId="2" xfId="6" applyNumberFormat="1" applyFont="1" applyBorder="1" applyProtection="1">
      <protection locked="0"/>
    </xf>
    <xf numFmtId="167" fontId="12" fillId="0" borderId="0" xfId="6" applyNumberFormat="1" applyFont="1" applyProtection="1">
      <protection locked="0"/>
    </xf>
    <xf numFmtId="0" fontId="6" fillId="0" borderId="0" xfId="6" applyFont="1" applyProtection="1"/>
    <xf numFmtId="0" fontId="21" fillId="0" borderId="0" xfId="6" applyFont="1" applyProtection="1"/>
    <xf numFmtId="167" fontId="21" fillId="0" borderId="0" xfId="6" applyNumberFormat="1" applyFont="1" applyProtection="1">
      <protection locked="0"/>
    </xf>
    <xf numFmtId="0" fontId="23" fillId="0" borderId="2" xfId="7" quotePrefix="1" applyNumberFormat="1" applyFont="1" applyFill="1" applyBorder="1" applyAlignment="1" applyProtection="1">
      <alignment horizontal="left" vertical="top" wrapText="1"/>
    </xf>
    <xf numFmtId="0" fontId="12" fillId="0" borderId="2" xfId="6" applyFont="1" applyFill="1" applyBorder="1" applyProtection="1"/>
    <xf numFmtId="0" fontId="23" fillId="0" borderId="2" xfId="8" applyNumberFormat="1" applyFont="1" applyFill="1" applyBorder="1" applyAlignment="1" applyProtection="1">
      <alignment horizontal="left" vertical="top" wrapText="1"/>
    </xf>
    <xf numFmtId="164" fontId="2" fillId="0" borderId="1" xfId="0" applyNumberFormat="1" applyFont="1" applyBorder="1" applyProtection="1"/>
    <xf numFmtId="0" fontId="12" fillId="0" borderId="0" xfId="6" applyFont="1" applyFill="1" applyProtection="1"/>
    <xf numFmtId="0" fontId="21" fillId="0" borderId="0" xfId="6" applyFont="1" applyFill="1" applyProtection="1"/>
    <xf numFmtId="0" fontId="14" fillId="0" borderId="2" xfId="10" applyFont="1" applyFill="1" applyBorder="1" applyProtection="1"/>
    <xf numFmtId="0" fontId="14" fillId="0" borderId="2" xfId="10" applyFont="1" applyFill="1" applyBorder="1" applyAlignment="1" applyProtection="1">
      <alignment wrapText="1"/>
    </xf>
    <xf numFmtId="0" fontId="12" fillId="0" borderId="0" xfId="6" applyFill="1" applyProtection="1"/>
    <xf numFmtId="0" fontId="1" fillId="0" borderId="0" xfId="3" applyFont="1" applyFill="1" applyBorder="1" applyAlignment="1" applyProtection="1">
      <alignment wrapText="1"/>
    </xf>
    <xf numFmtId="0" fontId="1" fillId="0" borderId="0" xfId="2" applyFont="1" applyFill="1" applyBorder="1" applyAlignment="1" applyProtection="1">
      <alignment wrapText="1"/>
    </xf>
    <xf numFmtId="0" fontId="11" fillId="0" borderId="0" xfId="2" applyFont="1" applyFill="1" applyBorder="1" applyAlignment="1" applyProtection="1">
      <alignment wrapText="1"/>
    </xf>
    <xf numFmtId="0" fontId="11" fillId="0" borderId="0" xfId="4" applyFont="1" applyFill="1" applyBorder="1" applyAlignment="1" applyProtection="1">
      <alignment wrapText="1"/>
    </xf>
    <xf numFmtId="49" fontId="1" fillId="0" borderId="0" xfId="2" applyNumberFormat="1" applyFont="1" applyFill="1" applyBorder="1" applyAlignment="1" applyProtection="1">
      <alignment wrapText="1"/>
    </xf>
    <xf numFmtId="164" fontId="1" fillId="0" borderId="0" xfId="2" applyNumberFormat="1" applyFont="1" applyFill="1" applyBorder="1" applyAlignment="1" applyProtection="1">
      <alignment wrapText="1"/>
    </xf>
    <xf numFmtId="9" fontId="1" fillId="0" borderId="0" xfId="1" applyFont="1" applyFill="1" applyBorder="1" applyAlignment="1" applyProtection="1">
      <alignment wrapText="1"/>
    </xf>
    <xf numFmtId="14" fontId="11" fillId="0" borderId="0" xfId="2" applyNumberFormat="1" applyFont="1" applyFill="1" applyBorder="1" applyAlignment="1" applyProtection="1">
      <alignment wrapText="1"/>
    </xf>
    <xf numFmtId="0" fontId="12" fillId="0" borderId="1" xfId="0" applyNumberFormat="1" applyFont="1" applyBorder="1" applyAlignment="1" applyProtection="1">
      <alignment horizontal="left" wrapText="1"/>
    </xf>
    <xf numFmtId="0" fontId="13" fillId="0" borderId="0" xfId="6" applyFont="1" applyFill="1" applyBorder="1" applyAlignment="1" applyProtection="1">
      <alignment horizontal="left" vertical="top" wrapText="1"/>
    </xf>
  </cellXfs>
  <cellStyles count="11">
    <cellStyle name="Navadno" xfId="0" builtinId="0" customBuiltin="1"/>
    <cellStyle name="Navadno 2" xfId="3"/>
    <cellStyle name="Navadno 2 3" xfId="2"/>
    <cellStyle name="Navadno 2 3 2" xfId="5"/>
    <cellStyle name="Navadno 2 5" xfId="4"/>
    <cellStyle name="Navadno 3" xfId="6"/>
    <cellStyle name="Navadno 5" xfId="10"/>
    <cellStyle name="Odstotek" xfId="1" builtinId="5" customBuiltin="1"/>
    <cellStyle name="Vejica 2" xfId="9"/>
    <cellStyle name="Vejica 2 3" xfId="8"/>
    <cellStyle name="Vejica_popis-splošno-zun.ured" xfId="7"/>
  </cellStyles>
  <dxfs count="31">
    <dxf>
      <font>
        <b/>
        <i val="0"/>
      </font>
    </dxf>
    <dxf>
      <fill>
        <patternFill>
          <bgColor indexed="44"/>
        </patternFill>
      </fill>
    </dxf>
    <dxf>
      <font>
        <b/>
        <i val="0"/>
      </font>
    </dxf>
    <dxf>
      <fill>
        <patternFill>
          <bgColor indexed="44"/>
        </patternFill>
      </fill>
    </dxf>
    <dxf>
      <font>
        <b/>
        <i val="0"/>
      </font>
    </dxf>
    <dxf>
      <fill>
        <patternFill>
          <bgColor indexed="44"/>
        </patternFill>
      </fill>
    </dxf>
    <dxf>
      <font>
        <b/>
        <i val="0"/>
      </font>
    </dxf>
    <dxf>
      <fill>
        <patternFill>
          <bgColor indexed="44"/>
        </patternFill>
      </fill>
    </dxf>
    <dxf>
      <font>
        <b/>
        <i val="0"/>
      </font>
    </dxf>
    <dxf>
      <fill>
        <patternFill>
          <bgColor indexed="44"/>
        </patternFill>
      </fill>
    </dxf>
    <dxf>
      <fill>
        <patternFill>
          <bgColor indexed="57"/>
        </patternFill>
      </fill>
    </dxf>
    <dxf>
      <font>
        <b/>
        <i val="0"/>
      </font>
      <fill>
        <patternFill>
          <bgColor indexed="15"/>
        </patternFill>
      </fill>
    </dxf>
    <dxf>
      <font>
        <b/>
        <i val="0"/>
      </font>
      <fill>
        <patternFill>
          <bgColor indexed="15"/>
        </patternFill>
      </fill>
    </dxf>
    <dxf>
      <font>
        <b/>
        <i val="0"/>
      </font>
      <fill>
        <patternFill>
          <bgColor theme="0" tint="-0.24994659260841701"/>
        </patternFill>
      </fill>
    </dxf>
    <dxf>
      <fill>
        <patternFill>
          <bgColor indexed="44"/>
        </patternFill>
      </fill>
    </dxf>
    <dxf>
      <font>
        <color theme="0"/>
        <name val="Cambria"/>
      </font>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ill>
        <patternFill>
          <bgColor indexed="44"/>
        </patternFill>
      </fill>
    </dxf>
    <dxf>
      <font>
        <color theme="0"/>
        <name val="Cambria"/>
      </font>
    </dxf>
    <dxf>
      <fill>
        <patternFill>
          <bgColor indexed="5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247650</xdr:colOff>
      <xdr:row>12</xdr:row>
      <xdr:rowOff>76200</xdr:rowOff>
    </xdr:from>
    <xdr:to>
      <xdr:col>11</xdr:col>
      <xdr:colOff>495300</xdr:colOff>
      <xdr:row>27</xdr:row>
      <xdr:rowOff>142875</xdr:rowOff>
    </xdr:to>
    <xdr:sp macro="" textlink="">
      <xdr:nvSpPr>
        <xdr:cNvPr id="3073" name="AutoShape 1"/>
        <xdr:cNvSpPr>
          <a:spLocks noChangeArrowheads="1"/>
        </xdr:cNvSpPr>
      </xdr:nvSpPr>
      <xdr:spPr bwMode="auto">
        <a:xfrm>
          <a:off x="12039600" y="2038350"/>
          <a:ext cx="1295400" cy="2495550"/>
        </a:xfrm>
        <a:prstGeom prst="wedgeRectCallout">
          <a:avLst>
            <a:gd name="adj1" fmla="val 112500"/>
            <a:gd name="adj2" fmla="val -66032"/>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12</xdr:col>
      <xdr:colOff>0</xdr:colOff>
      <xdr:row>15</xdr:row>
      <xdr:rowOff>0</xdr:rowOff>
    </xdr:from>
    <xdr:to>
      <xdr:col>13</xdr:col>
      <xdr:colOff>514350</xdr:colOff>
      <xdr:row>26</xdr:row>
      <xdr:rowOff>104775</xdr:rowOff>
    </xdr:to>
    <xdr:sp macro="" textlink="">
      <xdr:nvSpPr>
        <xdr:cNvPr id="3077" name="AutoShape 5"/>
        <xdr:cNvSpPr>
          <a:spLocks noChangeArrowheads="1"/>
        </xdr:cNvSpPr>
      </xdr:nvSpPr>
      <xdr:spPr bwMode="auto">
        <a:xfrm>
          <a:off x="13935075" y="2447925"/>
          <a:ext cx="1295400" cy="1885950"/>
        </a:xfrm>
        <a:prstGeom prst="wedgeRectCallout">
          <a:avLst>
            <a:gd name="adj1" fmla="val 58824"/>
            <a:gd name="adj2" fmla="val -91921"/>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ZnesekNet*DDV</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4</xdr:col>
      <xdr:colOff>47625</xdr:colOff>
      <xdr:row>14</xdr:row>
      <xdr:rowOff>152400</xdr:rowOff>
    </xdr:from>
    <xdr:to>
      <xdr:col>8</xdr:col>
      <xdr:colOff>495300</xdr:colOff>
      <xdr:row>25</xdr:row>
      <xdr:rowOff>123825</xdr:rowOff>
    </xdr:to>
    <xdr:sp macro="" textlink="">
      <xdr:nvSpPr>
        <xdr:cNvPr id="3078" name="AutoShape 6"/>
        <xdr:cNvSpPr>
          <a:spLocks noChangeArrowheads="1"/>
        </xdr:cNvSpPr>
      </xdr:nvSpPr>
      <xdr:spPr bwMode="auto">
        <a:xfrm>
          <a:off x="4943475" y="2438400"/>
          <a:ext cx="5457825" cy="1752600"/>
        </a:xfrm>
        <a:prstGeom prst="wedgeRoundRectCallout">
          <a:avLst>
            <a:gd name="adj1" fmla="val 24171"/>
            <a:gd name="adj2" fmla="val -84782"/>
            <a:gd name="adj3" fmla="val 16667"/>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1" i="0" strike="noStrike">
              <a:solidFill>
                <a:srgbClr val="008000"/>
              </a:solidFill>
              <a:latin typeface="Arial"/>
              <a:cs typeface="Arial"/>
            </a:rPr>
            <a:t>Uvoz v PRINS vedno v polje: PonCenaBrezPopLas.</a:t>
          </a:r>
        </a:p>
        <a:p>
          <a:pPr algn="l" rtl="0">
            <a:defRPr sz="1000"/>
          </a:pPr>
          <a:r>
            <a:rPr lang="sl-SI" sz="1000" b="1" i="0" strike="noStrike">
              <a:solidFill>
                <a:srgbClr val="008000"/>
              </a:solidFill>
              <a:latin typeface="Arial"/>
              <a:cs typeface="Arial"/>
            </a:rPr>
            <a:t>1. Pri tistih postavkah, ki so prazne, se ista vrednost uvozi še v NepCena in označi ODD in določi pripadnost  PonTip.Debet.</a:t>
          </a:r>
        </a:p>
        <a:p>
          <a:pPr algn="l" rtl="0">
            <a:defRPr sz="1000"/>
          </a:pPr>
          <a:r>
            <a:rPr lang="sl-SI" sz="1000" b="1" i="0" strike="noStrike">
              <a:solidFill>
                <a:srgbClr val="008000"/>
              </a:solidFill>
              <a:latin typeface="Arial"/>
              <a:cs typeface="Arial"/>
            </a:rPr>
            <a:t>2.Pri postavkah, ki so že ODD je isto kot t. 1.</a:t>
          </a:r>
        </a:p>
        <a:p>
          <a:pPr algn="l" rtl="0">
            <a:defRPr sz="1000"/>
          </a:pPr>
          <a:r>
            <a:rPr lang="sl-SI" sz="1000" b="1" i="0" strike="noStrike">
              <a:solidFill>
                <a:srgbClr val="008000"/>
              </a:solidFill>
              <a:latin typeface="Arial"/>
              <a:cs typeface="Arial"/>
            </a:rPr>
            <a:t>3.Pri postavkah, ki niso prazne pa se vrednost tega polja prepiše le v PonCenaBrezPopLas. </a:t>
          </a:r>
        </a:p>
        <a:p>
          <a:pPr algn="l" rtl="0">
            <a:defRPr sz="1000"/>
          </a:pPr>
          <a:endParaRPr lang="sl-SI" sz="1000" b="1" i="0" strike="noStrike">
            <a:solidFill>
              <a:srgbClr val="008000"/>
            </a:solidFill>
            <a:latin typeface="Arial"/>
            <a:cs typeface="Arial"/>
          </a:endParaRPr>
        </a:p>
        <a:p>
          <a:pPr algn="l" rtl="0">
            <a:defRPr sz="1000"/>
          </a:pPr>
          <a:r>
            <a:rPr lang="sl-SI" sz="1000" b="1" i="0" strike="noStrike">
              <a:solidFill>
                <a:srgbClr val="008000"/>
              </a:solidFill>
              <a:latin typeface="Arial"/>
              <a:cs typeface="Arial"/>
            </a:rPr>
            <a:t>Iz PRINSA pa se vedno izvozi PonCenaBrezPopLas.</a:t>
          </a:r>
        </a:p>
        <a:p>
          <a:pPr algn="l" rtl="0">
            <a:defRPr sz="1000"/>
          </a:pPr>
          <a:endParaRPr lang="sl-SI" sz="1000" b="1" i="0" strike="noStrike">
            <a:solidFill>
              <a:srgbClr val="008000"/>
            </a:solidFill>
            <a:latin typeface="Arial"/>
            <a:cs typeface="Arial"/>
          </a:endParaRPr>
        </a:p>
        <a:p>
          <a:pPr algn="l" rtl="0">
            <a:defRPr sz="1000"/>
          </a:pPr>
          <a:endParaRPr lang="sl-SI" sz="1000" b="1" i="0" strike="noStrike">
            <a:solidFill>
              <a:srgbClr val="008000"/>
            </a:solidFill>
            <a:latin typeface="Arial"/>
            <a:cs typeface="Arial"/>
          </a:endParaRPr>
        </a:p>
      </xdr:txBody>
    </xdr:sp>
    <xdr:clientData/>
  </xdr:twoCellAnchor>
  <xdr:twoCellAnchor>
    <xdr:from>
      <xdr:col>14</xdr:col>
      <xdr:colOff>428625</xdr:colOff>
      <xdr:row>16</xdr:row>
      <xdr:rowOff>76200</xdr:rowOff>
    </xdr:from>
    <xdr:to>
      <xdr:col>17</xdr:col>
      <xdr:colOff>9525</xdr:colOff>
      <xdr:row>24</xdr:row>
      <xdr:rowOff>57150</xdr:rowOff>
    </xdr:to>
    <xdr:sp macro="" textlink="">
      <xdr:nvSpPr>
        <xdr:cNvPr id="3079" name="AutoShape 7"/>
        <xdr:cNvSpPr>
          <a:spLocks noChangeArrowheads="1"/>
        </xdr:cNvSpPr>
      </xdr:nvSpPr>
      <xdr:spPr bwMode="auto">
        <a:xfrm>
          <a:off x="15925800" y="2686050"/>
          <a:ext cx="1676400" cy="1276350"/>
        </a:xfrm>
        <a:prstGeom prst="wedgeRectCallout">
          <a:avLst>
            <a:gd name="adj1" fmla="val -51204"/>
            <a:gd name="adj2" fmla="val -114926"/>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Polje se prenaša v "Opomba"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0</xdr:row>
      <xdr:rowOff>0</xdr:rowOff>
    </xdr:from>
    <xdr:to>
      <xdr:col>10</xdr:col>
      <xdr:colOff>676275</xdr:colOff>
      <xdr:row>0</xdr:row>
      <xdr:rowOff>0</xdr:rowOff>
    </xdr:to>
    <xdr:sp macro="" textlink="">
      <xdr:nvSpPr>
        <xdr:cNvPr id="2053" name="AutoShape 5"/>
        <xdr:cNvSpPr>
          <a:spLocks noChangeArrowheads="1"/>
        </xdr:cNvSpPr>
      </xdr:nvSpPr>
      <xdr:spPr bwMode="auto">
        <a:xfrm>
          <a:off x="11849100" y="0"/>
          <a:ext cx="1733550" cy="0"/>
        </a:xfrm>
        <a:prstGeom prst="wedgeRectCallout">
          <a:avLst>
            <a:gd name="adj1" fmla="val -74866"/>
            <a:gd name="adj2" fmla="val 58750"/>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abSelected="1" view="pageBreakPreview" zoomScaleNormal="100" zoomScaleSheetLayoutView="100" workbookViewId="0">
      <selection activeCell="F15" sqref="F15"/>
    </sheetView>
  </sheetViews>
  <sheetFormatPr defaultRowHeight="12.75"/>
  <cols>
    <col min="1" max="1" width="14" style="109" customWidth="1"/>
    <col min="2" max="2" width="9.28515625" style="109" customWidth="1"/>
    <col min="3" max="3" width="10.28515625" style="109" customWidth="1"/>
    <col min="4" max="4" width="52" style="109" customWidth="1"/>
    <col min="5" max="5" width="12.28515625" style="109" customWidth="1"/>
    <col min="6" max="6" width="9.140625" style="109" customWidth="1"/>
    <col min="7" max="7" width="17.85546875" style="109" customWidth="1"/>
    <col min="8" max="8" width="9.140625" style="109" customWidth="1"/>
    <col min="9" max="9" width="8.85546875" style="109" customWidth="1"/>
    <col min="10" max="16384" width="9.140625" style="109"/>
  </cols>
  <sheetData>
    <row r="1" spans="1:9">
      <c r="A1" s="79"/>
      <c r="B1" s="79"/>
      <c r="C1" s="79"/>
      <c r="D1" s="79"/>
      <c r="E1" s="79"/>
      <c r="F1" s="79"/>
      <c r="G1" s="79"/>
      <c r="H1" s="78"/>
      <c r="I1" s="78"/>
    </row>
    <row r="2" spans="1:9">
      <c r="A2" s="79"/>
      <c r="B2" s="79"/>
      <c r="C2" s="79"/>
      <c r="D2" s="79"/>
      <c r="E2" s="79"/>
      <c r="F2" s="79"/>
      <c r="G2" s="79"/>
      <c r="H2" s="78"/>
      <c r="I2" s="78"/>
    </row>
    <row r="3" spans="1:9" ht="18">
      <c r="A3" s="86"/>
      <c r="B3" s="87" t="s">
        <v>1688</v>
      </c>
      <c r="C3" s="86"/>
      <c r="D3" s="86"/>
      <c r="E3" s="86"/>
      <c r="F3" s="86"/>
      <c r="G3" s="86"/>
      <c r="H3" s="85"/>
      <c r="I3" s="78"/>
    </row>
    <row r="4" spans="1:9">
      <c r="A4" s="79"/>
      <c r="B4" s="79"/>
      <c r="C4" s="79"/>
      <c r="D4" s="79"/>
      <c r="E4" s="79"/>
      <c r="F4" s="79"/>
      <c r="G4" s="79"/>
      <c r="H4" s="78"/>
      <c r="I4" s="78"/>
    </row>
    <row r="5" spans="1:9">
      <c r="A5" s="79"/>
      <c r="B5" s="79"/>
      <c r="C5" s="79"/>
      <c r="D5" s="79"/>
      <c r="E5" s="79"/>
      <c r="F5" s="79"/>
      <c r="G5" s="79"/>
      <c r="H5" s="78"/>
      <c r="I5" s="78"/>
    </row>
    <row r="6" spans="1:9">
      <c r="A6" s="79"/>
      <c r="B6" s="79"/>
      <c r="C6" s="79"/>
      <c r="D6" s="79"/>
      <c r="E6" s="79"/>
      <c r="F6" s="79"/>
      <c r="G6" s="79"/>
      <c r="H6" s="78"/>
      <c r="I6" s="78"/>
    </row>
    <row r="7" spans="1:9">
      <c r="A7" s="79"/>
      <c r="B7" s="79"/>
      <c r="C7" s="79"/>
      <c r="D7" s="79"/>
      <c r="E7" s="79"/>
      <c r="F7" s="79"/>
      <c r="G7" s="79"/>
      <c r="H7" s="78"/>
      <c r="I7" s="78"/>
    </row>
    <row r="8" spans="1:9">
      <c r="A8" s="79"/>
      <c r="B8" s="79"/>
      <c r="C8" s="79"/>
      <c r="D8" s="79"/>
      <c r="E8" s="79"/>
      <c r="F8" s="79"/>
      <c r="G8" s="79"/>
      <c r="H8" s="78"/>
      <c r="I8" s="78"/>
    </row>
    <row r="9" spans="1:9">
      <c r="A9" s="79"/>
      <c r="B9" s="79"/>
      <c r="C9" s="79"/>
      <c r="D9" s="79"/>
      <c r="E9" s="79"/>
      <c r="F9" s="79"/>
      <c r="G9" s="79"/>
      <c r="H9" s="78"/>
      <c r="I9" s="78"/>
    </row>
    <row r="10" spans="1:9" ht="38.25">
      <c r="A10" s="79"/>
      <c r="B10" s="83" t="s">
        <v>0</v>
      </c>
      <c r="C10" s="79"/>
      <c r="D10" s="82" t="s">
        <v>1687</v>
      </c>
      <c r="E10" s="82"/>
      <c r="F10" s="82"/>
      <c r="G10" s="82"/>
      <c r="H10" s="82"/>
      <c r="I10" s="78"/>
    </row>
    <row r="11" spans="1:9">
      <c r="A11" s="79"/>
      <c r="B11" s="83"/>
      <c r="C11" s="79"/>
      <c r="D11" s="84"/>
      <c r="E11" s="84"/>
      <c r="F11" s="84"/>
      <c r="G11" s="84"/>
      <c r="H11" s="84"/>
      <c r="I11" s="78"/>
    </row>
    <row r="12" spans="1:9">
      <c r="A12" s="79"/>
      <c r="B12" s="83" t="s">
        <v>1686</v>
      </c>
      <c r="C12" s="79"/>
      <c r="D12" s="82" t="s">
        <v>1685</v>
      </c>
      <c r="E12" s="82"/>
      <c r="F12" s="82"/>
      <c r="G12" s="82"/>
      <c r="H12" s="82"/>
      <c r="I12" s="78"/>
    </row>
    <row r="13" spans="1:9">
      <c r="A13" s="79"/>
      <c r="B13" s="79"/>
      <c r="C13" s="79"/>
      <c r="D13" s="80"/>
      <c r="E13" s="79"/>
      <c r="F13" s="79"/>
      <c r="G13" s="79"/>
      <c r="H13" s="78"/>
      <c r="I13" s="78"/>
    </row>
    <row r="14" spans="1:9" ht="36">
      <c r="A14" s="79"/>
      <c r="B14" s="79" t="s">
        <v>1684</v>
      </c>
      <c r="C14" s="79"/>
      <c r="D14" s="81" t="s">
        <v>1689</v>
      </c>
      <c r="E14" s="81"/>
      <c r="F14" s="81"/>
      <c r="G14" s="81"/>
      <c r="H14" s="81"/>
      <c r="I14" s="78"/>
    </row>
    <row r="15" spans="1:9">
      <c r="A15" s="79"/>
      <c r="B15" s="79"/>
      <c r="C15" s="79"/>
      <c r="D15" s="80"/>
      <c r="E15" s="79"/>
      <c r="F15" s="79"/>
      <c r="G15" s="79"/>
      <c r="H15" s="78"/>
      <c r="I15" s="78"/>
    </row>
    <row r="16" spans="1:9">
      <c r="A16" s="79"/>
      <c r="B16" s="79"/>
      <c r="C16" s="79"/>
      <c r="D16" s="80"/>
      <c r="E16" s="79"/>
      <c r="F16" s="79"/>
      <c r="G16" s="79"/>
      <c r="H16" s="78"/>
      <c r="I16" s="78"/>
    </row>
    <row r="17" spans="1:9">
      <c r="A17" s="79"/>
      <c r="B17" s="79"/>
      <c r="C17" s="79"/>
      <c r="D17" s="79"/>
      <c r="E17" s="79"/>
      <c r="F17" s="79"/>
      <c r="G17" s="79"/>
      <c r="H17" s="78"/>
      <c r="I17" s="78"/>
    </row>
    <row r="18" spans="1:9">
      <c r="A18" s="79"/>
      <c r="B18" s="79"/>
      <c r="C18" s="79"/>
      <c r="D18" s="79"/>
      <c r="E18" s="79"/>
      <c r="F18" s="79"/>
      <c r="G18" s="79"/>
      <c r="H18" s="78"/>
      <c r="I18" s="78"/>
    </row>
    <row r="19" spans="1:9">
      <c r="A19" s="79"/>
      <c r="B19" s="79"/>
      <c r="C19" s="79"/>
      <c r="D19" s="79"/>
      <c r="E19" s="79"/>
      <c r="F19" s="79"/>
      <c r="G19" s="79"/>
      <c r="H19" s="78"/>
      <c r="I19" s="78"/>
    </row>
    <row r="20" spans="1:9">
      <c r="A20" s="78"/>
      <c r="B20" s="78"/>
      <c r="C20" s="78"/>
      <c r="D20" s="78"/>
      <c r="E20" s="78"/>
      <c r="F20" s="78"/>
      <c r="G20" s="78"/>
      <c r="H20" s="78"/>
      <c r="I20" s="78"/>
    </row>
    <row r="21" spans="1:9">
      <c r="A21" s="78"/>
      <c r="B21" s="78"/>
      <c r="C21" s="78"/>
      <c r="D21" s="78"/>
      <c r="E21" s="78"/>
      <c r="F21" s="78"/>
      <c r="G21" s="78"/>
      <c r="H21" s="78"/>
      <c r="I21" s="78"/>
    </row>
    <row r="22" spans="1:9">
      <c r="A22" s="78"/>
      <c r="B22" s="78"/>
      <c r="C22" s="78"/>
      <c r="D22" s="78"/>
      <c r="E22" s="78"/>
      <c r="F22" s="78"/>
      <c r="G22" s="78"/>
      <c r="H22" s="78"/>
      <c r="I22" s="78"/>
    </row>
    <row r="23" spans="1:9">
      <c r="A23" s="78"/>
      <c r="B23" s="78"/>
      <c r="C23" s="78"/>
      <c r="D23" s="78"/>
      <c r="E23" s="78"/>
      <c r="F23" s="78"/>
      <c r="G23" s="78"/>
      <c r="H23" s="78"/>
      <c r="I23" s="78"/>
    </row>
    <row r="24" spans="1:9">
      <c r="A24" s="78"/>
      <c r="B24" s="78"/>
      <c r="C24" s="78"/>
      <c r="D24" s="78"/>
      <c r="E24" s="78"/>
      <c r="F24" s="78"/>
      <c r="G24" s="78"/>
      <c r="H24" s="78"/>
      <c r="I24" s="78"/>
    </row>
    <row r="25" spans="1:9">
      <c r="A25" s="78"/>
      <c r="B25" s="78"/>
      <c r="C25" s="78"/>
      <c r="D25" s="78"/>
      <c r="E25" s="78"/>
      <c r="F25" s="78"/>
      <c r="G25" s="78"/>
      <c r="H25" s="78"/>
      <c r="I25" s="78"/>
    </row>
    <row r="26" spans="1:9">
      <c r="A26" s="110"/>
      <c r="B26" s="110"/>
      <c r="C26" s="110"/>
      <c r="D26" s="110"/>
      <c r="E26" s="110"/>
      <c r="F26" s="110"/>
      <c r="G26" s="110"/>
    </row>
    <row r="27" spans="1:9">
      <c r="A27" s="110"/>
      <c r="B27" s="110"/>
      <c r="C27" s="110"/>
      <c r="D27" s="111"/>
      <c r="E27" s="110"/>
      <c r="F27" s="110"/>
      <c r="G27" s="110"/>
    </row>
    <row r="28" spans="1:9">
      <c r="A28" s="110"/>
      <c r="B28" s="110"/>
      <c r="C28" s="110"/>
      <c r="D28" s="110"/>
      <c r="E28" s="110"/>
      <c r="F28" s="110"/>
      <c r="G28" s="110"/>
    </row>
    <row r="29" spans="1:9">
      <c r="A29" s="110"/>
      <c r="B29" s="110"/>
      <c r="C29" s="110"/>
      <c r="D29" s="110"/>
      <c r="E29" s="110"/>
      <c r="F29" s="110"/>
      <c r="G29" s="110"/>
    </row>
    <row r="30" spans="1:9">
      <c r="A30" s="110"/>
      <c r="B30" s="110"/>
      <c r="C30" s="110"/>
      <c r="D30" s="112"/>
      <c r="E30" s="110"/>
      <c r="F30" s="110"/>
      <c r="G30" s="110"/>
    </row>
    <row r="31" spans="1:9">
      <c r="A31" s="110"/>
      <c r="B31" s="110"/>
      <c r="C31" s="110"/>
      <c r="D31" s="112"/>
      <c r="E31" s="110"/>
      <c r="F31" s="110"/>
      <c r="G31" s="110"/>
    </row>
    <row r="32" spans="1:9">
      <c r="A32" s="110"/>
      <c r="B32" s="110"/>
      <c r="C32" s="110"/>
      <c r="D32" s="111"/>
      <c r="E32" s="110"/>
      <c r="F32" s="110"/>
      <c r="G32" s="110"/>
    </row>
    <row r="33" spans="1:7">
      <c r="A33" s="110"/>
      <c r="B33" s="110"/>
      <c r="C33" s="110"/>
      <c r="D33" s="110"/>
      <c r="E33" s="110"/>
      <c r="F33" s="110"/>
      <c r="G33" s="110"/>
    </row>
    <row r="34" spans="1:7">
      <c r="A34" s="110"/>
      <c r="B34" s="110"/>
      <c r="C34" s="110"/>
      <c r="D34" s="110"/>
      <c r="E34" s="110"/>
      <c r="F34" s="113"/>
      <c r="G34" s="110"/>
    </row>
    <row r="35" spans="1:7">
      <c r="A35" s="110"/>
      <c r="B35" s="110"/>
      <c r="C35" s="110"/>
      <c r="D35" s="110"/>
      <c r="E35" s="114"/>
      <c r="F35" s="114"/>
      <c r="G35" s="110"/>
    </row>
    <row r="36" spans="1:7">
      <c r="A36" s="110"/>
      <c r="B36" s="110"/>
      <c r="C36" s="110"/>
      <c r="D36" s="115"/>
      <c r="E36" s="114"/>
      <c r="F36" s="114"/>
      <c r="G36" s="110"/>
    </row>
    <row r="37" spans="1:7">
      <c r="A37" s="110"/>
      <c r="B37" s="110"/>
      <c r="C37" s="110"/>
      <c r="D37" s="110"/>
      <c r="E37" s="114"/>
      <c r="F37" s="114"/>
      <c r="G37" s="110"/>
    </row>
    <row r="38" spans="1:7">
      <c r="A38" s="110"/>
      <c r="B38" s="110"/>
      <c r="C38" s="110"/>
      <c r="D38" s="115"/>
      <c r="E38" s="114"/>
      <c r="F38" s="114"/>
      <c r="G38" s="110"/>
    </row>
    <row r="39" spans="1:7">
      <c r="A39" s="110"/>
      <c r="B39" s="110"/>
      <c r="C39" s="110"/>
      <c r="D39" s="110"/>
      <c r="E39" s="114"/>
      <c r="F39" s="114"/>
      <c r="G39" s="110"/>
    </row>
    <row r="40" spans="1:7">
      <c r="A40" s="110"/>
      <c r="B40" s="110"/>
      <c r="C40" s="110"/>
      <c r="D40" s="110"/>
      <c r="E40" s="110"/>
      <c r="F40" s="110"/>
      <c r="G40" s="110"/>
    </row>
    <row r="41" spans="1:7">
      <c r="A41" s="110"/>
      <c r="B41" s="110"/>
      <c r="C41" s="110"/>
      <c r="D41" s="110"/>
      <c r="E41" s="110"/>
      <c r="F41" s="110"/>
      <c r="G41" s="110"/>
    </row>
    <row r="42" spans="1:7">
      <c r="A42" s="110"/>
      <c r="B42" s="110"/>
      <c r="C42" s="110"/>
      <c r="D42" s="111"/>
      <c r="E42" s="110"/>
      <c r="F42" s="110"/>
      <c r="G42" s="110"/>
    </row>
    <row r="43" spans="1:7">
      <c r="A43" s="110"/>
      <c r="C43" s="110"/>
      <c r="E43" s="110"/>
      <c r="F43" s="110"/>
      <c r="G43" s="110"/>
    </row>
    <row r="45" spans="1:7">
      <c r="B45" s="110"/>
      <c r="D45" s="116"/>
    </row>
  </sheetData>
  <sheetProtection algorithmName="SHA-512" hashValue="CHbZnB/EfDAtxtsYCb2bTjZDcYFpXD8lkIhMVvxq1oHuXklVIpk8/poxYUzuejgSNU6goobh9nVMhBn6sN8szA==" saltValue="mYyvNMITPQ8VtcLtsU2DXg==" spinCount="100000" sheet="1" objects="1" scenarios="1" formatCells="0" formatColumns="0" formatRows="0"/>
  <pageMargins left="0.7" right="0.7" top="0.75" bottom="0.75" header="0.3" footer="0.3"/>
  <pageSetup paperSize="9" scale="88"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zoomScaleNormal="100" zoomScaleSheetLayoutView="100" zoomScalePageLayoutView="60" workbookViewId="0">
      <selection activeCell="B23" sqref="B23"/>
    </sheetView>
  </sheetViews>
  <sheetFormatPr defaultRowHeight="12.75"/>
  <cols>
    <col min="1" max="1" width="9.140625" style="88"/>
    <col min="2" max="2" width="55.42578125" style="108" customWidth="1"/>
    <col min="3" max="3" width="9.140625" style="88"/>
    <col min="4" max="4" width="15.7109375" style="88" customWidth="1"/>
    <col min="5" max="257" width="9.140625" style="88"/>
    <col min="258" max="258" width="53.28515625" style="88" customWidth="1"/>
    <col min="259" max="259" width="9.140625" style="88"/>
    <col min="260" max="260" width="15.7109375" style="88" customWidth="1"/>
    <col min="261" max="513" width="9.140625" style="88"/>
    <col min="514" max="514" width="53.28515625" style="88" customWidth="1"/>
    <col min="515" max="515" width="9.140625" style="88"/>
    <col min="516" max="516" width="15.7109375" style="88" customWidth="1"/>
    <col min="517" max="769" width="9.140625" style="88"/>
    <col min="770" max="770" width="53.28515625" style="88" customWidth="1"/>
    <col min="771" max="771" width="9.140625" style="88"/>
    <col min="772" max="772" width="15.7109375" style="88" customWidth="1"/>
    <col min="773" max="1025" width="9.140625" style="88"/>
    <col min="1026" max="1026" width="53.28515625" style="88" customWidth="1"/>
    <col min="1027" max="1027" width="9.140625" style="88"/>
    <col min="1028" max="1028" width="15.7109375" style="88" customWidth="1"/>
    <col min="1029" max="1281" width="9.140625" style="88"/>
    <col min="1282" max="1282" width="53.28515625" style="88" customWidth="1"/>
    <col min="1283" max="1283" width="9.140625" style="88"/>
    <col min="1284" max="1284" width="15.7109375" style="88" customWidth="1"/>
    <col min="1285" max="1537" width="9.140625" style="88"/>
    <col min="1538" max="1538" width="53.28515625" style="88" customWidth="1"/>
    <col min="1539" max="1539" width="9.140625" style="88"/>
    <col min="1540" max="1540" width="15.7109375" style="88" customWidth="1"/>
    <col min="1541" max="1793" width="9.140625" style="88"/>
    <col min="1794" max="1794" width="53.28515625" style="88" customWidth="1"/>
    <col min="1795" max="1795" width="9.140625" style="88"/>
    <col min="1796" max="1796" width="15.7109375" style="88" customWidth="1"/>
    <col min="1797" max="2049" width="9.140625" style="88"/>
    <col min="2050" max="2050" width="53.28515625" style="88" customWidth="1"/>
    <col min="2051" max="2051" width="9.140625" style="88"/>
    <col min="2052" max="2052" width="15.7109375" style="88" customWidth="1"/>
    <col min="2053" max="2305" width="9.140625" style="88"/>
    <col min="2306" max="2306" width="53.28515625" style="88" customWidth="1"/>
    <col min="2307" max="2307" width="9.140625" style="88"/>
    <col min="2308" max="2308" width="15.7109375" style="88" customWidth="1"/>
    <col min="2309" max="2561" width="9.140625" style="88"/>
    <col min="2562" max="2562" width="53.28515625" style="88" customWidth="1"/>
    <col min="2563" max="2563" width="9.140625" style="88"/>
    <col min="2564" max="2564" width="15.7109375" style="88" customWidth="1"/>
    <col min="2565" max="2817" width="9.140625" style="88"/>
    <col min="2818" max="2818" width="53.28515625" style="88" customWidth="1"/>
    <col min="2819" max="2819" width="9.140625" style="88"/>
    <col min="2820" max="2820" width="15.7109375" style="88" customWidth="1"/>
    <col min="2821" max="3073" width="9.140625" style="88"/>
    <col min="3074" max="3074" width="53.28515625" style="88" customWidth="1"/>
    <col min="3075" max="3075" width="9.140625" style="88"/>
    <col min="3076" max="3076" width="15.7109375" style="88" customWidth="1"/>
    <col min="3077" max="3329" width="9.140625" style="88"/>
    <col min="3330" max="3330" width="53.28515625" style="88" customWidth="1"/>
    <col min="3331" max="3331" width="9.140625" style="88"/>
    <col min="3332" max="3332" width="15.7109375" style="88" customWidth="1"/>
    <col min="3333" max="3585" width="9.140625" style="88"/>
    <col min="3586" max="3586" width="53.28515625" style="88" customWidth="1"/>
    <col min="3587" max="3587" width="9.140625" style="88"/>
    <col min="3588" max="3588" width="15.7109375" style="88" customWidth="1"/>
    <col min="3589" max="3841" width="9.140625" style="88"/>
    <col min="3842" max="3842" width="53.28515625" style="88" customWidth="1"/>
    <col min="3843" max="3843" width="9.140625" style="88"/>
    <col min="3844" max="3844" width="15.7109375" style="88" customWidth="1"/>
    <col min="3845" max="4097" width="9.140625" style="88"/>
    <col min="4098" max="4098" width="53.28515625" style="88" customWidth="1"/>
    <col min="4099" max="4099" width="9.140625" style="88"/>
    <col min="4100" max="4100" width="15.7109375" style="88" customWidth="1"/>
    <col min="4101" max="4353" width="9.140625" style="88"/>
    <col min="4354" max="4354" width="53.28515625" style="88" customWidth="1"/>
    <col min="4355" max="4355" width="9.140625" style="88"/>
    <col min="4356" max="4356" width="15.7109375" style="88" customWidth="1"/>
    <col min="4357" max="4609" width="9.140625" style="88"/>
    <col min="4610" max="4610" width="53.28515625" style="88" customWidth="1"/>
    <col min="4611" max="4611" width="9.140625" style="88"/>
    <col min="4612" max="4612" width="15.7109375" style="88" customWidth="1"/>
    <col min="4613" max="4865" width="9.140625" style="88"/>
    <col min="4866" max="4866" width="53.28515625" style="88" customWidth="1"/>
    <col min="4867" max="4867" width="9.140625" style="88"/>
    <col min="4868" max="4868" width="15.7109375" style="88" customWidth="1"/>
    <col min="4869" max="5121" width="9.140625" style="88"/>
    <col min="5122" max="5122" width="53.28515625" style="88" customWidth="1"/>
    <col min="5123" max="5123" width="9.140625" style="88"/>
    <col min="5124" max="5124" width="15.7109375" style="88" customWidth="1"/>
    <col min="5125" max="5377" width="9.140625" style="88"/>
    <col min="5378" max="5378" width="53.28515625" style="88" customWidth="1"/>
    <col min="5379" max="5379" width="9.140625" style="88"/>
    <col min="5380" max="5380" width="15.7109375" style="88" customWidth="1"/>
    <col min="5381" max="5633" width="9.140625" style="88"/>
    <col min="5634" max="5634" width="53.28515625" style="88" customWidth="1"/>
    <col min="5635" max="5635" width="9.140625" style="88"/>
    <col min="5636" max="5636" width="15.7109375" style="88" customWidth="1"/>
    <col min="5637" max="5889" width="9.140625" style="88"/>
    <col min="5890" max="5890" width="53.28515625" style="88" customWidth="1"/>
    <col min="5891" max="5891" width="9.140625" style="88"/>
    <col min="5892" max="5892" width="15.7109375" style="88" customWidth="1"/>
    <col min="5893" max="6145" width="9.140625" style="88"/>
    <col min="6146" max="6146" width="53.28515625" style="88" customWidth="1"/>
    <col min="6147" max="6147" width="9.140625" style="88"/>
    <col min="6148" max="6148" width="15.7109375" style="88" customWidth="1"/>
    <col min="6149" max="6401" width="9.140625" style="88"/>
    <col min="6402" max="6402" width="53.28515625" style="88" customWidth="1"/>
    <col min="6403" max="6403" width="9.140625" style="88"/>
    <col min="6404" max="6404" width="15.7109375" style="88" customWidth="1"/>
    <col min="6405" max="6657" width="9.140625" style="88"/>
    <col min="6658" max="6658" width="53.28515625" style="88" customWidth="1"/>
    <col min="6659" max="6659" width="9.140625" style="88"/>
    <col min="6660" max="6660" width="15.7109375" style="88" customWidth="1"/>
    <col min="6661" max="6913" width="9.140625" style="88"/>
    <col min="6914" max="6914" width="53.28515625" style="88" customWidth="1"/>
    <col min="6915" max="6915" width="9.140625" style="88"/>
    <col min="6916" max="6916" width="15.7109375" style="88" customWidth="1"/>
    <col min="6917" max="7169" width="9.140625" style="88"/>
    <col min="7170" max="7170" width="53.28515625" style="88" customWidth="1"/>
    <col min="7171" max="7171" width="9.140625" style="88"/>
    <col min="7172" max="7172" width="15.7109375" style="88" customWidth="1"/>
    <col min="7173" max="7425" width="9.140625" style="88"/>
    <col min="7426" max="7426" width="53.28515625" style="88" customWidth="1"/>
    <col min="7427" max="7427" width="9.140625" style="88"/>
    <col min="7428" max="7428" width="15.7109375" style="88" customWidth="1"/>
    <col min="7429" max="7681" width="9.140625" style="88"/>
    <col min="7682" max="7682" width="53.28515625" style="88" customWidth="1"/>
    <col min="7683" max="7683" width="9.140625" style="88"/>
    <col min="7684" max="7684" width="15.7109375" style="88" customWidth="1"/>
    <col min="7685" max="7937" width="9.140625" style="88"/>
    <col min="7938" max="7938" width="53.28515625" style="88" customWidth="1"/>
    <col min="7939" max="7939" width="9.140625" style="88"/>
    <col min="7940" max="7940" width="15.7109375" style="88" customWidth="1"/>
    <col min="7941" max="8193" width="9.140625" style="88"/>
    <col min="8194" max="8194" width="53.28515625" style="88" customWidth="1"/>
    <col min="8195" max="8195" width="9.140625" style="88"/>
    <col min="8196" max="8196" width="15.7109375" style="88" customWidth="1"/>
    <col min="8197" max="8449" width="9.140625" style="88"/>
    <col min="8450" max="8450" width="53.28515625" style="88" customWidth="1"/>
    <col min="8451" max="8451" width="9.140625" style="88"/>
    <col min="8452" max="8452" width="15.7109375" style="88" customWidth="1"/>
    <col min="8453" max="8705" width="9.140625" style="88"/>
    <col min="8706" max="8706" width="53.28515625" style="88" customWidth="1"/>
    <col min="8707" max="8707" width="9.140625" style="88"/>
    <col min="8708" max="8708" width="15.7109375" style="88" customWidth="1"/>
    <col min="8709" max="8961" width="9.140625" style="88"/>
    <col min="8962" max="8962" width="53.28515625" style="88" customWidth="1"/>
    <col min="8963" max="8963" width="9.140625" style="88"/>
    <col min="8964" max="8964" width="15.7109375" style="88" customWidth="1"/>
    <col min="8965" max="9217" width="9.140625" style="88"/>
    <col min="9218" max="9218" width="53.28515625" style="88" customWidth="1"/>
    <col min="9219" max="9219" width="9.140625" style="88"/>
    <col min="9220" max="9220" width="15.7109375" style="88" customWidth="1"/>
    <col min="9221" max="9473" width="9.140625" style="88"/>
    <col min="9474" max="9474" width="53.28515625" style="88" customWidth="1"/>
    <col min="9475" max="9475" width="9.140625" style="88"/>
    <col min="9476" max="9476" width="15.7109375" style="88" customWidth="1"/>
    <col min="9477" max="9729" width="9.140625" style="88"/>
    <col min="9730" max="9730" width="53.28515625" style="88" customWidth="1"/>
    <col min="9731" max="9731" width="9.140625" style="88"/>
    <col min="9732" max="9732" width="15.7109375" style="88" customWidth="1"/>
    <col min="9733" max="9985" width="9.140625" style="88"/>
    <col min="9986" max="9986" width="53.28515625" style="88" customWidth="1"/>
    <col min="9987" max="9987" width="9.140625" style="88"/>
    <col min="9988" max="9988" width="15.7109375" style="88" customWidth="1"/>
    <col min="9989" max="10241" width="9.140625" style="88"/>
    <col min="10242" max="10242" width="53.28515625" style="88" customWidth="1"/>
    <col min="10243" max="10243" width="9.140625" style="88"/>
    <col min="10244" max="10244" width="15.7109375" style="88" customWidth="1"/>
    <col min="10245" max="10497" width="9.140625" style="88"/>
    <col min="10498" max="10498" width="53.28515625" style="88" customWidth="1"/>
    <col min="10499" max="10499" width="9.140625" style="88"/>
    <col min="10500" max="10500" width="15.7109375" style="88" customWidth="1"/>
    <col min="10501" max="10753" width="9.140625" style="88"/>
    <col min="10754" max="10754" width="53.28515625" style="88" customWidth="1"/>
    <col min="10755" max="10755" width="9.140625" style="88"/>
    <col min="10756" max="10756" width="15.7109375" style="88" customWidth="1"/>
    <col min="10757" max="11009" width="9.140625" style="88"/>
    <col min="11010" max="11010" width="53.28515625" style="88" customWidth="1"/>
    <col min="11011" max="11011" width="9.140625" style="88"/>
    <col min="11012" max="11012" width="15.7109375" style="88" customWidth="1"/>
    <col min="11013" max="11265" width="9.140625" style="88"/>
    <col min="11266" max="11266" width="53.28515625" style="88" customWidth="1"/>
    <col min="11267" max="11267" width="9.140625" style="88"/>
    <col min="11268" max="11268" width="15.7109375" style="88" customWidth="1"/>
    <col min="11269" max="11521" width="9.140625" style="88"/>
    <col min="11522" max="11522" width="53.28515625" style="88" customWidth="1"/>
    <col min="11523" max="11523" width="9.140625" style="88"/>
    <col min="11524" max="11524" width="15.7109375" style="88" customWidth="1"/>
    <col min="11525" max="11777" width="9.140625" style="88"/>
    <col min="11778" max="11778" width="53.28515625" style="88" customWidth="1"/>
    <col min="11779" max="11779" width="9.140625" style="88"/>
    <col min="11780" max="11780" width="15.7109375" style="88" customWidth="1"/>
    <col min="11781" max="12033" width="9.140625" style="88"/>
    <col min="12034" max="12034" width="53.28515625" style="88" customWidth="1"/>
    <col min="12035" max="12035" width="9.140625" style="88"/>
    <col min="12036" max="12036" width="15.7109375" style="88" customWidth="1"/>
    <col min="12037" max="12289" width="9.140625" style="88"/>
    <col min="12290" max="12290" width="53.28515625" style="88" customWidth="1"/>
    <col min="12291" max="12291" width="9.140625" style="88"/>
    <col min="12292" max="12292" width="15.7109375" style="88" customWidth="1"/>
    <col min="12293" max="12545" width="9.140625" style="88"/>
    <col min="12546" max="12546" width="53.28515625" style="88" customWidth="1"/>
    <col min="12547" max="12547" width="9.140625" style="88"/>
    <col min="12548" max="12548" width="15.7109375" style="88" customWidth="1"/>
    <col min="12549" max="12801" width="9.140625" style="88"/>
    <col min="12802" max="12802" width="53.28515625" style="88" customWidth="1"/>
    <col min="12803" max="12803" width="9.140625" style="88"/>
    <col min="12804" max="12804" width="15.7109375" style="88" customWidth="1"/>
    <col min="12805" max="13057" width="9.140625" style="88"/>
    <col min="13058" max="13058" width="53.28515625" style="88" customWidth="1"/>
    <col min="13059" max="13059" width="9.140625" style="88"/>
    <col min="13060" max="13060" width="15.7109375" style="88" customWidth="1"/>
    <col min="13061" max="13313" width="9.140625" style="88"/>
    <col min="13314" max="13314" width="53.28515625" style="88" customWidth="1"/>
    <col min="13315" max="13315" width="9.140625" style="88"/>
    <col min="13316" max="13316" width="15.7109375" style="88" customWidth="1"/>
    <col min="13317" max="13569" width="9.140625" style="88"/>
    <col min="13570" max="13570" width="53.28515625" style="88" customWidth="1"/>
    <col min="13571" max="13571" width="9.140625" style="88"/>
    <col min="13572" max="13572" width="15.7109375" style="88" customWidth="1"/>
    <col min="13573" max="13825" width="9.140625" style="88"/>
    <col min="13826" max="13826" width="53.28515625" style="88" customWidth="1"/>
    <col min="13827" max="13827" width="9.140625" style="88"/>
    <col min="13828" max="13828" width="15.7109375" style="88" customWidth="1"/>
    <col min="13829" max="14081" width="9.140625" style="88"/>
    <col min="14082" max="14082" width="53.28515625" style="88" customWidth="1"/>
    <col min="14083" max="14083" width="9.140625" style="88"/>
    <col min="14084" max="14084" width="15.7109375" style="88" customWidth="1"/>
    <col min="14085" max="14337" width="9.140625" style="88"/>
    <col min="14338" max="14338" width="53.28515625" style="88" customWidth="1"/>
    <col min="14339" max="14339" width="9.140625" style="88"/>
    <col min="14340" max="14340" width="15.7109375" style="88" customWidth="1"/>
    <col min="14341" max="14593" width="9.140625" style="88"/>
    <col min="14594" max="14594" width="53.28515625" style="88" customWidth="1"/>
    <col min="14595" max="14595" width="9.140625" style="88"/>
    <col min="14596" max="14596" width="15.7109375" style="88" customWidth="1"/>
    <col min="14597" max="14849" width="9.140625" style="88"/>
    <col min="14850" max="14850" width="53.28515625" style="88" customWidth="1"/>
    <col min="14851" max="14851" width="9.140625" style="88"/>
    <col min="14852" max="14852" width="15.7109375" style="88" customWidth="1"/>
    <col min="14853" max="15105" width="9.140625" style="88"/>
    <col min="15106" max="15106" width="53.28515625" style="88" customWidth="1"/>
    <col min="15107" max="15107" width="9.140625" style="88"/>
    <col min="15108" max="15108" width="15.7109375" style="88" customWidth="1"/>
    <col min="15109" max="15361" width="9.140625" style="88"/>
    <col min="15362" max="15362" width="53.28515625" style="88" customWidth="1"/>
    <col min="15363" max="15363" width="9.140625" style="88"/>
    <col min="15364" max="15364" width="15.7109375" style="88" customWidth="1"/>
    <col min="15365" max="15617" width="9.140625" style="88"/>
    <col min="15618" max="15618" width="53.28515625" style="88" customWidth="1"/>
    <col min="15619" max="15619" width="9.140625" style="88"/>
    <col min="15620" max="15620" width="15.7109375" style="88" customWidth="1"/>
    <col min="15621" max="15873" width="9.140625" style="88"/>
    <col min="15874" max="15874" width="53.28515625" style="88" customWidth="1"/>
    <col min="15875" max="15875" width="9.140625" style="88"/>
    <col min="15876" max="15876" width="15.7109375" style="88" customWidth="1"/>
    <col min="15877" max="16129" width="9.140625" style="88"/>
    <col min="16130" max="16130" width="53.28515625" style="88" customWidth="1"/>
    <col min="16131" max="16131" width="9.140625" style="88"/>
    <col min="16132" max="16132" width="15.7109375" style="88" customWidth="1"/>
    <col min="16133" max="16384" width="9.140625" style="88"/>
  </cols>
  <sheetData>
    <row r="1" spans="1:4" ht="31.5">
      <c r="B1" s="89" t="s">
        <v>1690</v>
      </c>
    </row>
    <row r="2" spans="1:4" ht="15.75">
      <c r="B2" s="89"/>
    </row>
    <row r="3" spans="1:4" ht="27" customHeight="1">
      <c r="B3" s="118" t="s">
        <v>1691</v>
      </c>
      <c r="C3" s="118"/>
      <c r="D3" s="118"/>
    </row>
    <row r="4" spans="1:4" ht="27" customHeight="1">
      <c r="B4" s="118" t="s">
        <v>1692</v>
      </c>
      <c r="C4" s="118"/>
      <c r="D4" s="118"/>
    </row>
    <row r="5" spans="1:4" s="92" customFormat="1">
      <c r="A5" s="90"/>
      <c r="B5" s="91"/>
    </row>
    <row r="6" spans="1:4" s="92" customFormat="1">
      <c r="A6" s="91" t="s">
        <v>1693</v>
      </c>
      <c r="B6" s="91"/>
      <c r="C6" s="92" t="s">
        <v>10</v>
      </c>
      <c r="D6" s="92" t="s">
        <v>2</v>
      </c>
    </row>
    <row r="7" spans="1:4" s="92" customFormat="1">
      <c r="A7" s="90"/>
      <c r="B7" s="91"/>
    </row>
    <row r="8" spans="1:4" s="92" customFormat="1">
      <c r="A8" s="90" t="s">
        <v>1694</v>
      </c>
      <c r="B8" s="104"/>
    </row>
    <row r="9" spans="1:4" s="92" customFormat="1">
      <c r="A9" s="90"/>
      <c r="B9" s="93" t="s">
        <v>1695</v>
      </c>
      <c r="C9" s="94" t="s">
        <v>454</v>
      </c>
      <c r="D9" s="95"/>
    </row>
    <row r="10" spans="1:4" s="92" customFormat="1">
      <c r="A10" s="90"/>
      <c r="B10" s="93" t="s">
        <v>1696</v>
      </c>
      <c r="C10" s="94" t="s">
        <v>454</v>
      </c>
      <c r="D10" s="95"/>
    </row>
    <row r="11" spans="1:4" s="92" customFormat="1">
      <c r="A11" s="90"/>
      <c r="B11" s="93" t="s">
        <v>1697</v>
      </c>
      <c r="C11" s="94" t="s">
        <v>454</v>
      </c>
      <c r="D11" s="95"/>
    </row>
    <row r="12" spans="1:4" s="92" customFormat="1">
      <c r="A12" s="90"/>
      <c r="B12" s="91"/>
      <c r="D12" s="96"/>
    </row>
    <row r="13" spans="1:4" s="92" customFormat="1">
      <c r="A13" s="97" t="s">
        <v>1698</v>
      </c>
      <c r="B13" s="104"/>
      <c r="D13" s="96"/>
    </row>
    <row r="14" spans="1:4" s="92" customFormat="1">
      <c r="B14" s="101" t="s">
        <v>1699</v>
      </c>
      <c r="C14" s="94" t="s">
        <v>454</v>
      </c>
      <c r="D14" s="95"/>
    </row>
    <row r="15" spans="1:4" s="92" customFormat="1">
      <c r="B15" s="101" t="s">
        <v>1700</v>
      </c>
      <c r="C15" s="94" t="s">
        <v>454</v>
      </c>
      <c r="D15" s="95"/>
    </row>
    <row r="16" spans="1:4" s="92" customFormat="1">
      <c r="B16" s="104"/>
      <c r="D16" s="96"/>
    </row>
    <row r="17" spans="1:4" s="92" customFormat="1">
      <c r="A17" s="98" t="s">
        <v>1701</v>
      </c>
      <c r="B17" s="105"/>
      <c r="C17" s="98"/>
      <c r="D17" s="99"/>
    </row>
    <row r="18" spans="1:4" s="92" customFormat="1">
      <c r="B18" s="101" t="s">
        <v>1702</v>
      </c>
      <c r="C18" s="94" t="s">
        <v>274</v>
      </c>
      <c r="D18" s="95"/>
    </row>
    <row r="19" spans="1:4" s="92" customFormat="1">
      <c r="B19" s="101" t="s">
        <v>1705</v>
      </c>
      <c r="C19" s="94" t="s">
        <v>274</v>
      </c>
      <c r="D19" s="95"/>
    </row>
    <row r="20" spans="1:4" s="92" customFormat="1">
      <c r="B20" s="101" t="s">
        <v>1706</v>
      </c>
      <c r="C20" s="94" t="s">
        <v>274</v>
      </c>
      <c r="D20" s="95"/>
    </row>
    <row r="21" spans="1:4" s="92" customFormat="1">
      <c r="B21" s="101" t="s">
        <v>1707</v>
      </c>
      <c r="C21" s="94" t="s">
        <v>274</v>
      </c>
      <c r="D21" s="95"/>
    </row>
    <row r="22" spans="1:4" s="92" customFormat="1">
      <c r="B22" s="100" t="s">
        <v>1708</v>
      </c>
      <c r="C22" s="94" t="s">
        <v>281</v>
      </c>
      <c r="D22" s="95"/>
    </row>
    <row r="23" spans="1:4" s="92" customFormat="1">
      <c r="B23" s="100" t="s">
        <v>1709</v>
      </c>
      <c r="C23" s="94" t="s">
        <v>281</v>
      </c>
      <c r="D23" s="95"/>
    </row>
    <row r="24" spans="1:4" s="92" customFormat="1">
      <c r="B24" s="100" t="s">
        <v>1710</v>
      </c>
      <c r="C24" s="101" t="s">
        <v>281</v>
      </c>
      <c r="D24" s="95"/>
    </row>
    <row r="25" spans="1:4" s="92" customFormat="1">
      <c r="B25" s="102" t="s">
        <v>1711</v>
      </c>
      <c r="C25" s="101" t="s">
        <v>274</v>
      </c>
      <c r="D25" s="95"/>
    </row>
    <row r="26" spans="1:4" s="92" customFormat="1">
      <c r="B26" s="102" t="s">
        <v>1712</v>
      </c>
      <c r="C26" s="101" t="s">
        <v>274</v>
      </c>
      <c r="D26" s="95"/>
    </row>
    <row r="27" spans="1:4" s="92" customFormat="1">
      <c r="B27" s="106" t="s">
        <v>1713</v>
      </c>
      <c r="C27" s="101" t="s">
        <v>281</v>
      </c>
      <c r="D27" s="95"/>
    </row>
    <row r="28" spans="1:4" s="92" customFormat="1">
      <c r="B28" s="106" t="s">
        <v>1716</v>
      </c>
      <c r="C28" s="101" t="s">
        <v>281</v>
      </c>
      <c r="D28" s="95"/>
    </row>
    <row r="29" spans="1:4" s="92" customFormat="1">
      <c r="B29" s="107" t="s">
        <v>1720</v>
      </c>
      <c r="C29" s="101" t="s">
        <v>281</v>
      </c>
      <c r="D29" s="95"/>
    </row>
    <row r="30" spans="1:4" s="92" customFormat="1">
      <c r="B30" s="107" t="s">
        <v>1715</v>
      </c>
      <c r="C30" s="101" t="s">
        <v>281</v>
      </c>
      <c r="D30" s="95"/>
    </row>
    <row r="31" spans="1:4" s="92" customFormat="1">
      <c r="B31" s="106" t="s">
        <v>1717</v>
      </c>
      <c r="C31" s="101" t="s">
        <v>348</v>
      </c>
      <c r="D31" s="95"/>
    </row>
    <row r="32" spans="1:4" s="92" customFormat="1">
      <c r="B32" s="106" t="s">
        <v>1718</v>
      </c>
      <c r="C32" s="101" t="s">
        <v>348</v>
      </c>
      <c r="D32" s="95"/>
    </row>
    <row r="33" spans="2:4" s="92" customFormat="1">
      <c r="B33" s="106" t="s">
        <v>1719</v>
      </c>
      <c r="C33" s="101" t="s">
        <v>348</v>
      </c>
      <c r="D33" s="95"/>
    </row>
    <row r="34" spans="2:4" s="92" customFormat="1">
      <c r="B34" s="106" t="s">
        <v>1703</v>
      </c>
      <c r="C34" s="101" t="s">
        <v>274</v>
      </c>
      <c r="D34" s="95"/>
    </row>
    <row r="35" spans="2:4" s="92" customFormat="1" ht="25.5">
      <c r="B35" s="102" t="s">
        <v>1721</v>
      </c>
      <c r="C35" s="101" t="s">
        <v>274</v>
      </c>
      <c r="D35" s="95"/>
    </row>
    <row r="36" spans="2:4" s="92" customFormat="1">
      <c r="B36" s="102" t="s">
        <v>1722</v>
      </c>
      <c r="C36" s="101" t="s">
        <v>281</v>
      </c>
      <c r="D36" s="95"/>
    </row>
    <row r="37" spans="2:4" s="92" customFormat="1">
      <c r="B37" s="102" t="s">
        <v>1723</v>
      </c>
      <c r="C37" s="101" t="s">
        <v>281</v>
      </c>
      <c r="D37" s="95"/>
    </row>
    <row r="38" spans="2:4" s="92" customFormat="1">
      <c r="B38" s="102" t="s">
        <v>1724</v>
      </c>
      <c r="C38" s="101" t="s">
        <v>281</v>
      </c>
      <c r="D38" s="95"/>
    </row>
    <row r="39" spans="2:4" s="92" customFormat="1">
      <c r="B39" s="101" t="s">
        <v>1714</v>
      </c>
      <c r="C39" s="101" t="s">
        <v>1609</v>
      </c>
      <c r="D39" s="95"/>
    </row>
  </sheetData>
  <sheetProtection algorithmName="SHA-512" hashValue="eyc9OTm7LCNgEBFxhbmuNb108BbaYtuzo5bqw5ZQkmHoPLDgY+kFBmihxMD26H15aB2LF4z9NTAAqkI/cUGTSg==" saltValue="ORnhxpmcfAERhPUzV0uiGQ==" spinCount="100000" sheet="1" formatCells="0" formatColumns="0" formatRows="0"/>
  <mergeCells count="2">
    <mergeCell ref="B3:D3"/>
    <mergeCell ref="B4:D4"/>
  </mergeCells>
  <pageMargins left="0.70866141732283472" right="0.70866141732283472" top="1.1811023622047245" bottom="0.74803149606299213" header="0.31496062992125984" footer="0.31496062992125984"/>
  <pageSetup paperSize="9" scale="99" orientation="portrait" r:id="rId1"/>
  <headerFooter>
    <oddHeader>&amp;L&amp;G&amp;R&amp;G</oddHeader>
    <oddFooter>&amp;R&amp;P/&amp;N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43"/>
  <sheetViews>
    <sheetView view="pageBreakPreview" zoomScale="70" zoomScaleNormal="75" zoomScaleSheetLayoutView="70" zoomScalePageLayoutView="55" workbookViewId="0">
      <selection activeCell="H97" sqref="H97"/>
    </sheetView>
  </sheetViews>
  <sheetFormatPr defaultRowHeight="12.75"/>
  <cols>
    <col min="1" max="1" width="14" style="1" customWidth="1"/>
    <col min="2" max="2" width="17.42578125" style="1" customWidth="1"/>
    <col min="3" max="3" width="80" style="2" customWidth="1"/>
    <col min="4" max="4" width="5.7109375" style="3" customWidth="1"/>
    <col min="5" max="5" width="20.42578125" style="4" customWidth="1"/>
    <col min="6" max="6" width="20.7109375" style="5" customWidth="1"/>
    <col min="7" max="7" width="17.5703125" style="6" hidden="1" customWidth="1"/>
    <col min="8" max="8" width="28.85546875" style="6" customWidth="1"/>
    <col min="9" max="9" width="28.140625" style="7" customWidth="1"/>
    <col min="10" max="10" width="9.140625" style="8" customWidth="1"/>
    <col min="11" max="16384" width="9.140625" style="8"/>
  </cols>
  <sheetData>
    <row r="1" spans="1:9">
      <c r="A1" s="9"/>
      <c r="B1" s="9"/>
      <c r="C1" s="10"/>
      <c r="D1" s="11"/>
      <c r="E1" s="12"/>
      <c r="F1" s="13"/>
      <c r="G1" s="14"/>
      <c r="H1" s="15"/>
      <c r="I1" s="16"/>
    </row>
    <row r="2" spans="1:9" ht="15">
      <c r="A2" s="17" t="s">
        <v>7</v>
      </c>
      <c r="B2" s="17" t="s">
        <v>8</v>
      </c>
      <c r="C2" s="18" t="s">
        <v>9</v>
      </c>
      <c r="D2" s="18" t="s">
        <v>10</v>
      </c>
      <c r="E2" s="18" t="s">
        <v>11</v>
      </c>
      <c r="F2" s="19" t="s">
        <v>14</v>
      </c>
      <c r="G2" s="20" t="s">
        <v>17</v>
      </c>
      <c r="H2" s="21" t="s">
        <v>19</v>
      </c>
      <c r="I2" s="22" t="s">
        <v>21</v>
      </c>
    </row>
    <row r="3" spans="1:9">
      <c r="A3" s="23"/>
      <c r="B3" s="23" t="s">
        <v>5</v>
      </c>
      <c r="C3" s="24" t="s">
        <v>6</v>
      </c>
      <c r="D3" s="25"/>
      <c r="E3" s="26"/>
      <c r="F3" s="27"/>
      <c r="G3" s="28">
        <v>-1</v>
      </c>
      <c r="H3" s="28">
        <f>H4</f>
        <v>0</v>
      </c>
      <c r="I3" s="29"/>
    </row>
    <row r="4" spans="1:9">
      <c r="A4" s="1" t="s">
        <v>5</v>
      </c>
      <c r="B4" s="1" t="s">
        <v>25</v>
      </c>
      <c r="C4" s="2" t="s">
        <v>26</v>
      </c>
      <c r="E4" s="4">
        <v>0</v>
      </c>
      <c r="F4" s="5">
        <v>0</v>
      </c>
      <c r="G4" s="6">
        <v>1</v>
      </c>
      <c r="H4" s="6">
        <f>H5+H66+H633+H642</f>
        <v>0</v>
      </c>
    </row>
    <row r="5" spans="1:9">
      <c r="A5" s="1" t="s">
        <v>27</v>
      </c>
      <c r="B5" s="1" t="s">
        <v>28</v>
      </c>
      <c r="C5" s="2" t="s">
        <v>29</v>
      </c>
      <c r="E5" s="4">
        <v>0</v>
      </c>
      <c r="F5" s="5">
        <v>0</v>
      </c>
      <c r="G5" s="6">
        <v>1</v>
      </c>
      <c r="H5" s="6">
        <f>H6+H7+H8+H9+H10+H11+H12+H13+H14+H15+H16+H17+H18+H19+H20+H21+H22+H23+H24+H25+H26+H27+H28+H29+H30+H31+H32+H33+H34+H35+H36+H37+H38+H39+H40+H41+H42+H43+H44+H45+H46+H47+H48+H49+H50+H51+H52+H53+H54+H55+H56+H57+H58+H59+H60+H61+H62+H63+H64+H65</f>
        <v>0</v>
      </c>
    </row>
    <row r="6" spans="1:9" ht="38.25">
      <c r="A6" s="1" t="s">
        <v>30</v>
      </c>
      <c r="C6" s="2" t="s">
        <v>31</v>
      </c>
      <c r="D6" s="3" t="s">
        <v>32</v>
      </c>
      <c r="E6" s="4">
        <v>0</v>
      </c>
      <c r="F6" s="5">
        <v>0</v>
      </c>
      <c r="G6" s="6">
        <v>2</v>
      </c>
      <c r="H6" s="6">
        <f>ROUND(ROUND(F6,2)*ROUND(E6,2), 2)</f>
        <v>0</v>
      </c>
    </row>
    <row r="7" spans="1:9" ht="25.5">
      <c r="A7" s="1" t="s">
        <v>33</v>
      </c>
      <c r="C7" s="2" t="s">
        <v>34</v>
      </c>
      <c r="D7" s="3" t="s">
        <v>32</v>
      </c>
      <c r="E7" s="4">
        <v>0</v>
      </c>
      <c r="F7" s="5">
        <v>0</v>
      </c>
      <c r="G7" s="6">
        <v>2</v>
      </c>
      <c r="H7" s="6">
        <f t="shared" ref="H7:H65" si="0">ROUND(ROUND(F7,2)*ROUND(E7,2), 2)</f>
        <v>0</v>
      </c>
    </row>
    <row r="8" spans="1:9">
      <c r="A8" s="1" t="s">
        <v>35</v>
      </c>
      <c r="B8" s="1" t="s">
        <v>5</v>
      </c>
      <c r="C8" s="2" t="s">
        <v>36</v>
      </c>
      <c r="D8" s="3" t="s">
        <v>32</v>
      </c>
      <c r="E8" s="4">
        <v>0</v>
      </c>
      <c r="F8" s="5">
        <v>0</v>
      </c>
      <c r="G8" s="6">
        <v>2</v>
      </c>
      <c r="H8" s="6">
        <f t="shared" si="0"/>
        <v>0</v>
      </c>
    </row>
    <row r="9" spans="1:9" ht="38.25">
      <c r="A9" s="1" t="s">
        <v>37</v>
      </c>
      <c r="B9" s="1" t="s">
        <v>38</v>
      </c>
      <c r="C9" s="2" t="s">
        <v>39</v>
      </c>
      <c r="D9" s="3" t="s">
        <v>32</v>
      </c>
      <c r="E9" s="4">
        <v>0</v>
      </c>
      <c r="F9" s="5">
        <v>0</v>
      </c>
      <c r="G9" s="6">
        <v>2</v>
      </c>
      <c r="H9" s="6">
        <f t="shared" si="0"/>
        <v>0</v>
      </c>
    </row>
    <row r="10" spans="1:9">
      <c r="A10" s="1" t="s">
        <v>40</v>
      </c>
      <c r="B10" s="1" t="s">
        <v>41</v>
      </c>
      <c r="C10" s="2" t="s">
        <v>42</v>
      </c>
      <c r="D10" s="3" t="s">
        <v>32</v>
      </c>
      <c r="E10" s="4">
        <v>0</v>
      </c>
      <c r="F10" s="5">
        <v>0</v>
      </c>
      <c r="G10" s="6">
        <v>2</v>
      </c>
      <c r="H10" s="6">
        <f t="shared" si="0"/>
        <v>0</v>
      </c>
    </row>
    <row r="11" spans="1:9" ht="25.5">
      <c r="A11" s="1" t="s">
        <v>43</v>
      </c>
      <c r="B11" s="1" t="s">
        <v>44</v>
      </c>
      <c r="C11" s="2" t="s">
        <v>45</v>
      </c>
      <c r="D11" s="3" t="s">
        <v>32</v>
      </c>
      <c r="E11" s="4">
        <v>0</v>
      </c>
      <c r="F11" s="5">
        <v>0</v>
      </c>
      <c r="G11" s="6">
        <v>2</v>
      </c>
      <c r="H11" s="6">
        <f t="shared" si="0"/>
        <v>0</v>
      </c>
    </row>
    <row r="12" spans="1:9" ht="25.5">
      <c r="A12" s="1" t="s">
        <v>46</v>
      </c>
      <c r="B12" s="1" t="s">
        <v>47</v>
      </c>
      <c r="C12" s="2" t="s">
        <v>48</v>
      </c>
      <c r="D12" s="3" t="s">
        <v>32</v>
      </c>
      <c r="E12" s="4">
        <v>0</v>
      </c>
      <c r="F12" s="5">
        <v>0</v>
      </c>
      <c r="G12" s="6">
        <v>2</v>
      </c>
      <c r="H12" s="6">
        <f t="shared" si="0"/>
        <v>0</v>
      </c>
    </row>
    <row r="13" spans="1:9">
      <c r="A13" s="1" t="s">
        <v>49</v>
      </c>
      <c r="B13" s="1" t="s">
        <v>50</v>
      </c>
      <c r="C13" s="2" t="s">
        <v>51</v>
      </c>
      <c r="D13" s="3" t="s">
        <v>32</v>
      </c>
      <c r="E13" s="4">
        <v>0</v>
      </c>
      <c r="F13" s="5">
        <v>0</v>
      </c>
      <c r="G13" s="6">
        <v>2</v>
      </c>
      <c r="H13" s="6">
        <f t="shared" si="0"/>
        <v>0</v>
      </c>
    </row>
    <row r="14" spans="1:9" ht="25.5">
      <c r="A14" s="1" t="s">
        <v>52</v>
      </c>
      <c r="B14" s="1" t="s">
        <v>53</v>
      </c>
      <c r="C14" s="2" t="s">
        <v>54</v>
      </c>
      <c r="D14" s="3" t="s">
        <v>32</v>
      </c>
      <c r="E14" s="4">
        <v>0</v>
      </c>
      <c r="F14" s="5">
        <v>0</v>
      </c>
      <c r="G14" s="6">
        <v>2</v>
      </c>
      <c r="H14" s="6">
        <f t="shared" si="0"/>
        <v>0</v>
      </c>
    </row>
    <row r="15" spans="1:9">
      <c r="A15" s="1" t="s">
        <v>55</v>
      </c>
      <c r="B15" s="1" t="s">
        <v>56</v>
      </c>
      <c r="C15" s="2" t="s">
        <v>57</v>
      </c>
      <c r="D15" s="3" t="s">
        <v>32</v>
      </c>
      <c r="E15" s="4">
        <v>0</v>
      </c>
      <c r="F15" s="5">
        <v>0</v>
      </c>
      <c r="G15" s="6">
        <v>2</v>
      </c>
      <c r="H15" s="6">
        <f t="shared" si="0"/>
        <v>0</v>
      </c>
    </row>
    <row r="16" spans="1:9" ht="25.5">
      <c r="A16" s="1" t="s">
        <v>58</v>
      </c>
      <c r="B16" s="1" t="s">
        <v>59</v>
      </c>
      <c r="C16" s="2" t="s">
        <v>60</v>
      </c>
      <c r="D16" s="3" t="s">
        <v>32</v>
      </c>
      <c r="E16" s="4">
        <v>0</v>
      </c>
      <c r="F16" s="5">
        <v>0</v>
      </c>
      <c r="G16" s="6">
        <v>2</v>
      </c>
      <c r="H16" s="6">
        <f t="shared" si="0"/>
        <v>0</v>
      </c>
    </row>
    <row r="17" spans="1:8" ht="38.25">
      <c r="A17" s="1" t="s">
        <v>61</v>
      </c>
      <c r="B17" s="1" t="s">
        <v>62</v>
      </c>
      <c r="C17" s="2" t="s">
        <v>63</v>
      </c>
      <c r="D17" s="3" t="s">
        <v>32</v>
      </c>
      <c r="E17" s="4">
        <v>0</v>
      </c>
      <c r="F17" s="5">
        <v>0</v>
      </c>
      <c r="G17" s="6">
        <v>2</v>
      </c>
      <c r="H17" s="6">
        <f t="shared" si="0"/>
        <v>0</v>
      </c>
    </row>
    <row r="18" spans="1:8" ht="25.5">
      <c r="A18" s="1" t="s">
        <v>64</v>
      </c>
      <c r="B18" s="1" t="s">
        <v>65</v>
      </c>
      <c r="C18" s="2" t="s">
        <v>66</v>
      </c>
      <c r="D18" s="3" t="s">
        <v>32</v>
      </c>
      <c r="E18" s="4">
        <v>0</v>
      </c>
      <c r="F18" s="5">
        <v>0</v>
      </c>
      <c r="G18" s="6">
        <v>2</v>
      </c>
      <c r="H18" s="6">
        <f t="shared" si="0"/>
        <v>0</v>
      </c>
    </row>
    <row r="19" spans="1:8" ht="25.5">
      <c r="A19" s="1" t="s">
        <v>67</v>
      </c>
      <c r="B19" s="1" t="s">
        <v>68</v>
      </c>
      <c r="C19" s="2" t="s">
        <v>69</v>
      </c>
      <c r="D19" s="3" t="s">
        <v>32</v>
      </c>
      <c r="E19" s="4">
        <v>0</v>
      </c>
      <c r="F19" s="5">
        <v>0</v>
      </c>
      <c r="G19" s="6">
        <v>2</v>
      </c>
      <c r="H19" s="6">
        <f t="shared" si="0"/>
        <v>0</v>
      </c>
    </row>
    <row r="20" spans="1:8">
      <c r="A20" s="1" t="s">
        <v>70</v>
      </c>
      <c r="B20" s="1" t="s">
        <v>71</v>
      </c>
      <c r="C20" s="2" t="s">
        <v>72</v>
      </c>
      <c r="D20" s="3" t="s">
        <v>32</v>
      </c>
      <c r="E20" s="4">
        <v>0</v>
      </c>
      <c r="F20" s="5">
        <v>0</v>
      </c>
      <c r="G20" s="6">
        <v>2</v>
      </c>
      <c r="H20" s="6">
        <f t="shared" si="0"/>
        <v>0</v>
      </c>
    </row>
    <row r="21" spans="1:8" ht="25.5">
      <c r="A21" s="1" t="s">
        <v>73</v>
      </c>
      <c r="B21" s="1" t="s">
        <v>74</v>
      </c>
      <c r="C21" s="2" t="s">
        <v>75</v>
      </c>
      <c r="D21" s="3" t="s">
        <v>32</v>
      </c>
      <c r="E21" s="4">
        <v>0</v>
      </c>
      <c r="F21" s="5">
        <v>0</v>
      </c>
      <c r="G21" s="6">
        <v>2</v>
      </c>
      <c r="H21" s="6">
        <f t="shared" si="0"/>
        <v>0</v>
      </c>
    </row>
    <row r="22" spans="1:8" ht="25.5">
      <c r="A22" s="1" t="s">
        <v>76</v>
      </c>
      <c r="B22" s="1" t="s">
        <v>77</v>
      </c>
      <c r="C22" s="2" t="s">
        <v>78</v>
      </c>
      <c r="D22" s="3" t="s">
        <v>32</v>
      </c>
      <c r="E22" s="4">
        <v>0</v>
      </c>
      <c r="F22" s="5">
        <v>0</v>
      </c>
      <c r="G22" s="6">
        <v>2</v>
      </c>
      <c r="H22" s="6">
        <f t="shared" si="0"/>
        <v>0</v>
      </c>
    </row>
    <row r="23" spans="1:8" ht="25.5">
      <c r="A23" s="1" t="s">
        <v>79</v>
      </c>
      <c r="B23" s="1" t="s">
        <v>80</v>
      </c>
      <c r="C23" s="2" t="s">
        <v>81</v>
      </c>
      <c r="D23" s="3" t="s">
        <v>32</v>
      </c>
      <c r="E23" s="4">
        <v>0</v>
      </c>
      <c r="F23" s="5">
        <v>0</v>
      </c>
      <c r="G23" s="6">
        <v>2</v>
      </c>
      <c r="H23" s="6">
        <f t="shared" si="0"/>
        <v>0</v>
      </c>
    </row>
    <row r="24" spans="1:8" ht="25.5">
      <c r="A24" s="1" t="s">
        <v>82</v>
      </c>
      <c r="B24" s="1" t="s">
        <v>83</v>
      </c>
      <c r="C24" s="2" t="s">
        <v>84</v>
      </c>
      <c r="D24" s="3" t="s">
        <v>32</v>
      </c>
      <c r="E24" s="4">
        <v>0</v>
      </c>
      <c r="F24" s="5">
        <v>0</v>
      </c>
      <c r="G24" s="6">
        <v>2</v>
      </c>
      <c r="H24" s="6">
        <f t="shared" si="0"/>
        <v>0</v>
      </c>
    </row>
    <row r="25" spans="1:8" ht="38.25">
      <c r="A25" s="1" t="s">
        <v>85</v>
      </c>
      <c r="B25" s="1" t="s">
        <v>86</v>
      </c>
      <c r="C25" s="2" t="s">
        <v>87</v>
      </c>
      <c r="D25" s="3" t="s">
        <v>32</v>
      </c>
      <c r="E25" s="4">
        <v>0</v>
      </c>
      <c r="F25" s="5">
        <v>0</v>
      </c>
      <c r="G25" s="6">
        <v>2</v>
      </c>
      <c r="H25" s="6">
        <f t="shared" si="0"/>
        <v>0</v>
      </c>
    </row>
    <row r="26" spans="1:8">
      <c r="A26" s="1" t="s">
        <v>88</v>
      </c>
      <c r="B26" s="1" t="s">
        <v>89</v>
      </c>
      <c r="C26" s="2" t="s">
        <v>90</v>
      </c>
      <c r="D26" s="3" t="s">
        <v>32</v>
      </c>
      <c r="E26" s="4">
        <v>0</v>
      </c>
      <c r="F26" s="5">
        <v>0</v>
      </c>
      <c r="G26" s="6">
        <v>2</v>
      </c>
      <c r="H26" s="6">
        <f t="shared" si="0"/>
        <v>0</v>
      </c>
    </row>
    <row r="27" spans="1:8" ht="51">
      <c r="A27" s="1" t="s">
        <v>91</v>
      </c>
      <c r="B27" s="1" t="s">
        <v>92</v>
      </c>
      <c r="C27" s="2" t="s">
        <v>93</v>
      </c>
      <c r="D27" s="3" t="s">
        <v>32</v>
      </c>
      <c r="E27" s="4">
        <v>0</v>
      </c>
      <c r="F27" s="5">
        <v>0</v>
      </c>
      <c r="G27" s="6">
        <v>2</v>
      </c>
      <c r="H27" s="6">
        <f t="shared" si="0"/>
        <v>0</v>
      </c>
    </row>
    <row r="28" spans="1:8" ht="51">
      <c r="A28" s="1" t="s">
        <v>94</v>
      </c>
      <c r="B28" s="1" t="s">
        <v>95</v>
      </c>
      <c r="C28" s="2" t="s">
        <v>96</v>
      </c>
      <c r="D28" s="3" t="s">
        <v>32</v>
      </c>
      <c r="E28" s="4">
        <v>0</v>
      </c>
      <c r="F28" s="5">
        <v>0</v>
      </c>
      <c r="G28" s="6">
        <v>2</v>
      </c>
      <c r="H28" s="6">
        <f t="shared" si="0"/>
        <v>0</v>
      </c>
    </row>
    <row r="29" spans="1:8" ht="76.5">
      <c r="A29" s="1" t="s">
        <v>97</v>
      </c>
      <c r="B29" s="1" t="s">
        <v>98</v>
      </c>
      <c r="C29" s="2" t="s">
        <v>99</v>
      </c>
      <c r="D29" s="3" t="s">
        <v>32</v>
      </c>
      <c r="E29" s="4">
        <v>0</v>
      </c>
      <c r="F29" s="5">
        <v>0</v>
      </c>
      <c r="G29" s="6">
        <v>2</v>
      </c>
      <c r="H29" s="6">
        <f t="shared" si="0"/>
        <v>0</v>
      </c>
    </row>
    <row r="30" spans="1:8" ht="51">
      <c r="A30" s="1" t="s">
        <v>100</v>
      </c>
      <c r="B30" s="1" t="s">
        <v>101</v>
      </c>
      <c r="C30" s="2" t="s">
        <v>102</v>
      </c>
      <c r="D30" s="3" t="s">
        <v>32</v>
      </c>
      <c r="E30" s="4">
        <v>0</v>
      </c>
      <c r="F30" s="5">
        <v>0</v>
      </c>
      <c r="G30" s="6">
        <v>2</v>
      </c>
      <c r="H30" s="6">
        <f t="shared" si="0"/>
        <v>0</v>
      </c>
    </row>
    <row r="31" spans="1:8" ht="51">
      <c r="A31" s="1" t="s">
        <v>103</v>
      </c>
      <c r="B31" s="1" t="s">
        <v>104</v>
      </c>
      <c r="C31" s="2" t="s">
        <v>105</v>
      </c>
      <c r="D31" s="3" t="s">
        <v>32</v>
      </c>
      <c r="E31" s="4">
        <v>0</v>
      </c>
      <c r="F31" s="5">
        <v>0</v>
      </c>
      <c r="G31" s="6">
        <v>2</v>
      </c>
      <c r="H31" s="6">
        <f t="shared" si="0"/>
        <v>0</v>
      </c>
    </row>
    <row r="32" spans="1:8">
      <c r="A32" s="1" t="s">
        <v>106</v>
      </c>
      <c r="B32" s="1" t="s">
        <v>107</v>
      </c>
      <c r="C32" s="2" t="s">
        <v>108</v>
      </c>
      <c r="D32" s="3" t="s">
        <v>32</v>
      </c>
      <c r="E32" s="4">
        <v>0</v>
      </c>
      <c r="F32" s="5">
        <v>0</v>
      </c>
      <c r="G32" s="6">
        <v>2</v>
      </c>
      <c r="H32" s="6">
        <f t="shared" si="0"/>
        <v>0</v>
      </c>
    </row>
    <row r="33" spans="1:8" ht="51">
      <c r="A33" s="1" t="s">
        <v>109</v>
      </c>
      <c r="B33" s="1" t="s">
        <v>110</v>
      </c>
      <c r="C33" s="2" t="s">
        <v>111</v>
      </c>
      <c r="D33" s="3" t="s">
        <v>32</v>
      </c>
      <c r="E33" s="4">
        <v>0</v>
      </c>
      <c r="F33" s="5">
        <v>0</v>
      </c>
      <c r="G33" s="6">
        <v>2</v>
      </c>
      <c r="H33" s="6">
        <f t="shared" si="0"/>
        <v>0</v>
      </c>
    </row>
    <row r="34" spans="1:8" ht="63.75">
      <c r="A34" s="1" t="s">
        <v>112</v>
      </c>
      <c r="B34" s="1" t="s">
        <v>113</v>
      </c>
      <c r="C34" s="2" t="s">
        <v>114</v>
      </c>
      <c r="D34" s="3" t="s">
        <v>32</v>
      </c>
      <c r="E34" s="4">
        <v>0</v>
      </c>
      <c r="F34" s="5">
        <v>0</v>
      </c>
      <c r="G34" s="6">
        <v>2</v>
      </c>
      <c r="H34" s="6">
        <f t="shared" si="0"/>
        <v>0</v>
      </c>
    </row>
    <row r="35" spans="1:8" ht="51">
      <c r="A35" s="1" t="s">
        <v>115</v>
      </c>
      <c r="B35" s="1" t="s">
        <v>116</v>
      </c>
      <c r="C35" s="2" t="s">
        <v>117</v>
      </c>
      <c r="D35" s="3" t="s">
        <v>32</v>
      </c>
      <c r="E35" s="4">
        <v>0</v>
      </c>
      <c r="F35" s="5">
        <v>0</v>
      </c>
      <c r="G35" s="6">
        <v>2</v>
      </c>
      <c r="H35" s="6">
        <f t="shared" si="0"/>
        <v>0</v>
      </c>
    </row>
    <row r="36" spans="1:8" ht="89.25">
      <c r="A36" s="1" t="s">
        <v>118</v>
      </c>
      <c r="B36" s="1" t="s">
        <v>119</v>
      </c>
      <c r="C36" s="2" t="s">
        <v>120</v>
      </c>
      <c r="D36" s="3" t="s">
        <v>32</v>
      </c>
      <c r="E36" s="4">
        <v>0</v>
      </c>
      <c r="F36" s="5">
        <v>0</v>
      </c>
      <c r="G36" s="6">
        <v>2</v>
      </c>
      <c r="H36" s="6">
        <f t="shared" si="0"/>
        <v>0</v>
      </c>
    </row>
    <row r="37" spans="1:8" ht="25.5">
      <c r="A37" s="1" t="s">
        <v>121</v>
      </c>
      <c r="B37" s="1" t="s">
        <v>122</v>
      </c>
      <c r="C37" s="2" t="s">
        <v>123</v>
      </c>
      <c r="D37" s="3" t="s">
        <v>32</v>
      </c>
      <c r="E37" s="4">
        <v>0</v>
      </c>
      <c r="F37" s="5">
        <v>0</v>
      </c>
      <c r="G37" s="6">
        <v>2</v>
      </c>
      <c r="H37" s="6">
        <f t="shared" si="0"/>
        <v>0</v>
      </c>
    </row>
    <row r="38" spans="1:8" ht="25.5">
      <c r="A38" s="1" t="s">
        <v>124</v>
      </c>
      <c r="B38" s="1" t="s">
        <v>125</v>
      </c>
      <c r="C38" s="2" t="s">
        <v>126</v>
      </c>
      <c r="D38" s="3" t="s">
        <v>32</v>
      </c>
      <c r="E38" s="4">
        <v>0</v>
      </c>
      <c r="F38" s="5">
        <v>0</v>
      </c>
      <c r="G38" s="6">
        <v>2</v>
      </c>
      <c r="H38" s="6">
        <f t="shared" si="0"/>
        <v>0</v>
      </c>
    </row>
    <row r="39" spans="1:8" ht="25.5">
      <c r="A39" s="1" t="s">
        <v>127</v>
      </c>
      <c r="B39" s="1" t="s">
        <v>128</v>
      </c>
      <c r="C39" s="2" t="s">
        <v>129</v>
      </c>
      <c r="D39" s="3" t="s">
        <v>32</v>
      </c>
      <c r="E39" s="4">
        <v>0</v>
      </c>
      <c r="F39" s="5">
        <v>0</v>
      </c>
      <c r="G39" s="6">
        <v>2</v>
      </c>
      <c r="H39" s="6">
        <f t="shared" si="0"/>
        <v>0</v>
      </c>
    </row>
    <row r="40" spans="1:8">
      <c r="A40" s="1" t="s">
        <v>130</v>
      </c>
      <c r="B40" s="1" t="s">
        <v>131</v>
      </c>
      <c r="C40" s="2" t="s">
        <v>132</v>
      </c>
      <c r="D40" s="3" t="s">
        <v>32</v>
      </c>
      <c r="E40" s="4">
        <v>0</v>
      </c>
      <c r="F40" s="5">
        <v>0</v>
      </c>
      <c r="G40" s="6">
        <v>2</v>
      </c>
      <c r="H40" s="6">
        <f t="shared" si="0"/>
        <v>0</v>
      </c>
    </row>
    <row r="41" spans="1:8">
      <c r="A41" s="1" t="s">
        <v>133</v>
      </c>
      <c r="B41" s="1" t="s">
        <v>134</v>
      </c>
      <c r="C41" s="2" t="s">
        <v>135</v>
      </c>
      <c r="D41" s="3" t="s">
        <v>32</v>
      </c>
      <c r="E41" s="4">
        <v>0</v>
      </c>
      <c r="F41" s="5">
        <v>0</v>
      </c>
      <c r="G41" s="6">
        <v>2</v>
      </c>
      <c r="H41" s="6">
        <f t="shared" si="0"/>
        <v>0</v>
      </c>
    </row>
    <row r="42" spans="1:8" ht="38.25">
      <c r="A42" s="1" t="s">
        <v>136</v>
      </c>
      <c r="B42" s="1" t="s">
        <v>137</v>
      </c>
      <c r="C42" s="2" t="s">
        <v>138</v>
      </c>
      <c r="D42" s="3" t="s">
        <v>32</v>
      </c>
      <c r="E42" s="4">
        <v>0</v>
      </c>
      <c r="F42" s="5">
        <v>0</v>
      </c>
      <c r="G42" s="6">
        <v>2</v>
      </c>
      <c r="H42" s="6">
        <f t="shared" si="0"/>
        <v>0</v>
      </c>
    </row>
    <row r="43" spans="1:8">
      <c r="A43" s="1" t="s">
        <v>139</v>
      </c>
      <c r="B43" s="1" t="s">
        <v>140</v>
      </c>
      <c r="C43" s="2" t="s">
        <v>141</v>
      </c>
      <c r="D43" s="3" t="s">
        <v>32</v>
      </c>
      <c r="E43" s="4">
        <v>0</v>
      </c>
      <c r="F43" s="5">
        <v>0</v>
      </c>
      <c r="G43" s="6">
        <v>2</v>
      </c>
      <c r="H43" s="6">
        <f t="shared" si="0"/>
        <v>0</v>
      </c>
    </row>
    <row r="44" spans="1:8">
      <c r="A44" s="1" t="s">
        <v>142</v>
      </c>
      <c r="B44" s="1" t="s">
        <v>143</v>
      </c>
      <c r="C44" s="2" t="s">
        <v>144</v>
      </c>
      <c r="D44" s="3" t="s">
        <v>32</v>
      </c>
      <c r="E44" s="4">
        <v>0</v>
      </c>
      <c r="F44" s="5">
        <v>0</v>
      </c>
      <c r="G44" s="6">
        <v>2</v>
      </c>
      <c r="H44" s="6">
        <f t="shared" si="0"/>
        <v>0</v>
      </c>
    </row>
    <row r="45" spans="1:8">
      <c r="A45" s="1" t="s">
        <v>145</v>
      </c>
      <c r="B45" s="1" t="s">
        <v>146</v>
      </c>
      <c r="C45" s="2" t="s">
        <v>147</v>
      </c>
      <c r="D45" s="3" t="s">
        <v>32</v>
      </c>
      <c r="E45" s="4">
        <v>0</v>
      </c>
      <c r="F45" s="5">
        <v>0</v>
      </c>
      <c r="G45" s="6">
        <v>2</v>
      </c>
      <c r="H45" s="6">
        <f t="shared" si="0"/>
        <v>0</v>
      </c>
    </row>
    <row r="46" spans="1:8" ht="38.25">
      <c r="A46" s="1" t="s">
        <v>148</v>
      </c>
      <c r="B46" s="1" t="s">
        <v>149</v>
      </c>
      <c r="C46" s="2" t="s">
        <v>150</v>
      </c>
      <c r="D46" s="3" t="s">
        <v>32</v>
      </c>
      <c r="E46" s="4">
        <v>0</v>
      </c>
      <c r="F46" s="5">
        <v>0</v>
      </c>
      <c r="G46" s="6">
        <v>2</v>
      </c>
      <c r="H46" s="6">
        <f t="shared" si="0"/>
        <v>0</v>
      </c>
    </row>
    <row r="47" spans="1:8" ht="38.25">
      <c r="A47" s="1" t="s">
        <v>151</v>
      </c>
      <c r="B47" s="1" t="s">
        <v>152</v>
      </c>
      <c r="C47" s="2" t="s">
        <v>153</v>
      </c>
      <c r="D47" s="3" t="s">
        <v>32</v>
      </c>
      <c r="E47" s="4">
        <v>0</v>
      </c>
      <c r="F47" s="5">
        <v>0</v>
      </c>
      <c r="G47" s="6">
        <v>2</v>
      </c>
      <c r="H47" s="6">
        <f t="shared" si="0"/>
        <v>0</v>
      </c>
    </row>
    <row r="48" spans="1:8" ht="25.5">
      <c r="A48" s="1" t="s">
        <v>154</v>
      </c>
      <c r="B48" s="1" t="s">
        <v>155</v>
      </c>
      <c r="C48" s="2" t="s">
        <v>156</v>
      </c>
      <c r="D48" s="3" t="s">
        <v>32</v>
      </c>
      <c r="E48" s="4">
        <v>0</v>
      </c>
      <c r="F48" s="5">
        <v>0</v>
      </c>
      <c r="G48" s="6">
        <v>2</v>
      </c>
      <c r="H48" s="6">
        <f t="shared" si="0"/>
        <v>0</v>
      </c>
    </row>
    <row r="49" spans="1:8">
      <c r="A49" s="1" t="s">
        <v>157</v>
      </c>
      <c r="B49" s="1" t="s">
        <v>158</v>
      </c>
      <c r="C49" s="2" t="s">
        <v>159</v>
      </c>
      <c r="D49" s="3" t="s">
        <v>32</v>
      </c>
      <c r="E49" s="4">
        <v>0</v>
      </c>
      <c r="F49" s="5">
        <v>0</v>
      </c>
      <c r="G49" s="6">
        <v>2</v>
      </c>
      <c r="H49" s="6">
        <f t="shared" si="0"/>
        <v>0</v>
      </c>
    </row>
    <row r="50" spans="1:8">
      <c r="A50" s="1" t="s">
        <v>160</v>
      </c>
      <c r="B50" s="1" t="s">
        <v>161</v>
      </c>
      <c r="C50" s="2" t="s">
        <v>162</v>
      </c>
      <c r="D50" s="3" t="s">
        <v>32</v>
      </c>
      <c r="E50" s="4">
        <v>0</v>
      </c>
      <c r="F50" s="5">
        <v>0</v>
      </c>
      <c r="G50" s="6">
        <v>2</v>
      </c>
      <c r="H50" s="6">
        <f t="shared" si="0"/>
        <v>0</v>
      </c>
    </row>
    <row r="51" spans="1:8" ht="38.25">
      <c r="A51" s="1" t="s">
        <v>163</v>
      </c>
      <c r="B51" s="1" t="s">
        <v>164</v>
      </c>
      <c r="C51" s="2" t="s">
        <v>165</v>
      </c>
      <c r="D51" s="3" t="s">
        <v>32</v>
      </c>
      <c r="E51" s="4">
        <v>0</v>
      </c>
      <c r="F51" s="5">
        <v>0</v>
      </c>
      <c r="G51" s="6">
        <v>2</v>
      </c>
      <c r="H51" s="6">
        <f t="shared" si="0"/>
        <v>0</v>
      </c>
    </row>
    <row r="52" spans="1:8" ht="25.5">
      <c r="A52" s="1" t="s">
        <v>166</v>
      </c>
      <c r="B52" s="1" t="s">
        <v>167</v>
      </c>
      <c r="C52" s="2" t="s">
        <v>168</v>
      </c>
      <c r="D52" s="3" t="s">
        <v>32</v>
      </c>
      <c r="E52" s="4">
        <v>0</v>
      </c>
      <c r="F52" s="5">
        <v>0</v>
      </c>
      <c r="G52" s="6">
        <v>2</v>
      </c>
      <c r="H52" s="6">
        <f t="shared" si="0"/>
        <v>0</v>
      </c>
    </row>
    <row r="53" spans="1:8" ht="63.75">
      <c r="A53" s="1" t="s">
        <v>169</v>
      </c>
      <c r="B53" s="1" t="s">
        <v>170</v>
      </c>
      <c r="C53" s="2" t="s">
        <v>171</v>
      </c>
      <c r="D53" s="3" t="s">
        <v>32</v>
      </c>
      <c r="E53" s="4">
        <v>0</v>
      </c>
      <c r="F53" s="5">
        <v>0</v>
      </c>
      <c r="G53" s="6">
        <v>2</v>
      </c>
      <c r="H53" s="6">
        <f t="shared" si="0"/>
        <v>0</v>
      </c>
    </row>
    <row r="54" spans="1:8">
      <c r="A54" s="1" t="s">
        <v>172</v>
      </c>
      <c r="B54" s="1" t="s">
        <v>173</v>
      </c>
      <c r="C54" s="2" t="s">
        <v>174</v>
      </c>
      <c r="D54" s="3" t="s">
        <v>32</v>
      </c>
      <c r="E54" s="4">
        <v>0</v>
      </c>
      <c r="F54" s="5">
        <v>0</v>
      </c>
      <c r="G54" s="6">
        <v>2</v>
      </c>
      <c r="H54" s="6">
        <f t="shared" si="0"/>
        <v>0</v>
      </c>
    </row>
    <row r="55" spans="1:8">
      <c r="A55" s="1" t="s">
        <v>175</v>
      </c>
      <c r="B55" s="1" t="s">
        <v>176</v>
      </c>
      <c r="C55" s="2" t="s">
        <v>177</v>
      </c>
      <c r="D55" s="3" t="s">
        <v>32</v>
      </c>
      <c r="E55" s="4">
        <v>0</v>
      </c>
      <c r="F55" s="5">
        <v>0</v>
      </c>
      <c r="G55" s="6">
        <v>2</v>
      </c>
      <c r="H55" s="6">
        <f t="shared" si="0"/>
        <v>0</v>
      </c>
    </row>
    <row r="56" spans="1:8" ht="25.5">
      <c r="A56" s="1" t="s">
        <v>178</v>
      </c>
      <c r="B56" s="1" t="s">
        <v>179</v>
      </c>
      <c r="C56" s="2" t="s">
        <v>180</v>
      </c>
      <c r="D56" s="3" t="s">
        <v>32</v>
      </c>
      <c r="E56" s="4">
        <v>0</v>
      </c>
      <c r="F56" s="5">
        <v>0</v>
      </c>
      <c r="G56" s="6">
        <v>2</v>
      </c>
      <c r="H56" s="6">
        <f t="shared" si="0"/>
        <v>0</v>
      </c>
    </row>
    <row r="57" spans="1:8" ht="25.5">
      <c r="A57" s="1" t="s">
        <v>181</v>
      </c>
      <c r="B57" s="1" t="s">
        <v>182</v>
      </c>
      <c r="C57" s="2" t="s">
        <v>183</v>
      </c>
      <c r="D57" s="3" t="s">
        <v>32</v>
      </c>
      <c r="E57" s="4">
        <v>0</v>
      </c>
      <c r="F57" s="5">
        <v>0</v>
      </c>
      <c r="G57" s="6">
        <v>2</v>
      </c>
      <c r="H57" s="6">
        <f t="shared" si="0"/>
        <v>0</v>
      </c>
    </row>
    <row r="58" spans="1:8">
      <c r="A58" s="1" t="s">
        <v>184</v>
      </c>
      <c r="B58" s="1" t="s">
        <v>185</v>
      </c>
      <c r="C58" s="2" t="s">
        <v>186</v>
      </c>
      <c r="D58" s="3" t="s">
        <v>32</v>
      </c>
      <c r="E58" s="4">
        <v>0</v>
      </c>
      <c r="F58" s="5">
        <v>0</v>
      </c>
      <c r="G58" s="6">
        <v>2</v>
      </c>
      <c r="H58" s="6">
        <f t="shared" si="0"/>
        <v>0</v>
      </c>
    </row>
    <row r="59" spans="1:8">
      <c r="A59" s="1" t="s">
        <v>187</v>
      </c>
      <c r="B59" s="1" t="s">
        <v>188</v>
      </c>
      <c r="C59" s="2" t="s">
        <v>189</v>
      </c>
      <c r="D59" s="3" t="s">
        <v>32</v>
      </c>
      <c r="E59" s="4">
        <v>0</v>
      </c>
      <c r="F59" s="5">
        <v>0</v>
      </c>
      <c r="G59" s="6">
        <v>2</v>
      </c>
      <c r="H59" s="6">
        <f t="shared" si="0"/>
        <v>0</v>
      </c>
    </row>
    <row r="60" spans="1:8" ht="25.5">
      <c r="A60" s="1" t="s">
        <v>190</v>
      </c>
      <c r="B60" s="1" t="s">
        <v>191</v>
      </c>
      <c r="C60" s="2" t="s">
        <v>192</v>
      </c>
      <c r="D60" s="3" t="s">
        <v>32</v>
      </c>
      <c r="E60" s="4">
        <v>0</v>
      </c>
      <c r="F60" s="5">
        <v>0</v>
      </c>
      <c r="G60" s="6">
        <v>2</v>
      </c>
      <c r="H60" s="6">
        <f t="shared" si="0"/>
        <v>0</v>
      </c>
    </row>
    <row r="61" spans="1:8" ht="25.5">
      <c r="A61" s="1" t="s">
        <v>193</v>
      </c>
      <c r="B61" s="1" t="s">
        <v>194</v>
      </c>
      <c r="C61" s="2" t="s">
        <v>195</v>
      </c>
      <c r="D61" s="3" t="s">
        <v>32</v>
      </c>
      <c r="E61" s="4">
        <v>0</v>
      </c>
      <c r="F61" s="5">
        <v>0</v>
      </c>
      <c r="G61" s="6">
        <v>2</v>
      </c>
      <c r="H61" s="6">
        <f t="shared" si="0"/>
        <v>0</v>
      </c>
    </row>
    <row r="62" spans="1:8" ht="25.5">
      <c r="A62" s="1" t="s">
        <v>196</v>
      </c>
      <c r="B62" s="1" t="s">
        <v>197</v>
      </c>
      <c r="C62" s="2" t="s">
        <v>198</v>
      </c>
      <c r="D62" s="3" t="s">
        <v>32</v>
      </c>
      <c r="E62" s="4">
        <v>0</v>
      </c>
      <c r="F62" s="5">
        <v>0</v>
      </c>
      <c r="G62" s="6">
        <v>2</v>
      </c>
      <c r="H62" s="6">
        <f t="shared" si="0"/>
        <v>0</v>
      </c>
    </row>
    <row r="63" spans="1:8">
      <c r="A63" s="1" t="s">
        <v>199</v>
      </c>
      <c r="B63" s="1" t="s">
        <v>200</v>
      </c>
      <c r="C63" s="2" t="s">
        <v>201</v>
      </c>
      <c r="D63" s="3" t="s">
        <v>32</v>
      </c>
      <c r="E63" s="4">
        <v>0</v>
      </c>
      <c r="F63" s="5">
        <v>0</v>
      </c>
      <c r="G63" s="6">
        <v>2</v>
      </c>
      <c r="H63" s="6">
        <f t="shared" si="0"/>
        <v>0</v>
      </c>
    </row>
    <row r="64" spans="1:8">
      <c r="A64" s="1" t="s">
        <v>202</v>
      </c>
      <c r="B64" s="1" t="s">
        <v>203</v>
      </c>
      <c r="C64" s="2" t="s">
        <v>204</v>
      </c>
      <c r="D64" s="3" t="s">
        <v>32</v>
      </c>
      <c r="E64" s="4">
        <v>0</v>
      </c>
      <c r="F64" s="5">
        <v>0</v>
      </c>
      <c r="G64" s="6">
        <v>2</v>
      </c>
      <c r="H64" s="6">
        <f t="shared" si="0"/>
        <v>0</v>
      </c>
    </row>
    <row r="65" spans="1:8" ht="25.5">
      <c r="A65" s="1" t="s">
        <v>205</v>
      </c>
      <c r="B65" s="1" t="s">
        <v>206</v>
      </c>
      <c r="C65" s="2" t="s">
        <v>207</v>
      </c>
      <c r="D65" s="3" t="s">
        <v>32</v>
      </c>
      <c r="E65" s="4">
        <v>0</v>
      </c>
      <c r="F65" s="5">
        <v>0</v>
      </c>
      <c r="G65" s="6">
        <v>2</v>
      </c>
      <c r="H65" s="6">
        <f t="shared" si="0"/>
        <v>0</v>
      </c>
    </row>
    <row r="66" spans="1:8">
      <c r="A66" s="1" t="s">
        <v>208</v>
      </c>
      <c r="B66" s="1" t="s">
        <v>209</v>
      </c>
      <c r="C66" s="2" t="s">
        <v>210</v>
      </c>
      <c r="E66" s="4">
        <v>0</v>
      </c>
      <c r="F66" s="5">
        <v>0</v>
      </c>
      <c r="G66" s="6">
        <v>1</v>
      </c>
      <c r="H66" s="6">
        <f>H67+H271+H356+H481+H511+H605</f>
        <v>0</v>
      </c>
    </row>
    <row r="67" spans="1:8">
      <c r="A67" s="1" t="s">
        <v>211</v>
      </c>
      <c r="B67" s="1" t="s">
        <v>5</v>
      </c>
      <c r="C67" s="2" t="s">
        <v>212</v>
      </c>
      <c r="E67" s="4">
        <v>0</v>
      </c>
      <c r="F67" s="5">
        <v>0</v>
      </c>
      <c r="G67" s="6">
        <v>1</v>
      </c>
      <c r="H67" s="6">
        <f>H68+H76+H189+H267</f>
        <v>0</v>
      </c>
    </row>
    <row r="68" spans="1:8">
      <c r="A68" s="1" t="s">
        <v>213</v>
      </c>
      <c r="C68" s="2" t="s">
        <v>214</v>
      </c>
      <c r="E68" s="4">
        <v>0</v>
      </c>
      <c r="F68" s="5">
        <v>0</v>
      </c>
      <c r="G68" s="6">
        <v>1</v>
      </c>
      <c r="H68" s="6">
        <f>H69+H70+H71+H72+H73+H74+H75</f>
        <v>0</v>
      </c>
    </row>
    <row r="69" spans="1:8" ht="51">
      <c r="A69" s="1" t="s">
        <v>215</v>
      </c>
      <c r="C69" s="2" t="s">
        <v>216</v>
      </c>
      <c r="D69" s="3" t="s">
        <v>32</v>
      </c>
      <c r="E69" s="4">
        <v>0</v>
      </c>
      <c r="F69" s="5">
        <v>0</v>
      </c>
      <c r="G69" s="6">
        <v>2</v>
      </c>
      <c r="H69" s="6">
        <f t="shared" ref="H69:H75" si="1">ROUND(ROUND(F69,2)*ROUND(E69,2), 2)</f>
        <v>0</v>
      </c>
    </row>
    <row r="70" spans="1:8" ht="25.5">
      <c r="A70" s="1" t="s">
        <v>217</v>
      </c>
      <c r="C70" s="2" t="s">
        <v>218</v>
      </c>
      <c r="D70" s="3" t="s">
        <v>32</v>
      </c>
      <c r="E70" s="4">
        <v>0</v>
      </c>
      <c r="F70" s="5">
        <v>0</v>
      </c>
      <c r="G70" s="6">
        <v>2</v>
      </c>
      <c r="H70" s="6">
        <f t="shared" si="1"/>
        <v>0</v>
      </c>
    </row>
    <row r="71" spans="1:8" ht="89.25">
      <c r="A71" s="1" t="s">
        <v>219</v>
      </c>
      <c r="C71" s="2" t="s">
        <v>220</v>
      </c>
      <c r="D71" s="3" t="s">
        <v>32</v>
      </c>
      <c r="E71" s="4">
        <v>0</v>
      </c>
      <c r="F71" s="5">
        <v>0</v>
      </c>
      <c r="G71" s="6">
        <v>2</v>
      </c>
      <c r="H71" s="6">
        <f t="shared" si="1"/>
        <v>0</v>
      </c>
    </row>
    <row r="72" spans="1:8" ht="51">
      <c r="A72" s="1" t="s">
        <v>221</v>
      </c>
      <c r="C72" s="2" t="s">
        <v>222</v>
      </c>
      <c r="D72" s="3" t="s">
        <v>32</v>
      </c>
      <c r="E72" s="4">
        <v>0</v>
      </c>
      <c r="F72" s="5">
        <v>0</v>
      </c>
      <c r="G72" s="6">
        <v>2</v>
      </c>
      <c r="H72" s="6">
        <f t="shared" si="1"/>
        <v>0</v>
      </c>
    </row>
    <row r="73" spans="1:8" ht="51">
      <c r="A73" s="1" t="s">
        <v>223</v>
      </c>
      <c r="C73" s="2" t="s">
        <v>224</v>
      </c>
      <c r="D73" s="3" t="s">
        <v>32</v>
      </c>
      <c r="E73" s="4">
        <v>0</v>
      </c>
      <c r="F73" s="5">
        <v>0</v>
      </c>
      <c r="G73" s="6">
        <v>2</v>
      </c>
      <c r="H73" s="6">
        <f t="shared" si="1"/>
        <v>0</v>
      </c>
    </row>
    <row r="74" spans="1:8" ht="38.25">
      <c r="A74" s="1" t="s">
        <v>225</v>
      </c>
      <c r="C74" s="2" t="s">
        <v>226</v>
      </c>
      <c r="D74" s="3" t="s">
        <v>32</v>
      </c>
      <c r="E74" s="4">
        <v>0</v>
      </c>
      <c r="F74" s="5">
        <v>0</v>
      </c>
      <c r="G74" s="6">
        <v>2</v>
      </c>
      <c r="H74" s="6">
        <f t="shared" si="1"/>
        <v>0</v>
      </c>
    </row>
    <row r="75" spans="1:8" ht="63.75">
      <c r="A75" s="1" t="s">
        <v>227</v>
      </c>
      <c r="C75" s="2" t="s">
        <v>228</v>
      </c>
      <c r="D75" s="3" t="s">
        <v>32</v>
      </c>
      <c r="E75" s="4">
        <v>0</v>
      </c>
      <c r="F75" s="5">
        <v>0</v>
      </c>
      <c r="G75" s="6">
        <v>2</v>
      </c>
      <c r="H75" s="6">
        <f t="shared" si="1"/>
        <v>0</v>
      </c>
    </row>
    <row r="76" spans="1:8">
      <c r="A76" s="1" t="s">
        <v>229</v>
      </c>
      <c r="B76" s="1" t="s">
        <v>230</v>
      </c>
      <c r="C76" s="2" t="s">
        <v>231</v>
      </c>
      <c r="E76" s="4">
        <v>0</v>
      </c>
      <c r="F76" s="5">
        <v>0</v>
      </c>
      <c r="G76" s="6">
        <v>1</v>
      </c>
      <c r="H76" s="6">
        <f>H77+H104+H124+H144+H172</f>
        <v>0</v>
      </c>
    </row>
    <row r="77" spans="1:8">
      <c r="A77" s="1" t="s">
        <v>232</v>
      </c>
      <c r="B77" s="1" t="s">
        <v>233</v>
      </c>
      <c r="C77" s="2" t="s">
        <v>234</v>
      </c>
      <c r="E77" s="4">
        <v>0</v>
      </c>
      <c r="F77" s="5">
        <v>0</v>
      </c>
      <c r="G77" s="6">
        <v>1</v>
      </c>
      <c r="H77" s="6">
        <f>H78+H79+H80+H81+H82+H83+H84+H85+H86+H87+H88+H89+H90+H91+H92+H93+H94+H95+H96+H97+H98+H99+H100+H101+H102+H103</f>
        <v>0</v>
      </c>
    </row>
    <row r="78" spans="1:8" ht="63.75">
      <c r="A78" s="1" t="s">
        <v>235</v>
      </c>
      <c r="C78" s="2" t="s">
        <v>236</v>
      </c>
      <c r="D78" s="3" t="s">
        <v>32</v>
      </c>
      <c r="E78" s="4">
        <v>0</v>
      </c>
      <c r="F78" s="5">
        <v>0</v>
      </c>
      <c r="G78" s="6">
        <v>2</v>
      </c>
      <c r="H78" s="6">
        <f t="shared" ref="H78:H103" si="2">ROUND(ROUND(F78,2)*ROUND(E78,2), 2)</f>
        <v>0</v>
      </c>
    </row>
    <row r="79" spans="1:8" ht="25.5">
      <c r="A79" s="1" t="s">
        <v>237</v>
      </c>
      <c r="C79" s="2" t="s">
        <v>238</v>
      </c>
      <c r="D79" s="3" t="s">
        <v>32</v>
      </c>
      <c r="E79" s="4">
        <v>0</v>
      </c>
      <c r="F79" s="5">
        <v>0</v>
      </c>
      <c r="G79" s="6">
        <v>2</v>
      </c>
      <c r="H79" s="6">
        <f t="shared" si="2"/>
        <v>0</v>
      </c>
    </row>
    <row r="80" spans="1:8">
      <c r="A80" s="1" t="s">
        <v>239</v>
      </c>
      <c r="C80" s="2" t="s">
        <v>240</v>
      </c>
      <c r="D80" s="3" t="s">
        <v>32</v>
      </c>
      <c r="E80" s="4">
        <v>0</v>
      </c>
      <c r="F80" s="5">
        <v>0</v>
      </c>
      <c r="G80" s="6">
        <v>2</v>
      </c>
      <c r="H80" s="6">
        <f t="shared" si="2"/>
        <v>0</v>
      </c>
    </row>
    <row r="81" spans="1:8" ht="51">
      <c r="A81" s="1" t="s">
        <v>241</v>
      </c>
      <c r="C81" s="2" t="s">
        <v>242</v>
      </c>
      <c r="D81" s="3" t="s">
        <v>32</v>
      </c>
      <c r="E81" s="4">
        <v>0</v>
      </c>
      <c r="F81" s="5">
        <v>0</v>
      </c>
      <c r="G81" s="6">
        <v>2</v>
      </c>
      <c r="H81" s="6">
        <f t="shared" si="2"/>
        <v>0</v>
      </c>
    </row>
    <row r="82" spans="1:8" ht="25.5">
      <c r="A82" s="1" t="s">
        <v>243</v>
      </c>
      <c r="C82" s="2" t="s">
        <v>244</v>
      </c>
      <c r="D82" s="3" t="s">
        <v>32</v>
      </c>
      <c r="E82" s="4">
        <v>0</v>
      </c>
      <c r="F82" s="5">
        <v>0</v>
      </c>
      <c r="G82" s="6">
        <v>2</v>
      </c>
      <c r="H82" s="6">
        <f t="shared" si="2"/>
        <v>0</v>
      </c>
    </row>
    <row r="83" spans="1:8" ht="25.5">
      <c r="A83" s="1" t="s">
        <v>245</v>
      </c>
      <c r="C83" s="2" t="s">
        <v>246</v>
      </c>
      <c r="D83" s="3" t="s">
        <v>32</v>
      </c>
      <c r="E83" s="4">
        <v>0</v>
      </c>
      <c r="F83" s="5">
        <v>0</v>
      </c>
      <c r="G83" s="6">
        <v>2</v>
      </c>
      <c r="H83" s="6">
        <f t="shared" si="2"/>
        <v>0</v>
      </c>
    </row>
    <row r="84" spans="1:8" ht="25.5">
      <c r="A84" s="1" t="s">
        <v>247</v>
      </c>
      <c r="C84" s="2" t="s">
        <v>248</v>
      </c>
      <c r="D84" s="3" t="s">
        <v>32</v>
      </c>
      <c r="E84" s="4">
        <v>0</v>
      </c>
      <c r="F84" s="5">
        <v>0</v>
      </c>
      <c r="G84" s="6">
        <v>2</v>
      </c>
      <c r="H84" s="6">
        <f t="shared" si="2"/>
        <v>0</v>
      </c>
    </row>
    <row r="85" spans="1:8" ht="25.5">
      <c r="A85" s="1" t="s">
        <v>249</v>
      </c>
      <c r="C85" s="2" t="s">
        <v>250</v>
      </c>
      <c r="D85" s="3" t="s">
        <v>32</v>
      </c>
      <c r="E85" s="4">
        <v>0</v>
      </c>
      <c r="F85" s="5">
        <v>0</v>
      </c>
      <c r="G85" s="6">
        <v>2</v>
      </c>
      <c r="H85" s="6">
        <f t="shared" si="2"/>
        <v>0</v>
      </c>
    </row>
    <row r="86" spans="1:8">
      <c r="A86" s="1" t="s">
        <v>251</v>
      </c>
      <c r="B86" s="1" t="s">
        <v>252</v>
      </c>
      <c r="C86" s="2" t="s">
        <v>253</v>
      </c>
      <c r="D86" s="3" t="s">
        <v>254</v>
      </c>
      <c r="E86" s="4">
        <v>1</v>
      </c>
      <c r="F86" s="5">
        <v>0</v>
      </c>
      <c r="G86" s="6">
        <v>2</v>
      </c>
      <c r="H86" s="6">
        <f t="shared" si="2"/>
        <v>0</v>
      </c>
    </row>
    <row r="87" spans="1:8">
      <c r="A87" s="1" t="s">
        <v>255</v>
      </c>
      <c r="B87" s="1" t="s">
        <v>256</v>
      </c>
      <c r="C87" s="2" t="s">
        <v>257</v>
      </c>
      <c r="D87" s="3" t="s">
        <v>258</v>
      </c>
      <c r="E87" s="4">
        <v>1</v>
      </c>
      <c r="F87" s="5">
        <v>0</v>
      </c>
      <c r="G87" s="6">
        <v>2</v>
      </c>
      <c r="H87" s="6">
        <f t="shared" si="2"/>
        <v>0</v>
      </c>
    </row>
    <row r="88" spans="1:8" ht="25.5">
      <c r="A88" s="1" t="s">
        <v>259</v>
      </c>
      <c r="B88" s="1" t="s">
        <v>260</v>
      </c>
      <c r="C88" s="2" t="s">
        <v>261</v>
      </c>
      <c r="D88" s="3" t="s">
        <v>254</v>
      </c>
      <c r="E88" s="4">
        <v>1</v>
      </c>
      <c r="F88" s="5">
        <v>0</v>
      </c>
      <c r="G88" s="6">
        <v>2</v>
      </c>
      <c r="H88" s="6">
        <f t="shared" si="2"/>
        <v>0</v>
      </c>
    </row>
    <row r="89" spans="1:8" ht="25.5">
      <c r="A89" s="1" t="s">
        <v>262</v>
      </c>
      <c r="B89" s="1" t="s">
        <v>263</v>
      </c>
      <c r="C89" s="2" t="s">
        <v>264</v>
      </c>
      <c r="D89" s="3" t="s">
        <v>254</v>
      </c>
      <c r="E89" s="4">
        <v>1</v>
      </c>
      <c r="F89" s="5">
        <v>0</v>
      </c>
      <c r="G89" s="6">
        <v>2</v>
      </c>
      <c r="H89" s="6">
        <f t="shared" si="2"/>
        <v>0</v>
      </c>
    </row>
    <row r="90" spans="1:8" ht="38.25">
      <c r="A90" s="1" t="s">
        <v>265</v>
      </c>
      <c r="B90" s="1" t="s">
        <v>266</v>
      </c>
      <c r="C90" s="2" t="s">
        <v>267</v>
      </c>
      <c r="D90" s="3" t="s">
        <v>258</v>
      </c>
      <c r="E90" s="4">
        <v>1</v>
      </c>
      <c r="F90" s="5">
        <v>0</v>
      </c>
      <c r="G90" s="6">
        <v>2</v>
      </c>
      <c r="H90" s="6">
        <f t="shared" si="2"/>
        <v>0</v>
      </c>
    </row>
    <row r="91" spans="1:8" ht="25.5">
      <c r="A91" s="1" t="s">
        <v>268</v>
      </c>
      <c r="B91" s="1" t="s">
        <v>269</v>
      </c>
      <c r="C91" s="2" t="s">
        <v>270</v>
      </c>
      <c r="D91" s="3" t="s">
        <v>258</v>
      </c>
      <c r="E91" s="4">
        <v>8</v>
      </c>
      <c r="F91" s="5">
        <v>0</v>
      </c>
      <c r="G91" s="6">
        <v>2</v>
      </c>
      <c r="H91" s="6">
        <f t="shared" si="2"/>
        <v>0</v>
      </c>
    </row>
    <row r="92" spans="1:8" ht="25.5">
      <c r="A92" s="1" t="s">
        <v>271</v>
      </c>
      <c r="B92" s="1" t="s">
        <v>272</v>
      </c>
      <c r="C92" s="2" t="s">
        <v>273</v>
      </c>
      <c r="D92" s="3" t="s">
        <v>274</v>
      </c>
      <c r="E92" s="4">
        <v>122</v>
      </c>
      <c r="F92" s="5">
        <v>0</v>
      </c>
      <c r="G92" s="6">
        <v>2</v>
      </c>
      <c r="H92" s="6">
        <f t="shared" si="2"/>
        <v>0</v>
      </c>
    </row>
    <row r="93" spans="1:8" ht="25.5">
      <c r="A93" s="1" t="s">
        <v>275</v>
      </c>
      <c r="B93" s="1" t="s">
        <v>276</v>
      </c>
      <c r="C93" s="2" t="s">
        <v>277</v>
      </c>
      <c r="D93" s="3" t="s">
        <v>274</v>
      </c>
      <c r="E93" s="4">
        <v>275</v>
      </c>
      <c r="F93" s="5">
        <v>0</v>
      </c>
      <c r="G93" s="6">
        <v>2</v>
      </c>
      <c r="H93" s="6">
        <f t="shared" si="2"/>
        <v>0</v>
      </c>
    </row>
    <row r="94" spans="1:8" ht="25.5">
      <c r="A94" s="1" t="s">
        <v>278</v>
      </c>
      <c r="B94" s="1" t="s">
        <v>279</v>
      </c>
      <c r="C94" s="2" t="s">
        <v>280</v>
      </c>
      <c r="D94" s="3" t="s">
        <v>281</v>
      </c>
      <c r="E94" s="4">
        <v>200</v>
      </c>
      <c r="F94" s="5">
        <v>0</v>
      </c>
      <c r="G94" s="6">
        <v>2</v>
      </c>
      <c r="H94" s="6">
        <f t="shared" si="2"/>
        <v>0</v>
      </c>
    </row>
    <row r="95" spans="1:8">
      <c r="A95" s="1" t="s">
        <v>282</v>
      </c>
      <c r="B95" s="1" t="s">
        <v>283</v>
      </c>
      <c r="C95" s="2" t="s">
        <v>284</v>
      </c>
      <c r="D95" s="3" t="s">
        <v>281</v>
      </c>
      <c r="E95" s="4">
        <v>200</v>
      </c>
      <c r="F95" s="5">
        <v>0</v>
      </c>
      <c r="G95" s="6">
        <v>2</v>
      </c>
      <c r="H95" s="6">
        <f t="shared" si="2"/>
        <v>0</v>
      </c>
    </row>
    <row r="96" spans="1:8">
      <c r="A96" s="1" t="s">
        <v>285</v>
      </c>
      <c r="B96" s="1" t="s">
        <v>286</v>
      </c>
      <c r="C96" s="2" t="s">
        <v>287</v>
      </c>
      <c r="D96" s="3" t="s">
        <v>281</v>
      </c>
      <c r="E96" s="4">
        <v>200</v>
      </c>
      <c r="F96" s="5">
        <v>0</v>
      </c>
      <c r="G96" s="6">
        <v>2</v>
      </c>
      <c r="H96" s="6">
        <f t="shared" si="2"/>
        <v>0</v>
      </c>
    </row>
    <row r="97" spans="1:8" ht="38.25">
      <c r="A97" s="1" t="s">
        <v>288</v>
      </c>
      <c r="B97" s="1" t="s">
        <v>289</v>
      </c>
      <c r="C97" s="2" t="s">
        <v>290</v>
      </c>
      <c r="D97" s="3" t="s">
        <v>274</v>
      </c>
      <c r="E97" s="4">
        <v>50</v>
      </c>
      <c r="F97" s="5">
        <v>0</v>
      </c>
      <c r="G97" s="6">
        <v>2</v>
      </c>
      <c r="H97" s="6">
        <f t="shared" si="2"/>
        <v>0</v>
      </c>
    </row>
    <row r="98" spans="1:8" ht="38.25">
      <c r="A98" s="1" t="s">
        <v>291</v>
      </c>
      <c r="B98" s="1" t="s">
        <v>292</v>
      </c>
      <c r="C98" s="2" t="s">
        <v>293</v>
      </c>
      <c r="D98" s="3" t="s">
        <v>274</v>
      </c>
      <c r="E98" s="4">
        <v>100</v>
      </c>
      <c r="F98" s="5">
        <v>0</v>
      </c>
      <c r="G98" s="6">
        <v>2</v>
      </c>
      <c r="H98" s="6">
        <f t="shared" si="2"/>
        <v>0</v>
      </c>
    </row>
    <row r="99" spans="1:8" ht="25.5">
      <c r="A99" s="1" t="s">
        <v>294</v>
      </c>
      <c r="B99" s="1" t="s">
        <v>295</v>
      </c>
      <c r="C99" s="2" t="s">
        <v>296</v>
      </c>
      <c r="D99" s="3" t="s">
        <v>274</v>
      </c>
      <c r="E99" s="4">
        <v>1</v>
      </c>
      <c r="F99" s="5">
        <v>0</v>
      </c>
      <c r="G99" s="6">
        <v>2</v>
      </c>
      <c r="H99" s="6">
        <f t="shared" si="2"/>
        <v>0</v>
      </c>
    </row>
    <row r="100" spans="1:8" ht="38.25">
      <c r="A100" s="1" t="s">
        <v>297</v>
      </c>
      <c r="B100" s="1" t="s">
        <v>298</v>
      </c>
      <c r="C100" s="2" t="s">
        <v>299</v>
      </c>
      <c r="D100" s="3" t="s">
        <v>274</v>
      </c>
      <c r="E100" s="4">
        <v>50</v>
      </c>
      <c r="F100" s="5">
        <v>0</v>
      </c>
      <c r="G100" s="6">
        <v>2</v>
      </c>
      <c r="H100" s="6">
        <f t="shared" si="2"/>
        <v>0</v>
      </c>
    </row>
    <row r="101" spans="1:8" ht="25.5">
      <c r="A101" s="1" t="s">
        <v>300</v>
      </c>
      <c r="B101" s="1" t="s">
        <v>301</v>
      </c>
      <c r="C101" s="2" t="s">
        <v>302</v>
      </c>
      <c r="D101" s="3" t="s">
        <v>274</v>
      </c>
      <c r="E101" s="4">
        <v>185</v>
      </c>
      <c r="F101" s="5">
        <v>0</v>
      </c>
      <c r="G101" s="6">
        <v>2</v>
      </c>
      <c r="H101" s="6">
        <f t="shared" si="2"/>
        <v>0</v>
      </c>
    </row>
    <row r="102" spans="1:8" ht="25.5">
      <c r="A102" s="1" t="s">
        <v>303</v>
      </c>
      <c r="B102" s="1" t="s">
        <v>304</v>
      </c>
      <c r="C102" s="2" t="s">
        <v>305</v>
      </c>
      <c r="D102" s="3" t="s">
        <v>254</v>
      </c>
      <c r="E102" s="4">
        <v>1</v>
      </c>
      <c r="F102" s="5">
        <v>0</v>
      </c>
      <c r="G102" s="6">
        <v>2</v>
      </c>
      <c r="H102" s="6">
        <f t="shared" si="2"/>
        <v>0</v>
      </c>
    </row>
    <row r="103" spans="1:8" ht="25.5">
      <c r="A103" s="1" t="s">
        <v>306</v>
      </c>
      <c r="B103" s="1" t="s">
        <v>307</v>
      </c>
      <c r="C103" s="2" t="s">
        <v>308</v>
      </c>
      <c r="D103" s="3" t="s">
        <v>254</v>
      </c>
      <c r="E103" s="4">
        <v>1</v>
      </c>
      <c r="F103" s="5">
        <v>0</v>
      </c>
      <c r="G103" s="6">
        <v>2</v>
      </c>
      <c r="H103" s="6">
        <f t="shared" si="2"/>
        <v>0</v>
      </c>
    </row>
    <row r="104" spans="1:8">
      <c r="A104" s="1" t="s">
        <v>309</v>
      </c>
      <c r="B104" s="1" t="s">
        <v>310</v>
      </c>
      <c r="C104" s="2" t="s">
        <v>311</v>
      </c>
      <c r="E104" s="4">
        <v>0</v>
      </c>
      <c r="F104" s="5">
        <v>0</v>
      </c>
      <c r="G104" s="6">
        <v>1</v>
      </c>
      <c r="H104" s="6">
        <f>H105+H106+H107+H108+H109+H110+H111+H112+H113+H114+H115+H116+H117+H118+H119+H120+H121+H122+H123</f>
        <v>0</v>
      </c>
    </row>
    <row r="105" spans="1:8" ht="63.75">
      <c r="A105" s="1" t="s">
        <v>312</v>
      </c>
      <c r="C105" s="2" t="s">
        <v>313</v>
      </c>
      <c r="D105" s="3" t="s">
        <v>32</v>
      </c>
      <c r="E105" s="4">
        <v>0</v>
      </c>
      <c r="F105" s="5">
        <v>0</v>
      </c>
      <c r="G105" s="6">
        <v>2</v>
      </c>
      <c r="H105" s="6">
        <f t="shared" ref="H105:H123" si="3">ROUND(ROUND(F105,2)*ROUND(E105,2), 2)</f>
        <v>0</v>
      </c>
    </row>
    <row r="106" spans="1:8" ht="38.25">
      <c r="A106" s="1" t="s">
        <v>314</v>
      </c>
      <c r="C106" s="2" t="s">
        <v>315</v>
      </c>
      <c r="D106" s="3" t="s">
        <v>32</v>
      </c>
      <c r="E106" s="4">
        <v>0</v>
      </c>
      <c r="F106" s="5">
        <v>0</v>
      </c>
      <c r="G106" s="6">
        <v>2</v>
      </c>
      <c r="H106" s="6">
        <f t="shared" si="3"/>
        <v>0</v>
      </c>
    </row>
    <row r="107" spans="1:8" ht="25.5">
      <c r="A107" s="1" t="s">
        <v>316</v>
      </c>
      <c r="C107" s="2" t="s">
        <v>317</v>
      </c>
      <c r="D107" s="3" t="s">
        <v>32</v>
      </c>
      <c r="E107" s="4">
        <v>0</v>
      </c>
      <c r="F107" s="5">
        <v>0</v>
      </c>
      <c r="G107" s="6">
        <v>2</v>
      </c>
      <c r="H107" s="6">
        <f t="shared" si="3"/>
        <v>0</v>
      </c>
    </row>
    <row r="108" spans="1:8" ht="38.25">
      <c r="A108" s="1" t="s">
        <v>318</v>
      </c>
      <c r="C108" s="2" t="s">
        <v>319</v>
      </c>
      <c r="D108" s="3" t="s">
        <v>32</v>
      </c>
      <c r="E108" s="4">
        <v>0</v>
      </c>
      <c r="F108" s="5">
        <v>0</v>
      </c>
      <c r="G108" s="6">
        <v>2</v>
      </c>
      <c r="H108" s="6">
        <f t="shared" si="3"/>
        <v>0</v>
      </c>
    </row>
    <row r="109" spans="1:8" ht="25.5">
      <c r="A109" s="1" t="s">
        <v>320</v>
      </c>
      <c r="C109" s="2" t="s">
        <v>321</v>
      </c>
      <c r="D109" s="3" t="s">
        <v>32</v>
      </c>
      <c r="E109" s="4">
        <v>0</v>
      </c>
      <c r="F109" s="5">
        <v>0</v>
      </c>
      <c r="G109" s="6">
        <v>2</v>
      </c>
      <c r="H109" s="6">
        <f t="shared" si="3"/>
        <v>0</v>
      </c>
    </row>
    <row r="110" spans="1:8" ht="25.5">
      <c r="A110" s="1" t="s">
        <v>322</v>
      </c>
      <c r="C110" s="2" t="s">
        <v>323</v>
      </c>
      <c r="D110" s="3" t="s">
        <v>32</v>
      </c>
      <c r="E110" s="4">
        <v>0</v>
      </c>
      <c r="F110" s="5">
        <v>0</v>
      </c>
      <c r="G110" s="6">
        <v>2</v>
      </c>
      <c r="H110" s="6">
        <f t="shared" si="3"/>
        <v>0</v>
      </c>
    </row>
    <row r="111" spans="1:8">
      <c r="A111" s="1" t="s">
        <v>324</v>
      </c>
      <c r="B111" s="1" t="s">
        <v>252</v>
      </c>
      <c r="C111" s="2" t="s">
        <v>325</v>
      </c>
      <c r="D111" s="3" t="s">
        <v>32</v>
      </c>
      <c r="E111" s="4">
        <v>0</v>
      </c>
      <c r="F111" s="5">
        <v>0</v>
      </c>
      <c r="G111" s="6">
        <v>2</v>
      </c>
      <c r="H111" s="6">
        <f t="shared" si="3"/>
        <v>0</v>
      </c>
    </row>
    <row r="112" spans="1:8" ht="38.25">
      <c r="A112" s="1" t="s">
        <v>326</v>
      </c>
      <c r="B112" s="1" t="s">
        <v>327</v>
      </c>
      <c r="C112" s="2" t="s">
        <v>328</v>
      </c>
      <c r="D112" s="3" t="s">
        <v>274</v>
      </c>
      <c r="E112" s="4">
        <v>38</v>
      </c>
      <c r="F112" s="5">
        <v>0</v>
      </c>
      <c r="G112" s="6">
        <v>2</v>
      </c>
      <c r="H112" s="6">
        <f t="shared" si="3"/>
        <v>0</v>
      </c>
    </row>
    <row r="113" spans="1:8" ht="25.5">
      <c r="A113" s="1" t="s">
        <v>329</v>
      </c>
      <c r="B113" s="1" t="s">
        <v>256</v>
      </c>
      <c r="C113" s="2" t="s">
        <v>330</v>
      </c>
      <c r="D113" s="3" t="s">
        <v>274</v>
      </c>
      <c r="E113" s="4">
        <v>45</v>
      </c>
      <c r="F113" s="5">
        <v>0</v>
      </c>
      <c r="G113" s="6">
        <v>2</v>
      </c>
      <c r="H113" s="6">
        <f t="shared" si="3"/>
        <v>0</v>
      </c>
    </row>
    <row r="114" spans="1:8">
      <c r="A114" s="1" t="s">
        <v>331</v>
      </c>
      <c r="B114" s="1" t="s">
        <v>260</v>
      </c>
      <c r="C114" s="2" t="s">
        <v>332</v>
      </c>
      <c r="D114" s="3" t="s">
        <v>281</v>
      </c>
      <c r="E114" s="4">
        <v>62.2</v>
      </c>
      <c r="F114" s="5">
        <v>0</v>
      </c>
      <c r="G114" s="6">
        <v>2</v>
      </c>
      <c r="H114" s="6">
        <f t="shared" si="3"/>
        <v>0</v>
      </c>
    </row>
    <row r="115" spans="1:8" ht="25.5">
      <c r="A115" s="1" t="s">
        <v>333</v>
      </c>
      <c r="B115" s="1" t="s">
        <v>263</v>
      </c>
      <c r="C115" s="2" t="s">
        <v>334</v>
      </c>
      <c r="D115" s="3" t="s">
        <v>274</v>
      </c>
      <c r="E115" s="4">
        <v>5.2</v>
      </c>
      <c r="F115" s="5">
        <v>0</v>
      </c>
      <c r="G115" s="6">
        <v>2</v>
      </c>
      <c r="H115" s="6">
        <f t="shared" si="3"/>
        <v>0</v>
      </c>
    </row>
    <row r="116" spans="1:8" ht="25.5">
      <c r="A116" s="1" t="s">
        <v>335</v>
      </c>
      <c r="B116" s="1" t="s">
        <v>266</v>
      </c>
      <c r="C116" s="2" t="s">
        <v>336</v>
      </c>
      <c r="D116" s="3" t="s">
        <v>274</v>
      </c>
      <c r="E116" s="4">
        <v>10.1</v>
      </c>
      <c r="F116" s="5">
        <v>0</v>
      </c>
      <c r="G116" s="6">
        <v>2</v>
      </c>
      <c r="H116" s="6">
        <f t="shared" si="3"/>
        <v>0</v>
      </c>
    </row>
    <row r="117" spans="1:8" ht="25.5">
      <c r="A117" s="1" t="s">
        <v>337</v>
      </c>
      <c r="B117" s="1" t="s">
        <v>269</v>
      </c>
      <c r="C117" s="2" t="s">
        <v>338</v>
      </c>
      <c r="D117" s="3" t="s">
        <v>274</v>
      </c>
      <c r="E117" s="4">
        <v>1</v>
      </c>
      <c r="F117" s="5">
        <v>0</v>
      </c>
      <c r="G117" s="6">
        <v>2</v>
      </c>
      <c r="H117" s="6">
        <f t="shared" si="3"/>
        <v>0</v>
      </c>
    </row>
    <row r="118" spans="1:8" ht="25.5">
      <c r="A118" s="1" t="s">
        <v>339</v>
      </c>
      <c r="B118" s="1" t="s">
        <v>272</v>
      </c>
      <c r="C118" s="2" t="s">
        <v>340</v>
      </c>
      <c r="D118" s="3" t="s">
        <v>274</v>
      </c>
      <c r="E118" s="4">
        <v>44.7</v>
      </c>
      <c r="F118" s="5">
        <v>0</v>
      </c>
      <c r="G118" s="6">
        <v>2</v>
      </c>
      <c r="H118" s="6">
        <f t="shared" si="3"/>
        <v>0</v>
      </c>
    </row>
    <row r="119" spans="1:8" ht="25.5">
      <c r="A119" s="1" t="s">
        <v>341</v>
      </c>
      <c r="B119" s="1" t="s">
        <v>276</v>
      </c>
      <c r="C119" s="2" t="s">
        <v>342</v>
      </c>
      <c r="D119" s="3" t="s">
        <v>274</v>
      </c>
      <c r="E119" s="4">
        <v>5.7</v>
      </c>
      <c r="F119" s="5">
        <v>0</v>
      </c>
      <c r="G119" s="6">
        <v>2</v>
      </c>
      <c r="H119" s="6">
        <f t="shared" si="3"/>
        <v>0</v>
      </c>
    </row>
    <row r="120" spans="1:8" ht="25.5">
      <c r="A120" s="1" t="s">
        <v>343</v>
      </c>
      <c r="B120" s="1" t="s">
        <v>279</v>
      </c>
      <c r="C120" s="2" t="s">
        <v>344</v>
      </c>
      <c r="D120" s="3" t="s">
        <v>32</v>
      </c>
      <c r="E120" s="4">
        <v>0</v>
      </c>
      <c r="F120" s="5">
        <v>0</v>
      </c>
      <c r="G120" s="6">
        <v>2</v>
      </c>
      <c r="H120" s="6">
        <f t="shared" si="3"/>
        <v>0</v>
      </c>
    </row>
    <row r="121" spans="1:8" ht="38.25">
      <c r="A121" s="1" t="s">
        <v>345</v>
      </c>
      <c r="B121" s="1" t="s">
        <v>346</v>
      </c>
      <c r="C121" s="2" t="s">
        <v>347</v>
      </c>
      <c r="D121" s="3" t="s">
        <v>348</v>
      </c>
      <c r="E121" s="4">
        <v>3286</v>
      </c>
      <c r="F121" s="5">
        <v>0</v>
      </c>
      <c r="G121" s="6">
        <v>2</v>
      </c>
      <c r="H121" s="6">
        <f t="shared" si="3"/>
        <v>0</v>
      </c>
    </row>
    <row r="122" spans="1:8" ht="38.25">
      <c r="A122" s="1" t="s">
        <v>349</v>
      </c>
      <c r="B122" s="1" t="s">
        <v>350</v>
      </c>
      <c r="C122" s="2" t="s">
        <v>351</v>
      </c>
      <c r="D122" s="3" t="s">
        <v>348</v>
      </c>
      <c r="E122" s="4">
        <v>3663</v>
      </c>
      <c r="F122" s="5">
        <v>0</v>
      </c>
      <c r="G122" s="6">
        <v>2</v>
      </c>
      <c r="H122" s="6">
        <f t="shared" si="3"/>
        <v>0</v>
      </c>
    </row>
    <row r="123" spans="1:8">
      <c r="A123" s="1" t="s">
        <v>352</v>
      </c>
      <c r="B123" s="1" t="s">
        <v>283</v>
      </c>
      <c r="C123" s="2" t="s">
        <v>353</v>
      </c>
      <c r="D123" s="3" t="s">
        <v>348</v>
      </c>
      <c r="E123" s="4">
        <v>7227</v>
      </c>
      <c r="F123" s="5">
        <v>0</v>
      </c>
      <c r="G123" s="6">
        <v>2</v>
      </c>
      <c r="H123" s="6">
        <f t="shared" si="3"/>
        <v>0</v>
      </c>
    </row>
    <row r="124" spans="1:8">
      <c r="A124" s="1" t="s">
        <v>354</v>
      </c>
      <c r="B124" s="1" t="s">
        <v>355</v>
      </c>
      <c r="C124" s="2" t="s">
        <v>356</v>
      </c>
      <c r="E124" s="4">
        <v>0</v>
      </c>
      <c r="F124" s="5">
        <v>0</v>
      </c>
      <c r="G124" s="6">
        <v>1</v>
      </c>
      <c r="H124" s="6">
        <f>H125+H126+H127+H128+H129+H130+H131+H132+H133+H134+H135+H136+H137+H138+H139+H140+H141+H142+H143</f>
        <v>0</v>
      </c>
    </row>
    <row r="125" spans="1:8" ht="89.25">
      <c r="A125" s="1" t="s">
        <v>357</v>
      </c>
      <c r="C125" s="2" t="s">
        <v>358</v>
      </c>
      <c r="D125" s="3" t="s">
        <v>32</v>
      </c>
      <c r="E125" s="4">
        <v>0</v>
      </c>
      <c r="F125" s="5">
        <v>0</v>
      </c>
      <c r="G125" s="6">
        <v>2</v>
      </c>
      <c r="H125" s="6">
        <f t="shared" ref="H125:H143" si="4">ROUND(ROUND(F125,2)*ROUND(E125,2), 2)</f>
        <v>0</v>
      </c>
    </row>
    <row r="126" spans="1:8" ht="38.25">
      <c r="A126" s="1" t="s">
        <v>359</v>
      </c>
      <c r="C126" s="2" t="s">
        <v>360</v>
      </c>
      <c r="D126" s="3" t="s">
        <v>32</v>
      </c>
      <c r="E126" s="4">
        <v>0</v>
      </c>
      <c r="F126" s="5">
        <v>0</v>
      </c>
      <c r="G126" s="6">
        <v>2</v>
      </c>
      <c r="H126" s="6">
        <f t="shared" si="4"/>
        <v>0</v>
      </c>
    </row>
    <row r="127" spans="1:8" ht="38.25">
      <c r="A127" s="1" t="s">
        <v>361</v>
      </c>
      <c r="C127" s="2" t="s">
        <v>362</v>
      </c>
      <c r="D127" s="3" t="s">
        <v>32</v>
      </c>
      <c r="E127" s="4">
        <v>0</v>
      </c>
      <c r="F127" s="5">
        <v>0</v>
      </c>
      <c r="G127" s="6">
        <v>2</v>
      </c>
      <c r="H127" s="6">
        <f t="shared" si="4"/>
        <v>0</v>
      </c>
    </row>
    <row r="128" spans="1:8" ht="25.5">
      <c r="A128" s="1" t="s">
        <v>363</v>
      </c>
      <c r="C128" s="2" t="s">
        <v>364</v>
      </c>
      <c r="D128" s="3" t="s">
        <v>32</v>
      </c>
      <c r="E128" s="4">
        <v>0</v>
      </c>
      <c r="F128" s="5">
        <v>0</v>
      </c>
      <c r="G128" s="6">
        <v>2</v>
      </c>
      <c r="H128" s="6">
        <f t="shared" si="4"/>
        <v>0</v>
      </c>
    </row>
    <row r="129" spans="1:8" ht="51">
      <c r="A129" s="1" t="s">
        <v>365</v>
      </c>
      <c r="C129" s="2" t="s">
        <v>366</v>
      </c>
      <c r="D129" s="3" t="s">
        <v>32</v>
      </c>
      <c r="E129" s="4">
        <v>0</v>
      </c>
      <c r="F129" s="5">
        <v>0</v>
      </c>
      <c r="G129" s="6">
        <v>2</v>
      </c>
      <c r="H129" s="6">
        <f t="shared" si="4"/>
        <v>0</v>
      </c>
    </row>
    <row r="130" spans="1:8" ht="25.5">
      <c r="A130" s="1" t="s">
        <v>367</v>
      </c>
      <c r="C130" s="2" t="s">
        <v>368</v>
      </c>
      <c r="D130" s="3" t="s">
        <v>32</v>
      </c>
      <c r="E130" s="4">
        <v>0</v>
      </c>
      <c r="F130" s="5">
        <v>0</v>
      </c>
      <c r="G130" s="6">
        <v>2</v>
      </c>
      <c r="H130" s="6">
        <f t="shared" si="4"/>
        <v>0</v>
      </c>
    </row>
    <row r="131" spans="1:8" ht="38.25">
      <c r="A131" s="1" t="s">
        <v>369</v>
      </c>
      <c r="C131" s="2" t="s">
        <v>370</v>
      </c>
      <c r="D131" s="3" t="s">
        <v>32</v>
      </c>
      <c r="E131" s="4">
        <v>0</v>
      </c>
      <c r="F131" s="5">
        <v>0</v>
      </c>
      <c r="G131" s="6">
        <v>2</v>
      </c>
      <c r="H131" s="6">
        <f t="shared" si="4"/>
        <v>0</v>
      </c>
    </row>
    <row r="132" spans="1:8">
      <c r="A132" s="1" t="s">
        <v>371</v>
      </c>
      <c r="B132" s="1" t="s">
        <v>252</v>
      </c>
      <c r="C132" s="2" t="s">
        <v>372</v>
      </c>
      <c r="D132" s="3" t="s">
        <v>281</v>
      </c>
      <c r="E132" s="4">
        <v>22</v>
      </c>
      <c r="F132" s="5">
        <v>0</v>
      </c>
      <c r="G132" s="6">
        <v>2</v>
      </c>
      <c r="H132" s="6">
        <f t="shared" si="4"/>
        <v>0</v>
      </c>
    </row>
    <row r="133" spans="1:8">
      <c r="A133" s="1" t="s">
        <v>373</v>
      </c>
      <c r="B133" s="1" t="s">
        <v>256</v>
      </c>
      <c r="C133" s="2" t="s">
        <v>374</v>
      </c>
      <c r="D133" s="3" t="s">
        <v>281</v>
      </c>
      <c r="E133" s="4">
        <v>51</v>
      </c>
      <c r="F133" s="5">
        <v>0</v>
      </c>
      <c r="G133" s="6">
        <v>2</v>
      </c>
      <c r="H133" s="6">
        <f t="shared" si="4"/>
        <v>0</v>
      </c>
    </row>
    <row r="134" spans="1:8">
      <c r="A134" s="1" t="s">
        <v>375</v>
      </c>
      <c r="B134" s="1" t="s">
        <v>260</v>
      </c>
      <c r="C134" s="2" t="s">
        <v>376</v>
      </c>
      <c r="D134" s="3" t="s">
        <v>281</v>
      </c>
      <c r="E134" s="4">
        <v>72</v>
      </c>
      <c r="F134" s="5">
        <v>0</v>
      </c>
      <c r="G134" s="6">
        <v>2</v>
      </c>
      <c r="H134" s="6">
        <f t="shared" si="4"/>
        <v>0</v>
      </c>
    </row>
    <row r="135" spans="1:8" ht="25.5">
      <c r="A135" s="1" t="s">
        <v>377</v>
      </c>
      <c r="B135" s="1" t="s">
        <v>263</v>
      </c>
      <c r="C135" s="2" t="s">
        <v>378</v>
      </c>
      <c r="D135" s="3" t="s">
        <v>281</v>
      </c>
      <c r="E135" s="4">
        <v>176</v>
      </c>
      <c r="F135" s="5">
        <v>0</v>
      </c>
      <c r="G135" s="6">
        <v>2</v>
      </c>
      <c r="H135" s="6">
        <f t="shared" si="4"/>
        <v>0</v>
      </c>
    </row>
    <row r="136" spans="1:8">
      <c r="A136" s="1" t="s">
        <v>379</v>
      </c>
      <c r="B136" s="1" t="s">
        <v>266</v>
      </c>
      <c r="C136" s="2" t="s">
        <v>380</v>
      </c>
      <c r="D136" s="3" t="s">
        <v>381</v>
      </c>
      <c r="E136" s="4">
        <v>75</v>
      </c>
      <c r="F136" s="5">
        <v>0</v>
      </c>
      <c r="G136" s="6">
        <v>2</v>
      </c>
      <c r="H136" s="6">
        <f t="shared" si="4"/>
        <v>0</v>
      </c>
    </row>
    <row r="137" spans="1:8" ht="25.5">
      <c r="A137" s="1" t="s">
        <v>382</v>
      </c>
      <c r="B137" s="1" t="s">
        <v>269</v>
      </c>
      <c r="C137" s="2" t="s">
        <v>383</v>
      </c>
      <c r="D137" s="3" t="s">
        <v>32</v>
      </c>
      <c r="E137" s="4">
        <v>0</v>
      </c>
      <c r="F137" s="5">
        <v>0</v>
      </c>
      <c r="G137" s="6">
        <v>2</v>
      </c>
      <c r="H137" s="6">
        <f t="shared" si="4"/>
        <v>0</v>
      </c>
    </row>
    <row r="138" spans="1:8" ht="38.25">
      <c r="A138" s="1" t="s">
        <v>384</v>
      </c>
      <c r="B138" s="1" t="s">
        <v>385</v>
      </c>
      <c r="C138" s="2" t="s">
        <v>386</v>
      </c>
      <c r="D138" s="3" t="s">
        <v>258</v>
      </c>
      <c r="E138" s="4">
        <v>2</v>
      </c>
      <c r="F138" s="5">
        <v>0</v>
      </c>
      <c r="G138" s="6">
        <v>2</v>
      </c>
      <c r="H138" s="6">
        <f t="shared" si="4"/>
        <v>0</v>
      </c>
    </row>
    <row r="139" spans="1:8" ht="38.25">
      <c r="A139" s="1" t="s">
        <v>387</v>
      </c>
      <c r="B139" s="1" t="s">
        <v>388</v>
      </c>
      <c r="C139" s="2" t="s">
        <v>389</v>
      </c>
      <c r="D139" s="3" t="s">
        <v>258</v>
      </c>
      <c r="E139" s="4">
        <v>1</v>
      </c>
      <c r="F139" s="5">
        <v>0</v>
      </c>
      <c r="G139" s="6">
        <v>2</v>
      </c>
      <c r="H139" s="6">
        <f t="shared" si="4"/>
        <v>0</v>
      </c>
    </row>
    <row r="140" spans="1:8" ht="38.25">
      <c r="A140" s="1" t="s">
        <v>390</v>
      </c>
      <c r="B140" s="1" t="s">
        <v>391</v>
      </c>
      <c r="C140" s="2" t="s">
        <v>392</v>
      </c>
      <c r="D140" s="3" t="s">
        <v>258</v>
      </c>
      <c r="E140" s="4">
        <v>1</v>
      </c>
      <c r="F140" s="5">
        <v>0</v>
      </c>
      <c r="G140" s="6">
        <v>2</v>
      </c>
      <c r="H140" s="6">
        <f t="shared" si="4"/>
        <v>0</v>
      </c>
    </row>
    <row r="141" spans="1:8" ht="38.25">
      <c r="A141" s="1" t="s">
        <v>393</v>
      </c>
      <c r="B141" s="1" t="s">
        <v>394</v>
      </c>
      <c r="C141" s="2" t="s">
        <v>395</v>
      </c>
      <c r="D141" s="3" t="s">
        <v>258</v>
      </c>
      <c r="E141" s="4">
        <v>1</v>
      </c>
      <c r="F141" s="5">
        <v>0</v>
      </c>
      <c r="G141" s="6">
        <v>2</v>
      </c>
      <c r="H141" s="6">
        <f t="shared" si="4"/>
        <v>0</v>
      </c>
    </row>
    <row r="142" spans="1:8" ht="38.25">
      <c r="A142" s="1" t="s">
        <v>396</v>
      </c>
      <c r="B142" s="1" t="s">
        <v>397</v>
      </c>
      <c r="C142" s="2" t="s">
        <v>398</v>
      </c>
      <c r="D142" s="3" t="s">
        <v>258</v>
      </c>
      <c r="E142" s="4">
        <v>1</v>
      </c>
      <c r="F142" s="5">
        <v>0</v>
      </c>
      <c r="G142" s="6">
        <v>2</v>
      </c>
      <c r="H142" s="6">
        <f t="shared" si="4"/>
        <v>0</v>
      </c>
    </row>
    <row r="143" spans="1:8" ht="25.5">
      <c r="A143" s="1" t="s">
        <v>399</v>
      </c>
      <c r="B143" s="1" t="s">
        <v>272</v>
      </c>
      <c r="C143" s="2" t="s">
        <v>400</v>
      </c>
      <c r="D143" s="3" t="s">
        <v>281</v>
      </c>
      <c r="E143" s="4">
        <v>450</v>
      </c>
      <c r="F143" s="5">
        <v>0</v>
      </c>
      <c r="G143" s="6">
        <v>2</v>
      </c>
      <c r="H143" s="6">
        <f t="shared" si="4"/>
        <v>0</v>
      </c>
    </row>
    <row r="144" spans="1:8">
      <c r="A144" s="1" t="s">
        <v>401</v>
      </c>
      <c r="B144" s="1" t="s">
        <v>402</v>
      </c>
      <c r="C144" s="2" t="s">
        <v>403</v>
      </c>
      <c r="E144" s="4">
        <v>0</v>
      </c>
      <c r="F144" s="5">
        <v>0</v>
      </c>
      <c r="G144" s="6">
        <v>1</v>
      </c>
      <c r="H144" s="6">
        <f>H145+H146+H147+H148+H149+H150+H151+H152+H153+H154+H155+H156+H157+H158+H159+H160+H161+H162+H163+H164+H165+H166+H167+H168+H169+H170+H171</f>
        <v>0</v>
      </c>
    </row>
    <row r="145" spans="1:8">
      <c r="A145" s="1" t="s">
        <v>404</v>
      </c>
      <c r="C145" s="2" t="s">
        <v>405</v>
      </c>
      <c r="D145" s="3" t="s">
        <v>32</v>
      </c>
      <c r="E145" s="4">
        <v>0</v>
      </c>
      <c r="F145" s="5">
        <v>0</v>
      </c>
      <c r="G145" s="6">
        <v>2</v>
      </c>
      <c r="H145" s="6">
        <f t="shared" ref="H145:H171" si="5">ROUND(ROUND(F145,2)*ROUND(E145,2), 2)</f>
        <v>0</v>
      </c>
    </row>
    <row r="146" spans="1:8" ht="25.5">
      <c r="A146" s="1" t="s">
        <v>406</v>
      </c>
      <c r="C146" s="2" t="s">
        <v>407</v>
      </c>
      <c r="D146" s="3" t="s">
        <v>32</v>
      </c>
      <c r="E146" s="4">
        <v>0</v>
      </c>
      <c r="F146" s="5">
        <v>0</v>
      </c>
      <c r="G146" s="6">
        <v>2</v>
      </c>
      <c r="H146" s="6">
        <f t="shared" si="5"/>
        <v>0</v>
      </c>
    </row>
    <row r="147" spans="1:8" ht="25.5">
      <c r="A147" s="1" t="s">
        <v>408</v>
      </c>
      <c r="C147" s="2" t="s">
        <v>409</v>
      </c>
      <c r="D147" s="3" t="s">
        <v>32</v>
      </c>
      <c r="E147" s="4">
        <v>0</v>
      </c>
      <c r="F147" s="5">
        <v>0</v>
      </c>
      <c r="G147" s="6">
        <v>2</v>
      </c>
      <c r="H147" s="6">
        <f t="shared" si="5"/>
        <v>0</v>
      </c>
    </row>
    <row r="148" spans="1:8" ht="25.5">
      <c r="A148" s="1" t="s">
        <v>410</v>
      </c>
      <c r="C148" s="2" t="s">
        <v>411</v>
      </c>
      <c r="D148" s="3" t="s">
        <v>32</v>
      </c>
      <c r="E148" s="4">
        <v>0</v>
      </c>
      <c r="F148" s="5">
        <v>0</v>
      </c>
      <c r="G148" s="6">
        <v>2</v>
      </c>
      <c r="H148" s="6">
        <f t="shared" si="5"/>
        <v>0</v>
      </c>
    </row>
    <row r="149" spans="1:8" ht="38.25">
      <c r="A149" s="1" t="s">
        <v>412</v>
      </c>
      <c r="C149" s="2" t="s">
        <v>413</v>
      </c>
      <c r="D149" s="3" t="s">
        <v>32</v>
      </c>
      <c r="E149" s="4">
        <v>0</v>
      </c>
      <c r="F149" s="5">
        <v>0</v>
      </c>
      <c r="G149" s="6">
        <v>2</v>
      </c>
      <c r="H149" s="6">
        <f t="shared" si="5"/>
        <v>0</v>
      </c>
    </row>
    <row r="150" spans="1:8" ht="51">
      <c r="A150" s="1" t="s">
        <v>414</v>
      </c>
      <c r="C150" s="2" t="s">
        <v>415</v>
      </c>
      <c r="D150" s="3" t="s">
        <v>32</v>
      </c>
      <c r="E150" s="4">
        <v>0</v>
      </c>
      <c r="F150" s="5">
        <v>0</v>
      </c>
      <c r="G150" s="6">
        <v>2</v>
      </c>
      <c r="H150" s="6">
        <f t="shared" si="5"/>
        <v>0</v>
      </c>
    </row>
    <row r="151" spans="1:8">
      <c r="A151" s="1" t="s">
        <v>416</v>
      </c>
      <c r="C151" s="2" t="s">
        <v>417</v>
      </c>
      <c r="D151" s="3" t="s">
        <v>32</v>
      </c>
      <c r="E151" s="4">
        <v>0</v>
      </c>
      <c r="F151" s="5">
        <v>0</v>
      </c>
      <c r="G151" s="6">
        <v>2</v>
      </c>
      <c r="H151" s="6">
        <f t="shared" si="5"/>
        <v>0</v>
      </c>
    </row>
    <row r="152" spans="1:8" ht="38.25">
      <c r="A152" s="1" t="s">
        <v>418</v>
      </c>
      <c r="C152" s="2" t="s">
        <v>419</v>
      </c>
      <c r="D152" s="3" t="s">
        <v>32</v>
      </c>
      <c r="E152" s="4">
        <v>0</v>
      </c>
      <c r="F152" s="5">
        <v>0</v>
      </c>
      <c r="G152" s="6">
        <v>2</v>
      </c>
      <c r="H152" s="6">
        <f t="shared" si="5"/>
        <v>0</v>
      </c>
    </row>
    <row r="153" spans="1:8" ht="38.25">
      <c r="A153" s="1" t="s">
        <v>420</v>
      </c>
      <c r="B153" s="1" t="s">
        <v>252</v>
      </c>
      <c r="C153" s="2" t="s">
        <v>421</v>
      </c>
      <c r="D153" s="3" t="s">
        <v>281</v>
      </c>
      <c r="E153" s="4">
        <v>225</v>
      </c>
      <c r="F153" s="5">
        <v>0</v>
      </c>
      <c r="G153" s="6">
        <v>2</v>
      </c>
      <c r="H153" s="6">
        <f t="shared" si="5"/>
        <v>0</v>
      </c>
    </row>
    <row r="154" spans="1:8" ht="51">
      <c r="A154" s="1" t="s">
        <v>422</v>
      </c>
      <c r="B154" s="1" t="s">
        <v>256</v>
      </c>
      <c r="C154" s="2" t="s">
        <v>423</v>
      </c>
      <c r="D154" s="3" t="s">
        <v>281</v>
      </c>
      <c r="E154" s="4">
        <v>80</v>
      </c>
      <c r="F154" s="5">
        <v>0</v>
      </c>
      <c r="G154" s="6">
        <v>2</v>
      </c>
      <c r="H154" s="6">
        <f t="shared" si="5"/>
        <v>0</v>
      </c>
    </row>
    <row r="155" spans="1:8" ht="38.25">
      <c r="A155" s="1" t="s">
        <v>424</v>
      </c>
      <c r="B155" s="1" t="s">
        <v>260</v>
      </c>
      <c r="C155" s="2" t="s">
        <v>425</v>
      </c>
      <c r="D155" s="3" t="s">
        <v>281</v>
      </c>
      <c r="E155" s="4">
        <v>247</v>
      </c>
      <c r="F155" s="5">
        <v>0</v>
      </c>
      <c r="G155" s="6">
        <v>2</v>
      </c>
      <c r="H155" s="6">
        <f t="shared" si="5"/>
        <v>0</v>
      </c>
    </row>
    <row r="156" spans="1:8" ht="38.25">
      <c r="A156" s="1" t="s">
        <v>426</v>
      </c>
      <c r="B156" s="1" t="s">
        <v>263</v>
      </c>
      <c r="C156" s="2" t="s">
        <v>427</v>
      </c>
      <c r="D156" s="3" t="s">
        <v>281</v>
      </c>
      <c r="E156" s="4">
        <v>35</v>
      </c>
      <c r="F156" s="5">
        <v>0</v>
      </c>
      <c r="G156" s="6">
        <v>2</v>
      </c>
      <c r="H156" s="6">
        <f t="shared" si="5"/>
        <v>0</v>
      </c>
    </row>
    <row r="157" spans="1:8" ht="38.25">
      <c r="A157" s="1" t="s">
        <v>428</v>
      </c>
      <c r="B157" s="1" t="s">
        <v>266</v>
      </c>
      <c r="C157" s="2" t="s">
        <v>429</v>
      </c>
      <c r="D157" s="3" t="s">
        <v>274</v>
      </c>
      <c r="E157" s="4">
        <v>72</v>
      </c>
      <c r="F157" s="5">
        <v>0</v>
      </c>
      <c r="G157" s="6">
        <v>2</v>
      </c>
      <c r="H157" s="6">
        <f t="shared" si="5"/>
        <v>0</v>
      </c>
    </row>
    <row r="158" spans="1:8" ht="38.25">
      <c r="A158" s="1" t="s">
        <v>430</v>
      </c>
      <c r="B158" s="1" t="s">
        <v>269</v>
      </c>
      <c r="C158" s="2" t="s">
        <v>431</v>
      </c>
      <c r="D158" s="3" t="s">
        <v>274</v>
      </c>
      <c r="E158" s="4">
        <v>10</v>
      </c>
      <c r="F158" s="5">
        <v>0</v>
      </c>
      <c r="G158" s="6">
        <v>2</v>
      </c>
      <c r="H158" s="6">
        <f t="shared" si="5"/>
        <v>0</v>
      </c>
    </row>
    <row r="159" spans="1:8" ht="25.5">
      <c r="A159" s="1" t="s">
        <v>432</v>
      </c>
      <c r="B159" s="1" t="s">
        <v>272</v>
      </c>
      <c r="C159" s="2" t="s">
        <v>433</v>
      </c>
      <c r="D159" s="3" t="s">
        <v>281</v>
      </c>
      <c r="E159" s="4">
        <v>150</v>
      </c>
      <c r="F159" s="5">
        <v>0</v>
      </c>
      <c r="G159" s="6">
        <v>2</v>
      </c>
      <c r="H159" s="6">
        <f t="shared" si="5"/>
        <v>0</v>
      </c>
    </row>
    <row r="160" spans="1:8">
      <c r="A160" s="1" t="s">
        <v>434</v>
      </c>
      <c r="B160" s="1" t="s">
        <v>276</v>
      </c>
      <c r="C160" s="2" t="s">
        <v>435</v>
      </c>
      <c r="D160" s="3" t="s">
        <v>258</v>
      </c>
      <c r="E160" s="4">
        <v>1</v>
      </c>
      <c r="F160" s="5">
        <v>0</v>
      </c>
      <c r="G160" s="6">
        <v>2</v>
      </c>
      <c r="H160" s="6">
        <f t="shared" si="5"/>
        <v>0</v>
      </c>
    </row>
    <row r="161" spans="1:8">
      <c r="A161" s="1" t="s">
        <v>436</v>
      </c>
      <c r="B161" s="1" t="s">
        <v>279</v>
      </c>
      <c r="C161" s="2" t="s">
        <v>437</v>
      </c>
      <c r="D161" s="3" t="s">
        <v>258</v>
      </c>
      <c r="E161" s="4">
        <v>1</v>
      </c>
      <c r="F161" s="5">
        <v>0</v>
      </c>
      <c r="G161" s="6">
        <v>2</v>
      </c>
      <c r="H161" s="6">
        <f t="shared" si="5"/>
        <v>0</v>
      </c>
    </row>
    <row r="162" spans="1:8">
      <c r="A162" s="1" t="s">
        <v>438</v>
      </c>
      <c r="B162" s="1" t="s">
        <v>283</v>
      </c>
      <c r="C162" s="2" t="s">
        <v>439</v>
      </c>
      <c r="D162" s="3" t="s">
        <v>258</v>
      </c>
      <c r="E162" s="4">
        <v>2</v>
      </c>
      <c r="F162" s="5">
        <v>0</v>
      </c>
      <c r="G162" s="6">
        <v>2</v>
      </c>
      <c r="H162" s="6">
        <f t="shared" si="5"/>
        <v>0</v>
      </c>
    </row>
    <row r="163" spans="1:8">
      <c r="A163" s="1" t="s">
        <v>440</v>
      </c>
      <c r="B163" s="1" t="s">
        <v>286</v>
      </c>
      <c r="C163" s="2" t="s">
        <v>441</v>
      </c>
      <c r="D163" s="3" t="s">
        <v>258</v>
      </c>
      <c r="E163" s="4">
        <v>2</v>
      </c>
      <c r="F163" s="5">
        <v>0</v>
      </c>
      <c r="G163" s="6">
        <v>2</v>
      </c>
      <c r="H163" s="6">
        <f t="shared" si="5"/>
        <v>0</v>
      </c>
    </row>
    <row r="164" spans="1:8" ht="25.5">
      <c r="A164" s="1" t="s">
        <v>442</v>
      </c>
      <c r="B164" s="1" t="s">
        <v>289</v>
      </c>
      <c r="C164" s="2" t="s">
        <v>443</v>
      </c>
      <c r="D164" s="3" t="s">
        <v>281</v>
      </c>
      <c r="E164" s="4">
        <v>66</v>
      </c>
      <c r="F164" s="5">
        <v>0</v>
      </c>
      <c r="G164" s="6">
        <v>2</v>
      </c>
      <c r="H164" s="6">
        <f t="shared" si="5"/>
        <v>0</v>
      </c>
    </row>
    <row r="165" spans="1:8" ht="25.5">
      <c r="A165" s="1" t="s">
        <v>444</v>
      </c>
      <c r="B165" s="1" t="s">
        <v>292</v>
      </c>
      <c r="C165" s="2" t="s">
        <v>445</v>
      </c>
      <c r="D165" s="3" t="s">
        <v>281</v>
      </c>
      <c r="E165" s="4">
        <v>66</v>
      </c>
      <c r="F165" s="5">
        <v>0</v>
      </c>
      <c r="G165" s="6">
        <v>2</v>
      </c>
      <c r="H165" s="6">
        <f t="shared" si="5"/>
        <v>0</v>
      </c>
    </row>
    <row r="166" spans="1:8" ht="38.25">
      <c r="A166" s="1" t="s">
        <v>446</v>
      </c>
      <c r="B166" s="1" t="s">
        <v>295</v>
      </c>
      <c r="C166" s="2" t="s">
        <v>447</v>
      </c>
      <c r="D166" s="3" t="s">
        <v>281</v>
      </c>
      <c r="E166" s="4">
        <v>66</v>
      </c>
      <c r="F166" s="5">
        <v>0</v>
      </c>
      <c r="G166" s="6">
        <v>2</v>
      </c>
      <c r="H166" s="6">
        <f t="shared" si="5"/>
        <v>0</v>
      </c>
    </row>
    <row r="167" spans="1:8">
      <c r="A167" s="1" t="s">
        <v>448</v>
      </c>
      <c r="B167" s="1" t="s">
        <v>298</v>
      </c>
      <c r="C167" s="2" t="s">
        <v>449</v>
      </c>
      <c r="D167" s="3" t="s">
        <v>281</v>
      </c>
      <c r="E167" s="4">
        <v>176</v>
      </c>
      <c r="F167" s="5">
        <v>0</v>
      </c>
      <c r="G167" s="6">
        <v>2</v>
      </c>
      <c r="H167" s="6">
        <f t="shared" si="5"/>
        <v>0</v>
      </c>
    </row>
    <row r="168" spans="1:8" ht="38.25">
      <c r="A168" s="1" t="s">
        <v>450</v>
      </c>
      <c r="B168" s="1" t="s">
        <v>301</v>
      </c>
      <c r="C168" s="2" t="s">
        <v>451</v>
      </c>
      <c r="D168" s="3" t="s">
        <v>281</v>
      </c>
      <c r="E168" s="4">
        <v>188</v>
      </c>
      <c r="F168" s="5">
        <v>0</v>
      </c>
      <c r="G168" s="6">
        <v>2</v>
      </c>
      <c r="H168" s="6">
        <f t="shared" si="5"/>
        <v>0</v>
      </c>
    </row>
    <row r="169" spans="1:8">
      <c r="A169" s="1" t="s">
        <v>452</v>
      </c>
      <c r="B169" s="1" t="s">
        <v>304</v>
      </c>
      <c r="C169" s="2" t="s">
        <v>453</v>
      </c>
      <c r="D169" s="3" t="s">
        <v>454</v>
      </c>
      <c r="E169" s="4">
        <v>20</v>
      </c>
      <c r="F169" s="5">
        <v>0</v>
      </c>
      <c r="G169" s="6">
        <v>2</v>
      </c>
      <c r="H169" s="6">
        <f t="shared" si="5"/>
        <v>0</v>
      </c>
    </row>
    <row r="170" spans="1:8">
      <c r="A170" s="1" t="s">
        <v>455</v>
      </c>
      <c r="B170" s="1" t="s">
        <v>307</v>
      </c>
      <c r="C170" s="2" t="s">
        <v>456</v>
      </c>
      <c r="D170" s="3" t="s">
        <v>454</v>
      </c>
      <c r="E170" s="4">
        <v>20</v>
      </c>
      <c r="F170" s="5">
        <v>0</v>
      </c>
      <c r="G170" s="6">
        <v>2</v>
      </c>
      <c r="H170" s="6">
        <f t="shared" si="5"/>
        <v>0</v>
      </c>
    </row>
    <row r="171" spans="1:8">
      <c r="A171" s="1" t="s">
        <v>457</v>
      </c>
      <c r="B171" s="1" t="s">
        <v>458</v>
      </c>
      <c r="C171" s="2" t="s">
        <v>459</v>
      </c>
      <c r="D171" s="3" t="s">
        <v>454</v>
      </c>
      <c r="E171" s="4">
        <v>10</v>
      </c>
      <c r="F171" s="5">
        <v>0</v>
      </c>
      <c r="G171" s="6">
        <v>2</v>
      </c>
      <c r="H171" s="6">
        <f t="shared" si="5"/>
        <v>0</v>
      </c>
    </row>
    <row r="172" spans="1:8">
      <c r="A172" s="1" t="s">
        <v>460</v>
      </c>
      <c r="B172" s="1" t="s">
        <v>461</v>
      </c>
      <c r="C172" s="2" t="s">
        <v>462</v>
      </c>
      <c r="E172" s="4">
        <v>0</v>
      </c>
      <c r="F172" s="5">
        <v>0</v>
      </c>
      <c r="G172" s="6">
        <v>1</v>
      </c>
      <c r="H172" s="6">
        <f>H173+H174+H175+H176+H177+H178+H179+H180+H181+H182+H183+H184+H185+H186+H187+H188</f>
        <v>0</v>
      </c>
    </row>
    <row r="173" spans="1:8">
      <c r="A173" s="1" t="s">
        <v>463</v>
      </c>
      <c r="C173" s="2" t="s">
        <v>464</v>
      </c>
      <c r="D173" s="3" t="s">
        <v>32</v>
      </c>
      <c r="E173" s="4">
        <v>0</v>
      </c>
      <c r="F173" s="5">
        <v>0</v>
      </c>
      <c r="G173" s="6">
        <v>2</v>
      </c>
      <c r="H173" s="6">
        <f t="shared" ref="H173:H188" si="6">ROUND(ROUND(F173,2)*ROUND(E173,2), 2)</f>
        <v>0</v>
      </c>
    </row>
    <row r="174" spans="1:8" ht="51">
      <c r="A174" s="1" t="s">
        <v>465</v>
      </c>
      <c r="C174" s="2" t="s">
        <v>466</v>
      </c>
      <c r="D174" s="3" t="s">
        <v>32</v>
      </c>
      <c r="E174" s="4">
        <v>0</v>
      </c>
      <c r="F174" s="5">
        <v>0</v>
      </c>
      <c r="G174" s="6">
        <v>2</v>
      </c>
      <c r="H174" s="6">
        <f t="shared" si="6"/>
        <v>0</v>
      </c>
    </row>
    <row r="175" spans="1:8">
      <c r="A175" s="1" t="s">
        <v>467</v>
      </c>
      <c r="C175" s="2" t="s">
        <v>468</v>
      </c>
      <c r="D175" s="3" t="s">
        <v>32</v>
      </c>
      <c r="E175" s="4">
        <v>0</v>
      </c>
      <c r="F175" s="5">
        <v>0</v>
      </c>
      <c r="G175" s="6">
        <v>2</v>
      </c>
      <c r="H175" s="6">
        <f t="shared" si="6"/>
        <v>0</v>
      </c>
    </row>
    <row r="176" spans="1:8" ht="25.5">
      <c r="A176" s="1" t="s">
        <v>469</v>
      </c>
      <c r="C176" s="2" t="s">
        <v>470</v>
      </c>
      <c r="D176" s="3" t="s">
        <v>32</v>
      </c>
      <c r="E176" s="4">
        <v>0</v>
      </c>
      <c r="F176" s="5">
        <v>0</v>
      </c>
      <c r="G176" s="6">
        <v>2</v>
      </c>
      <c r="H176" s="6">
        <f t="shared" si="6"/>
        <v>0</v>
      </c>
    </row>
    <row r="177" spans="1:8" ht="38.25">
      <c r="A177" s="1" t="s">
        <v>471</v>
      </c>
      <c r="C177" s="2" t="s">
        <v>472</v>
      </c>
      <c r="D177" s="3" t="s">
        <v>32</v>
      </c>
      <c r="E177" s="4">
        <v>0</v>
      </c>
      <c r="F177" s="5">
        <v>0</v>
      </c>
      <c r="G177" s="6">
        <v>2</v>
      </c>
      <c r="H177" s="6">
        <f t="shared" si="6"/>
        <v>0</v>
      </c>
    </row>
    <row r="178" spans="1:8" ht="51">
      <c r="A178" s="1" t="s">
        <v>473</v>
      </c>
      <c r="B178" s="1" t="s">
        <v>252</v>
      </c>
      <c r="C178" s="2" t="s">
        <v>474</v>
      </c>
      <c r="D178" s="3" t="s">
        <v>381</v>
      </c>
      <c r="E178" s="4">
        <v>20</v>
      </c>
      <c r="F178" s="5">
        <v>0</v>
      </c>
      <c r="G178" s="6">
        <v>2</v>
      </c>
      <c r="H178" s="6">
        <f t="shared" si="6"/>
        <v>0</v>
      </c>
    </row>
    <row r="179" spans="1:8">
      <c r="A179" s="1" t="s">
        <v>475</v>
      </c>
      <c r="B179" s="1" t="s">
        <v>256</v>
      </c>
      <c r="C179" s="2" t="s">
        <v>476</v>
      </c>
      <c r="D179" s="3" t="s">
        <v>381</v>
      </c>
      <c r="E179" s="4">
        <v>8</v>
      </c>
      <c r="F179" s="5">
        <v>0</v>
      </c>
      <c r="G179" s="6">
        <v>2</v>
      </c>
      <c r="H179" s="6">
        <f t="shared" si="6"/>
        <v>0</v>
      </c>
    </row>
    <row r="180" spans="1:8" ht="38.25">
      <c r="A180" s="1" t="s">
        <v>477</v>
      </c>
      <c r="B180" s="1" t="s">
        <v>260</v>
      </c>
      <c r="C180" s="2" t="s">
        <v>478</v>
      </c>
      <c r="D180" s="3" t="s">
        <v>381</v>
      </c>
      <c r="E180" s="4">
        <v>5</v>
      </c>
      <c r="F180" s="5">
        <v>0</v>
      </c>
      <c r="G180" s="6">
        <v>2</v>
      </c>
      <c r="H180" s="6">
        <f t="shared" si="6"/>
        <v>0</v>
      </c>
    </row>
    <row r="181" spans="1:8" ht="38.25">
      <c r="A181" s="1" t="s">
        <v>479</v>
      </c>
      <c r="B181" s="1" t="s">
        <v>263</v>
      </c>
      <c r="C181" s="2" t="s">
        <v>480</v>
      </c>
      <c r="D181" s="3" t="s">
        <v>381</v>
      </c>
      <c r="E181" s="4">
        <v>40</v>
      </c>
      <c r="F181" s="5">
        <v>0</v>
      </c>
      <c r="G181" s="6">
        <v>2</v>
      </c>
      <c r="H181" s="6">
        <f t="shared" si="6"/>
        <v>0</v>
      </c>
    </row>
    <row r="182" spans="1:8" ht="38.25">
      <c r="A182" s="1" t="s">
        <v>481</v>
      </c>
      <c r="B182" s="1" t="s">
        <v>266</v>
      </c>
      <c r="C182" s="2" t="s">
        <v>482</v>
      </c>
      <c r="D182" s="3" t="s">
        <v>381</v>
      </c>
      <c r="E182" s="4">
        <v>8</v>
      </c>
      <c r="F182" s="5">
        <v>0</v>
      </c>
      <c r="G182" s="6">
        <v>2</v>
      </c>
      <c r="H182" s="6">
        <f t="shared" si="6"/>
        <v>0</v>
      </c>
    </row>
    <row r="183" spans="1:8" ht="38.25">
      <c r="A183" s="1" t="s">
        <v>483</v>
      </c>
      <c r="B183" s="1" t="s">
        <v>269</v>
      </c>
      <c r="C183" s="2" t="s">
        <v>484</v>
      </c>
      <c r="D183" s="3" t="s">
        <v>258</v>
      </c>
      <c r="E183" s="4">
        <v>1</v>
      </c>
      <c r="F183" s="5">
        <v>0</v>
      </c>
      <c r="G183" s="6">
        <v>2</v>
      </c>
      <c r="H183" s="6">
        <f t="shared" si="6"/>
        <v>0</v>
      </c>
    </row>
    <row r="184" spans="1:8" ht="25.5">
      <c r="A184" s="1" t="s">
        <v>485</v>
      </c>
      <c r="B184" s="1" t="s">
        <v>272</v>
      </c>
      <c r="C184" s="2" t="s">
        <v>486</v>
      </c>
      <c r="D184" s="3" t="s">
        <v>258</v>
      </c>
      <c r="E184" s="4">
        <v>1</v>
      </c>
      <c r="F184" s="5">
        <v>0</v>
      </c>
      <c r="G184" s="6">
        <v>2</v>
      </c>
      <c r="H184" s="6">
        <f t="shared" si="6"/>
        <v>0</v>
      </c>
    </row>
    <row r="185" spans="1:8" ht="63.75">
      <c r="A185" s="1" t="s">
        <v>487</v>
      </c>
      <c r="B185" s="1" t="s">
        <v>276</v>
      </c>
      <c r="C185" s="2" t="s">
        <v>488</v>
      </c>
      <c r="D185" s="3" t="s">
        <v>258</v>
      </c>
      <c r="E185" s="4">
        <v>2</v>
      </c>
      <c r="F185" s="5">
        <v>0</v>
      </c>
      <c r="G185" s="6">
        <v>2</v>
      </c>
      <c r="H185" s="6">
        <f t="shared" si="6"/>
        <v>0</v>
      </c>
    </row>
    <row r="186" spans="1:8" ht="25.5">
      <c r="A186" s="1" t="s">
        <v>489</v>
      </c>
      <c r="B186" s="1" t="s">
        <v>279</v>
      </c>
      <c r="C186" s="2" t="s">
        <v>490</v>
      </c>
      <c r="D186" s="3" t="s">
        <v>258</v>
      </c>
      <c r="E186" s="4">
        <v>2</v>
      </c>
      <c r="F186" s="5">
        <v>0</v>
      </c>
      <c r="G186" s="6">
        <v>2</v>
      </c>
      <c r="H186" s="6">
        <f t="shared" si="6"/>
        <v>0</v>
      </c>
    </row>
    <row r="187" spans="1:8">
      <c r="A187" s="1" t="s">
        <v>491</v>
      </c>
      <c r="B187" s="1" t="s">
        <v>283</v>
      </c>
      <c r="C187" s="2" t="s">
        <v>492</v>
      </c>
      <c r="D187" s="3" t="s">
        <v>258</v>
      </c>
      <c r="E187" s="4">
        <v>2</v>
      </c>
      <c r="F187" s="5">
        <v>0</v>
      </c>
      <c r="G187" s="6">
        <v>2</v>
      </c>
      <c r="H187" s="6">
        <f t="shared" si="6"/>
        <v>0</v>
      </c>
    </row>
    <row r="188" spans="1:8">
      <c r="A188" s="1" t="s">
        <v>493</v>
      </c>
      <c r="B188" s="1" t="s">
        <v>286</v>
      </c>
      <c r="C188" s="2" t="s">
        <v>494</v>
      </c>
      <c r="D188" s="3" t="s">
        <v>258</v>
      </c>
      <c r="E188" s="4">
        <v>1</v>
      </c>
      <c r="F188" s="5">
        <v>0</v>
      </c>
      <c r="G188" s="6">
        <v>2</v>
      </c>
      <c r="H188" s="6">
        <f t="shared" si="6"/>
        <v>0</v>
      </c>
    </row>
    <row r="189" spans="1:8">
      <c r="A189" s="1" t="s">
        <v>495</v>
      </c>
      <c r="B189" s="1" t="s">
        <v>496</v>
      </c>
      <c r="C189" s="2" t="s">
        <v>497</v>
      </c>
      <c r="E189" s="4">
        <v>0</v>
      </c>
      <c r="F189" s="5">
        <v>0</v>
      </c>
      <c r="G189" s="6">
        <v>1</v>
      </c>
      <c r="H189" s="6">
        <f>H190+H203+H214+H222+H239+H246+H255</f>
        <v>0</v>
      </c>
    </row>
    <row r="190" spans="1:8">
      <c r="A190" s="1" t="s">
        <v>498</v>
      </c>
      <c r="C190" s="2" t="s">
        <v>214</v>
      </c>
      <c r="E190" s="4">
        <v>0</v>
      </c>
      <c r="F190" s="5">
        <v>0</v>
      </c>
      <c r="G190" s="6">
        <v>1</v>
      </c>
      <c r="H190" s="6">
        <f>H191+H192+H193+H194+H195+H196+H197+H198+H199+H200+H201+H202</f>
        <v>0</v>
      </c>
    </row>
    <row r="191" spans="1:8" ht="76.5">
      <c r="A191" s="1" t="s">
        <v>499</v>
      </c>
      <c r="C191" s="2" t="s">
        <v>500</v>
      </c>
      <c r="D191" s="3" t="s">
        <v>32</v>
      </c>
      <c r="E191" s="4">
        <v>0</v>
      </c>
      <c r="F191" s="5">
        <v>0</v>
      </c>
      <c r="G191" s="6">
        <v>2</v>
      </c>
      <c r="H191" s="6">
        <f t="shared" ref="H191:H202" si="7">ROUND(ROUND(F191,2)*ROUND(E191,2), 2)</f>
        <v>0</v>
      </c>
    </row>
    <row r="192" spans="1:8" ht="25.5">
      <c r="A192" s="1" t="s">
        <v>501</v>
      </c>
      <c r="C192" s="2" t="s">
        <v>218</v>
      </c>
      <c r="D192" s="3" t="s">
        <v>32</v>
      </c>
      <c r="E192" s="4">
        <v>0</v>
      </c>
      <c r="F192" s="5">
        <v>0</v>
      </c>
      <c r="G192" s="6">
        <v>2</v>
      </c>
      <c r="H192" s="6">
        <f t="shared" si="7"/>
        <v>0</v>
      </c>
    </row>
    <row r="193" spans="1:8" ht="89.25">
      <c r="A193" s="1" t="s">
        <v>502</v>
      </c>
      <c r="C193" s="2" t="s">
        <v>503</v>
      </c>
      <c r="D193" s="3" t="s">
        <v>32</v>
      </c>
      <c r="E193" s="4">
        <v>0</v>
      </c>
      <c r="F193" s="5">
        <v>0</v>
      </c>
      <c r="G193" s="6">
        <v>2</v>
      </c>
      <c r="H193" s="6">
        <f t="shared" si="7"/>
        <v>0</v>
      </c>
    </row>
    <row r="194" spans="1:8" ht="51">
      <c r="A194" s="1" t="s">
        <v>504</v>
      </c>
      <c r="C194" s="2" t="s">
        <v>222</v>
      </c>
      <c r="D194" s="3" t="s">
        <v>32</v>
      </c>
      <c r="E194" s="4">
        <v>0</v>
      </c>
      <c r="F194" s="5">
        <v>0</v>
      </c>
      <c r="G194" s="6">
        <v>2</v>
      </c>
      <c r="H194" s="6">
        <f t="shared" si="7"/>
        <v>0</v>
      </c>
    </row>
    <row r="195" spans="1:8" ht="51">
      <c r="A195" s="1" t="s">
        <v>505</v>
      </c>
      <c r="C195" s="2" t="s">
        <v>506</v>
      </c>
      <c r="D195" s="3" t="s">
        <v>32</v>
      </c>
      <c r="E195" s="4">
        <v>0</v>
      </c>
      <c r="F195" s="5">
        <v>0</v>
      </c>
      <c r="G195" s="6">
        <v>2</v>
      </c>
      <c r="H195" s="6">
        <f t="shared" si="7"/>
        <v>0</v>
      </c>
    </row>
    <row r="196" spans="1:8" ht="38.25">
      <c r="A196" s="1" t="s">
        <v>507</v>
      </c>
      <c r="C196" s="2" t="s">
        <v>226</v>
      </c>
      <c r="D196" s="3" t="s">
        <v>32</v>
      </c>
      <c r="E196" s="4">
        <v>0</v>
      </c>
      <c r="F196" s="5">
        <v>0</v>
      </c>
      <c r="G196" s="6">
        <v>2</v>
      </c>
      <c r="H196" s="6">
        <f t="shared" si="7"/>
        <v>0</v>
      </c>
    </row>
    <row r="197" spans="1:8" ht="63.75">
      <c r="A197" s="1" t="s">
        <v>508</v>
      </c>
      <c r="C197" s="2" t="s">
        <v>228</v>
      </c>
      <c r="D197" s="3" t="s">
        <v>32</v>
      </c>
      <c r="E197" s="4">
        <v>0</v>
      </c>
      <c r="F197" s="5">
        <v>0</v>
      </c>
      <c r="G197" s="6">
        <v>2</v>
      </c>
      <c r="H197" s="6">
        <f t="shared" si="7"/>
        <v>0</v>
      </c>
    </row>
    <row r="198" spans="1:8">
      <c r="A198" s="1" t="s">
        <v>509</v>
      </c>
      <c r="C198" s="2" t="s">
        <v>510</v>
      </c>
      <c r="D198" s="3" t="s">
        <v>32</v>
      </c>
      <c r="E198" s="4">
        <v>0</v>
      </c>
      <c r="F198" s="5">
        <v>0</v>
      </c>
      <c r="G198" s="6">
        <v>2</v>
      </c>
      <c r="H198" s="6">
        <f t="shared" si="7"/>
        <v>0</v>
      </c>
    </row>
    <row r="199" spans="1:8">
      <c r="A199" s="1" t="s">
        <v>511</v>
      </c>
      <c r="C199" s="2" t="s">
        <v>512</v>
      </c>
      <c r="D199" s="3" t="s">
        <v>32</v>
      </c>
      <c r="E199" s="4">
        <v>0</v>
      </c>
      <c r="F199" s="5">
        <v>0</v>
      </c>
      <c r="G199" s="6">
        <v>2</v>
      </c>
      <c r="H199" s="6">
        <f t="shared" si="7"/>
        <v>0</v>
      </c>
    </row>
    <row r="200" spans="1:8" ht="25.5">
      <c r="A200" s="1" t="s">
        <v>513</v>
      </c>
      <c r="C200" s="2" t="s">
        <v>514</v>
      </c>
      <c r="D200" s="3" t="s">
        <v>32</v>
      </c>
      <c r="E200" s="4">
        <v>0</v>
      </c>
      <c r="F200" s="5">
        <v>0</v>
      </c>
      <c r="G200" s="6">
        <v>2</v>
      </c>
      <c r="H200" s="6">
        <f t="shared" si="7"/>
        <v>0</v>
      </c>
    </row>
    <row r="201" spans="1:8">
      <c r="A201" s="1" t="s">
        <v>515</v>
      </c>
      <c r="C201" s="2" t="s">
        <v>516</v>
      </c>
      <c r="D201" s="3" t="s">
        <v>32</v>
      </c>
      <c r="E201" s="4">
        <v>0</v>
      </c>
      <c r="F201" s="5">
        <v>0</v>
      </c>
      <c r="G201" s="6">
        <v>2</v>
      </c>
      <c r="H201" s="6">
        <f t="shared" si="7"/>
        <v>0</v>
      </c>
    </row>
    <row r="202" spans="1:8" ht="51">
      <c r="A202" s="1" t="s">
        <v>517</v>
      </c>
      <c r="C202" s="2" t="s">
        <v>518</v>
      </c>
      <c r="D202" s="3" t="s">
        <v>32</v>
      </c>
      <c r="E202" s="4">
        <v>0</v>
      </c>
      <c r="F202" s="5">
        <v>0</v>
      </c>
      <c r="G202" s="6">
        <v>2</v>
      </c>
      <c r="H202" s="6">
        <f t="shared" si="7"/>
        <v>0</v>
      </c>
    </row>
    <row r="203" spans="1:8">
      <c r="A203" s="1" t="s">
        <v>519</v>
      </c>
      <c r="B203" s="1" t="s">
        <v>233</v>
      </c>
      <c r="C203" s="2" t="s">
        <v>520</v>
      </c>
      <c r="E203" s="4">
        <v>0</v>
      </c>
      <c r="F203" s="5">
        <v>0</v>
      </c>
      <c r="G203" s="6">
        <v>1</v>
      </c>
      <c r="H203" s="6">
        <f>H204+H205+H206+H207+H208+H209+H210+H211+H212+H213</f>
        <v>0</v>
      </c>
    </row>
    <row r="204" spans="1:8" ht="25.5">
      <c r="A204" s="1" t="s">
        <v>521</v>
      </c>
      <c r="C204" s="2" t="s">
        <v>522</v>
      </c>
      <c r="D204" s="3" t="s">
        <v>32</v>
      </c>
      <c r="E204" s="4">
        <v>0</v>
      </c>
      <c r="F204" s="5">
        <v>0</v>
      </c>
      <c r="G204" s="6">
        <v>2</v>
      </c>
      <c r="H204" s="6">
        <f t="shared" ref="H204:H213" si="8">ROUND(ROUND(F204,2)*ROUND(E204,2), 2)</f>
        <v>0</v>
      </c>
    </row>
    <row r="205" spans="1:8" ht="51">
      <c r="A205" s="1" t="s">
        <v>523</v>
      </c>
      <c r="C205" s="2" t="s">
        <v>524</v>
      </c>
      <c r="D205" s="3" t="s">
        <v>32</v>
      </c>
      <c r="E205" s="4">
        <v>0</v>
      </c>
      <c r="F205" s="5">
        <v>0</v>
      </c>
      <c r="G205" s="6">
        <v>2</v>
      </c>
      <c r="H205" s="6">
        <f t="shared" si="8"/>
        <v>0</v>
      </c>
    </row>
    <row r="206" spans="1:8" ht="38.25">
      <c r="A206" s="1" t="s">
        <v>525</v>
      </c>
      <c r="C206" s="2" t="s">
        <v>526</v>
      </c>
      <c r="D206" s="3" t="s">
        <v>32</v>
      </c>
      <c r="E206" s="4">
        <v>0</v>
      </c>
      <c r="F206" s="5">
        <v>0</v>
      </c>
      <c r="G206" s="6">
        <v>2</v>
      </c>
      <c r="H206" s="6">
        <f t="shared" si="8"/>
        <v>0</v>
      </c>
    </row>
    <row r="207" spans="1:8" ht="38.25">
      <c r="A207" s="1" t="s">
        <v>527</v>
      </c>
      <c r="C207" s="2" t="s">
        <v>528</v>
      </c>
      <c r="D207" s="3" t="s">
        <v>32</v>
      </c>
      <c r="E207" s="4">
        <v>0</v>
      </c>
      <c r="F207" s="5">
        <v>0</v>
      </c>
      <c r="G207" s="6">
        <v>2</v>
      </c>
      <c r="H207" s="6">
        <f t="shared" si="8"/>
        <v>0</v>
      </c>
    </row>
    <row r="208" spans="1:8" ht="25.5">
      <c r="A208" s="1" t="s">
        <v>529</v>
      </c>
      <c r="C208" s="2" t="s">
        <v>530</v>
      </c>
      <c r="D208" s="3" t="s">
        <v>32</v>
      </c>
      <c r="E208" s="4">
        <v>0</v>
      </c>
      <c r="F208" s="5">
        <v>0</v>
      </c>
      <c r="G208" s="6">
        <v>2</v>
      </c>
      <c r="H208" s="6">
        <f t="shared" si="8"/>
        <v>0</v>
      </c>
    </row>
    <row r="209" spans="1:8" ht="38.25">
      <c r="A209" s="1" t="s">
        <v>531</v>
      </c>
      <c r="B209" s="1" t="s">
        <v>252</v>
      </c>
      <c r="C209" s="2" t="s">
        <v>532</v>
      </c>
      <c r="D209" s="3" t="s">
        <v>381</v>
      </c>
      <c r="E209" s="4">
        <v>78</v>
      </c>
      <c r="F209" s="5">
        <v>0</v>
      </c>
      <c r="G209" s="6">
        <v>2</v>
      </c>
      <c r="H209" s="6">
        <f t="shared" si="8"/>
        <v>0</v>
      </c>
    </row>
    <row r="210" spans="1:8" ht="38.25">
      <c r="A210" s="1" t="s">
        <v>533</v>
      </c>
      <c r="B210" s="1" t="s">
        <v>256</v>
      </c>
      <c r="C210" s="2" t="s">
        <v>534</v>
      </c>
      <c r="D210" s="3" t="s">
        <v>281</v>
      </c>
      <c r="E210" s="4">
        <v>25</v>
      </c>
      <c r="F210" s="5">
        <v>0</v>
      </c>
      <c r="G210" s="6">
        <v>2</v>
      </c>
      <c r="H210" s="6">
        <f t="shared" si="8"/>
        <v>0</v>
      </c>
    </row>
    <row r="211" spans="1:8" ht="76.5">
      <c r="A211" s="1" t="s">
        <v>535</v>
      </c>
      <c r="B211" s="1" t="s">
        <v>260</v>
      </c>
      <c r="C211" s="2" t="s">
        <v>536</v>
      </c>
      <c r="D211" s="3" t="s">
        <v>281</v>
      </c>
      <c r="E211" s="4">
        <v>175</v>
      </c>
      <c r="F211" s="5">
        <v>0</v>
      </c>
      <c r="G211" s="6">
        <v>2</v>
      </c>
      <c r="H211" s="6">
        <f t="shared" si="8"/>
        <v>0</v>
      </c>
    </row>
    <row r="212" spans="1:8" ht="25.5">
      <c r="A212" s="1" t="s">
        <v>537</v>
      </c>
      <c r="B212" s="1" t="s">
        <v>263</v>
      </c>
      <c r="C212" s="2" t="s">
        <v>538</v>
      </c>
      <c r="D212" s="3" t="s">
        <v>274</v>
      </c>
      <c r="E212" s="4">
        <v>1.8</v>
      </c>
      <c r="F212" s="5">
        <v>0</v>
      </c>
      <c r="G212" s="6">
        <v>2</v>
      </c>
      <c r="H212" s="6">
        <f t="shared" si="8"/>
        <v>0</v>
      </c>
    </row>
    <row r="213" spans="1:8" ht="38.25">
      <c r="A213" s="1" t="s">
        <v>539</v>
      </c>
      <c r="B213" s="1" t="s">
        <v>266</v>
      </c>
      <c r="C213" s="2" t="s">
        <v>540</v>
      </c>
      <c r="D213" s="3" t="s">
        <v>381</v>
      </c>
      <c r="E213" s="4">
        <v>9</v>
      </c>
      <c r="F213" s="5">
        <v>0</v>
      </c>
      <c r="G213" s="6">
        <v>2</v>
      </c>
      <c r="H213" s="6">
        <f t="shared" si="8"/>
        <v>0</v>
      </c>
    </row>
    <row r="214" spans="1:8">
      <c r="A214" s="1" t="s">
        <v>541</v>
      </c>
      <c r="B214" s="1" t="s">
        <v>310</v>
      </c>
      <c r="C214" s="2" t="s">
        <v>542</v>
      </c>
      <c r="E214" s="4">
        <v>0</v>
      </c>
      <c r="F214" s="5">
        <v>0</v>
      </c>
      <c r="G214" s="6">
        <v>1</v>
      </c>
      <c r="H214" s="6">
        <f>H215+H216+H217+H218+H219+H220+H221</f>
        <v>0</v>
      </c>
    </row>
    <row r="215" spans="1:8" ht="25.5">
      <c r="A215" s="1" t="s">
        <v>543</v>
      </c>
      <c r="C215" s="2" t="s">
        <v>544</v>
      </c>
      <c r="D215" s="3" t="s">
        <v>32</v>
      </c>
      <c r="E215" s="4">
        <v>0</v>
      </c>
      <c r="F215" s="5">
        <v>0</v>
      </c>
      <c r="G215" s="6">
        <v>2</v>
      </c>
      <c r="H215" s="6">
        <f t="shared" ref="H215:H221" si="9">ROUND(ROUND(F215,2)*ROUND(E215,2), 2)</f>
        <v>0</v>
      </c>
    </row>
    <row r="216" spans="1:8" ht="25.5">
      <c r="A216" s="1" t="s">
        <v>545</v>
      </c>
      <c r="C216" s="2" t="s">
        <v>546</v>
      </c>
      <c r="D216" s="3" t="s">
        <v>32</v>
      </c>
      <c r="E216" s="4">
        <v>0</v>
      </c>
      <c r="F216" s="5">
        <v>0</v>
      </c>
      <c r="G216" s="6">
        <v>2</v>
      </c>
      <c r="H216" s="6">
        <f t="shared" si="9"/>
        <v>0</v>
      </c>
    </row>
    <row r="217" spans="1:8" ht="51">
      <c r="A217" s="1" t="s">
        <v>547</v>
      </c>
      <c r="C217" s="2" t="s">
        <v>548</v>
      </c>
      <c r="D217" s="3" t="s">
        <v>32</v>
      </c>
      <c r="E217" s="4">
        <v>0</v>
      </c>
      <c r="F217" s="5">
        <v>0</v>
      </c>
      <c r="G217" s="6">
        <v>2</v>
      </c>
      <c r="H217" s="6">
        <f t="shared" si="9"/>
        <v>0</v>
      </c>
    </row>
    <row r="218" spans="1:8" ht="25.5">
      <c r="A218" s="1" t="s">
        <v>549</v>
      </c>
      <c r="B218" s="1" t="s">
        <v>252</v>
      </c>
      <c r="C218" s="2" t="s">
        <v>550</v>
      </c>
      <c r="D218" s="3" t="s">
        <v>32</v>
      </c>
      <c r="E218" s="4">
        <v>0</v>
      </c>
      <c r="F218" s="5">
        <v>0</v>
      </c>
      <c r="G218" s="6">
        <v>2</v>
      </c>
      <c r="H218" s="6">
        <f t="shared" si="9"/>
        <v>0</v>
      </c>
    </row>
    <row r="219" spans="1:8" ht="38.25">
      <c r="A219" s="1" t="s">
        <v>551</v>
      </c>
      <c r="B219" s="1" t="s">
        <v>327</v>
      </c>
      <c r="C219" s="2" t="s">
        <v>552</v>
      </c>
      <c r="D219" s="3" t="s">
        <v>258</v>
      </c>
      <c r="E219" s="4">
        <v>2</v>
      </c>
      <c r="F219" s="5">
        <v>0</v>
      </c>
      <c r="G219" s="6">
        <v>2</v>
      </c>
      <c r="H219" s="6">
        <f t="shared" si="9"/>
        <v>0</v>
      </c>
    </row>
    <row r="220" spans="1:8" ht="38.25">
      <c r="A220" s="1" t="s">
        <v>553</v>
      </c>
      <c r="B220" s="1" t="s">
        <v>554</v>
      </c>
      <c r="C220" s="2" t="s">
        <v>555</v>
      </c>
      <c r="D220" s="3" t="s">
        <v>258</v>
      </c>
      <c r="E220" s="4">
        <v>2</v>
      </c>
      <c r="F220" s="5">
        <v>0</v>
      </c>
      <c r="G220" s="6">
        <v>2</v>
      </c>
      <c r="H220" s="6">
        <f t="shared" si="9"/>
        <v>0</v>
      </c>
    </row>
    <row r="221" spans="1:8" ht="38.25">
      <c r="A221" s="1" t="s">
        <v>556</v>
      </c>
      <c r="B221" s="1" t="s">
        <v>256</v>
      </c>
      <c r="C221" s="2" t="s">
        <v>557</v>
      </c>
      <c r="D221" s="3" t="s">
        <v>381</v>
      </c>
      <c r="E221" s="4">
        <v>1</v>
      </c>
      <c r="F221" s="5">
        <v>0</v>
      </c>
      <c r="G221" s="6">
        <v>2</v>
      </c>
      <c r="H221" s="6">
        <f t="shared" si="9"/>
        <v>0</v>
      </c>
    </row>
    <row r="222" spans="1:8">
      <c r="A222" s="1" t="s">
        <v>558</v>
      </c>
      <c r="B222" s="1" t="s">
        <v>355</v>
      </c>
      <c r="C222" s="2" t="s">
        <v>559</v>
      </c>
      <c r="E222" s="4">
        <v>0</v>
      </c>
      <c r="F222" s="5">
        <v>0</v>
      </c>
      <c r="G222" s="6">
        <v>1</v>
      </c>
      <c r="H222" s="6">
        <f>H223+H224+H225+H226+H227+H228+H229+H230+H231+H232+H233+H234+H235+H236+H237+H238</f>
        <v>0</v>
      </c>
    </row>
    <row r="223" spans="1:8" ht="25.5">
      <c r="A223" s="1" t="s">
        <v>560</v>
      </c>
      <c r="C223" s="2" t="s">
        <v>561</v>
      </c>
      <c r="D223" s="3" t="s">
        <v>32</v>
      </c>
      <c r="E223" s="4">
        <v>0</v>
      </c>
      <c r="F223" s="5">
        <v>0</v>
      </c>
      <c r="G223" s="6">
        <v>2</v>
      </c>
      <c r="H223" s="6">
        <f t="shared" ref="H223:H238" si="10">ROUND(ROUND(F223,2)*ROUND(E223,2), 2)</f>
        <v>0</v>
      </c>
    </row>
    <row r="224" spans="1:8" ht="25.5">
      <c r="A224" s="1" t="s">
        <v>562</v>
      </c>
      <c r="C224" s="2" t="s">
        <v>546</v>
      </c>
      <c r="D224" s="3" t="s">
        <v>32</v>
      </c>
      <c r="E224" s="4">
        <v>0</v>
      </c>
      <c r="F224" s="5">
        <v>0</v>
      </c>
      <c r="G224" s="6">
        <v>2</v>
      </c>
      <c r="H224" s="6">
        <f t="shared" si="10"/>
        <v>0</v>
      </c>
    </row>
    <row r="225" spans="1:8" ht="38.25">
      <c r="A225" s="1" t="s">
        <v>563</v>
      </c>
      <c r="C225" s="2" t="s">
        <v>564</v>
      </c>
      <c r="D225" s="3" t="s">
        <v>32</v>
      </c>
      <c r="E225" s="4">
        <v>0</v>
      </c>
      <c r="F225" s="5">
        <v>0</v>
      </c>
      <c r="G225" s="6">
        <v>2</v>
      </c>
      <c r="H225" s="6">
        <f t="shared" si="10"/>
        <v>0</v>
      </c>
    </row>
    <row r="226" spans="1:8">
      <c r="A226" s="1" t="s">
        <v>565</v>
      </c>
      <c r="C226" s="2" t="s">
        <v>566</v>
      </c>
      <c r="D226" s="3" t="s">
        <v>32</v>
      </c>
      <c r="E226" s="4">
        <v>0</v>
      </c>
      <c r="F226" s="5">
        <v>0</v>
      </c>
      <c r="G226" s="6">
        <v>2</v>
      </c>
      <c r="H226" s="6">
        <f t="shared" si="10"/>
        <v>0</v>
      </c>
    </row>
    <row r="227" spans="1:8" ht="51">
      <c r="A227" s="1" t="s">
        <v>567</v>
      </c>
      <c r="B227" s="1" t="s">
        <v>252</v>
      </c>
      <c r="C227" s="2" t="s">
        <v>568</v>
      </c>
      <c r="D227" s="3" t="s">
        <v>32</v>
      </c>
      <c r="E227" s="4">
        <v>0</v>
      </c>
      <c r="F227" s="5">
        <v>0</v>
      </c>
      <c r="G227" s="6">
        <v>2</v>
      </c>
      <c r="H227" s="6">
        <f t="shared" si="10"/>
        <v>0</v>
      </c>
    </row>
    <row r="228" spans="1:8" ht="63.75">
      <c r="A228" s="1" t="s">
        <v>569</v>
      </c>
      <c r="B228" s="1" t="s">
        <v>327</v>
      </c>
      <c r="C228" s="2" t="s">
        <v>570</v>
      </c>
      <c r="D228" s="3" t="s">
        <v>258</v>
      </c>
      <c r="E228" s="4">
        <v>1</v>
      </c>
      <c r="F228" s="5">
        <v>0</v>
      </c>
      <c r="G228" s="6">
        <v>2</v>
      </c>
      <c r="H228" s="6">
        <f t="shared" si="10"/>
        <v>0</v>
      </c>
    </row>
    <row r="229" spans="1:8" ht="25.5">
      <c r="A229" s="1" t="s">
        <v>571</v>
      </c>
      <c r="B229" s="1" t="s">
        <v>256</v>
      </c>
      <c r="C229" s="2" t="s">
        <v>572</v>
      </c>
      <c r="D229" s="3" t="s">
        <v>32</v>
      </c>
      <c r="E229" s="4">
        <v>0</v>
      </c>
      <c r="F229" s="5">
        <v>0</v>
      </c>
      <c r="G229" s="6">
        <v>2</v>
      </c>
      <c r="H229" s="6">
        <f t="shared" si="10"/>
        <v>0</v>
      </c>
    </row>
    <row r="230" spans="1:8" ht="38.25">
      <c r="A230" s="1" t="s">
        <v>573</v>
      </c>
      <c r="B230" s="1" t="s">
        <v>574</v>
      </c>
      <c r="C230" s="2" t="s">
        <v>575</v>
      </c>
      <c r="D230" s="3" t="s">
        <v>258</v>
      </c>
      <c r="E230" s="4">
        <v>1</v>
      </c>
      <c r="F230" s="5">
        <v>0</v>
      </c>
      <c r="G230" s="6">
        <v>2</v>
      </c>
      <c r="H230" s="6">
        <f t="shared" si="10"/>
        <v>0</v>
      </c>
    </row>
    <row r="231" spans="1:8" ht="63.75">
      <c r="A231" s="1" t="s">
        <v>576</v>
      </c>
      <c r="B231" s="1" t="s">
        <v>260</v>
      </c>
      <c r="C231" s="2" t="s">
        <v>577</v>
      </c>
      <c r="D231" s="3" t="s">
        <v>32</v>
      </c>
      <c r="E231" s="4">
        <v>0</v>
      </c>
      <c r="F231" s="5">
        <v>0</v>
      </c>
      <c r="G231" s="6">
        <v>2</v>
      </c>
      <c r="H231" s="6">
        <f t="shared" si="10"/>
        <v>0</v>
      </c>
    </row>
    <row r="232" spans="1:8" ht="76.5">
      <c r="A232" s="1" t="s">
        <v>578</v>
      </c>
      <c r="B232" s="1" t="s">
        <v>579</v>
      </c>
      <c r="C232" s="2" t="s">
        <v>580</v>
      </c>
      <c r="D232" s="3" t="s">
        <v>258</v>
      </c>
      <c r="E232" s="4">
        <v>2</v>
      </c>
      <c r="F232" s="5">
        <v>0</v>
      </c>
      <c r="G232" s="6">
        <v>2</v>
      </c>
      <c r="H232" s="6">
        <f t="shared" si="10"/>
        <v>0</v>
      </c>
    </row>
    <row r="233" spans="1:8" ht="76.5">
      <c r="A233" s="1" t="s">
        <v>581</v>
      </c>
      <c r="B233" s="1" t="s">
        <v>582</v>
      </c>
      <c r="C233" s="2" t="s">
        <v>583</v>
      </c>
      <c r="D233" s="3" t="s">
        <v>258</v>
      </c>
      <c r="E233" s="4">
        <v>3</v>
      </c>
      <c r="F233" s="5">
        <v>0</v>
      </c>
      <c r="G233" s="6">
        <v>2</v>
      </c>
      <c r="H233" s="6">
        <f t="shared" si="10"/>
        <v>0</v>
      </c>
    </row>
    <row r="234" spans="1:8" ht="76.5">
      <c r="A234" s="1" t="s">
        <v>584</v>
      </c>
      <c r="B234" s="1" t="s">
        <v>585</v>
      </c>
      <c r="C234" s="2" t="s">
        <v>586</v>
      </c>
      <c r="D234" s="3" t="s">
        <v>258</v>
      </c>
      <c r="E234" s="4">
        <v>1</v>
      </c>
      <c r="F234" s="5">
        <v>0</v>
      </c>
      <c r="G234" s="6">
        <v>2</v>
      </c>
      <c r="H234" s="6">
        <f t="shared" si="10"/>
        <v>0</v>
      </c>
    </row>
    <row r="235" spans="1:8" ht="38.25">
      <c r="A235" s="1" t="s">
        <v>587</v>
      </c>
      <c r="B235" s="1" t="s">
        <v>263</v>
      </c>
      <c r="C235" s="2" t="s">
        <v>588</v>
      </c>
      <c r="D235" s="3" t="s">
        <v>32</v>
      </c>
      <c r="E235" s="4">
        <v>0</v>
      </c>
      <c r="F235" s="5">
        <v>0</v>
      </c>
      <c r="G235" s="6">
        <v>2</v>
      </c>
      <c r="H235" s="6">
        <f t="shared" si="10"/>
        <v>0</v>
      </c>
    </row>
    <row r="236" spans="1:8" ht="25.5">
      <c r="A236" s="1" t="s">
        <v>589</v>
      </c>
      <c r="B236" s="1" t="s">
        <v>266</v>
      </c>
      <c r="C236" s="2" t="s">
        <v>590</v>
      </c>
      <c r="D236" s="3" t="s">
        <v>381</v>
      </c>
      <c r="E236" s="4">
        <v>17</v>
      </c>
      <c r="F236" s="5">
        <v>0</v>
      </c>
      <c r="G236" s="6">
        <v>2</v>
      </c>
      <c r="H236" s="6">
        <f t="shared" si="10"/>
        <v>0</v>
      </c>
    </row>
    <row r="237" spans="1:8">
      <c r="A237" s="1" t="s">
        <v>591</v>
      </c>
      <c r="B237" s="1" t="s">
        <v>269</v>
      </c>
      <c r="C237" s="2" t="s">
        <v>592</v>
      </c>
      <c r="D237" s="3" t="s">
        <v>381</v>
      </c>
      <c r="E237" s="4">
        <v>17</v>
      </c>
      <c r="F237" s="5">
        <v>0</v>
      </c>
      <c r="G237" s="6">
        <v>2</v>
      </c>
      <c r="H237" s="6">
        <f t="shared" si="10"/>
        <v>0</v>
      </c>
    </row>
    <row r="238" spans="1:8" ht="25.5">
      <c r="A238" s="1" t="s">
        <v>593</v>
      </c>
      <c r="B238" s="1" t="s">
        <v>272</v>
      </c>
      <c r="C238" s="2" t="s">
        <v>594</v>
      </c>
      <c r="D238" s="3" t="s">
        <v>281</v>
      </c>
      <c r="E238" s="4">
        <v>69</v>
      </c>
      <c r="F238" s="5">
        <v>0</v>
      </c>
      <c r="G238" s="6">
        <v>2</v>
      </c>
      <c r="H238" s="6">
        <f t="shared" si="10"/>
        <v>0</v>
      </c>
    </row>
    <row r="239" spans="1:8">
      <c r="A239" s="1" t="s">
        <v>595</v>
      </c>
      <c r="B239" s="1" t="s">
        <v>402</v>
      </c>
      <c r="C239" s="2" t="s">
        <v>596</v>
      </c>
      <c r="E239" s="4">
        <v>0</v>
      </c>
      <c r="F239" s="5">
        <v>0</v>
      </c>
      <c r="G239" s="6">
        <v>1</v>
      </c>
      <c r="H239" s="6">
        <f>H240+H241+H242+H243+H244+H245</f>
        <v>0</v>
      </c>
    </row>
    <row r="240" spans="1:8" ht="25.5">
      <c r="A240" s="1" t="s">
        <v>597</v>
      </c>
      <c r="C240" s="2" t="s">
        <v>598</v>
      </c>
      <c r="D240" s="3" t="s">
        <v>32</v>
      </c>
      <c r="E240" s="4">
        <v>0</v>
      </c>
      <c r="F240" s="5">
        <v>0</v>
      </c>
      <c r="G240" s="6">
        <v>2</v>
      </c>
      <c r="H240" s="6">
        <f t="shared" ref="H240:H245" si="11">ROUND(ROUND(F240,2)*ROUND(E240,2), 2)</f>
        <v>0</v>
      </c>
    </row>
    <row r="241" spans="1:8" ht="25.5">
      <c r="A241" s="1" t="s">
        <v>599</v>
      </c>
      <c r="C241" s="2" t="s">
        <v>600</v>
      </c>
      <c r="D241" s="3" t="s">
        <v>32</v>
      </c>
      <c r="E241" s="4">
        <v>0</v>
      </c>
      <c r="F241" s="5">
        <v>0</v>
      </c>
      <c r="G241" s="6">
        <v>2</v>
      </c>
      <c r="H241" s="6">
        <f t="shared" si="11"/>
        <v>0</v>
      </c>
    </row>
    <row r="242" spans="1:8" ht="25.5">
      <c r="A242" s="1" t="s">
        <v>601</v>
      </c>
      <c r="C242" s="2" t="s">
        <v>602</v>
      </c>
      <c r="D242" s="3" t="s">
        <v>32</v>
      </c>
      <c r="E242" s="4">
        <v>0</v>
      </c>
      <c r="F242" s="5">
        <v>0</v>
      </c>
      <c r="G242" s="6">
        <v>2</v>
      </c>
      <c r="H242" s="6">
        <f t="shared" si="11"/>
        <v>0</v>
      </c>
    </row>
    <row r="243" spans="1:8">
      <c r="A243" s="1" t="s">
        <v>603</v>
      </c>
      <c r="C243" s="2" t="s">
        <v>604</v>
      </c>
      <c r="D243" s="3" t="s">
        <v>32</v>
      </c>
      <c r="E243" s="4">
        <v>0</v>
      </c>
      <c r="F243" s="5">
        <v>0</v>
      </c>
      <c r="G243" s="6">
        <v>2</v>
      </c>
      <c r="H243" s="6">
        <f t="shared" si="11"/>
        <v>0</v>
      </c>
    </row>
    <row r="244" spans="1:8" ht="38.25">
      <c r="A244" s="1" t="s">
        <v>605</v>
      </c>
      <c r="C244" s="2" t="s">
        <v>606</v>
      </c>
      <c r="D244" s="3" t="s">
        <v>32</v>
      </c>
      <c r="E244" s="4">
        <v>0</v>
      </c>
      <c r="F244" s="5">
        <v>0</v>
      </c>
      <c r="G244" s="6">
        <v>2</v>
      </c>
      <c r="H244" s="6">
        <f t="shared" si="11"/>
        <v>0</v>
      </c>
    </row>
    <row r="245" spans="1:8" ht="38.25">
      <c r="A245" s="1" t="s">
        <v>607</v>
      </c>
      <c r="B245" s="1" t="s">
        <v>252</v>
      </c>
      <c r="C245" s="2" t="s">
        <v>608</v>
      </c>
      <c r="D245" s="3" t="s">
        <v>281</v>
      </c>
      <c r="E245" s="4">
        <v>30</v>
      </c>
      <c r="F245" s="5">
        <v>0</v>
      </c>
      <c r="G245" s="6">
        <v>2</v>
      </c>
      <c r="H245" s="6">
        <f t="shared" si="11"/>
        <v>0</v>
      </c>
    </row>
    <row r="246" spans="1:8">
      <c r="A246" s="1" t="s">
        <v>609</v>
      </c>
      <c r="B246" s="1" t="s">
        <v>461</v>
      </c>
      <c r="C246" s="2" t="s">
        <v>610</v>
      </c>
      <c r="E246" s="4">
        <v>0</v>
      </c>
      <c r="F246" s="5">
        <v>0</v>
      </c>
      <c r="G246" s="6">
        <v>1</v>
      </c>
      <c r="H246" s="6">
        <f>H247+H248+H249+H250+H251+H252+H253+H254</f>
        <v>0</v>
      </c>
    </row>
    <row r="247" spans="1:8" ht="25.5">
      <c r="A247" s="1" t="s">
        <v>611</v>
      </c>
      <c r="C247" s="2" t="s">
        <v>612</v>
      </c>
      <c r="D247" s="3" t="s">
        <v>32</v>
      </c>
      <c r="E247" s="4">
        <v>0</v>
      </c>
      <c r="F247" s="5">
        <v>0</v>
      </c>
      <c r="G247" s="6">
        <v>2</v>
      </c>
      <c r="H247" s="6">
        <f t="shared" ref="H247:H254" si="12">ROUND(ROUND(F247,2)*ROUND(E247,2), 2)</f>
        <v>0</v>
      </c>
    </row>
    <row r="248" spans="1:8" ht="38.25">
      <c r="A248" s="1" t="s">
        <v>613</v>
      </c>
      <c r="C248" s="2" t="s">
        <v>614</v>
      </c>
      <c r="D248" s="3" t="s">
        <v>32</v>
      </c>
      <c r="E248" s="4">
        <v>0</v>
      </c>
      <c r="F248" s="5">
        <v>0</v>
      </c>
      <c r="G248" s="6">
        <v>2</v>
      </c>
      <c r="H248" s="6">
        <f t="shared" si="12"/>
        <v>0</v>
      </c>
    </row>
    <row r="249" spans="1:8" ht="51">
      <c r="A249" s="1" t="s">
        <v>615</v>
      </c>
      <c r="C249" s="2" t="s">
        <v>548</v>
      </c>
      <c r="D249" s="3" t="s">
        <v>32</v>
      </c>
      <c r="E249" s="4">
        <v>0</v>
      </c>
      <c r="F249" s="5">
        <v>0</v>
      </c>
      <c r="G249" s="6">
        <v>2</v>
      </c>
      <c r="H249" s="6">
        <f t="shared" si="12"/>
        <v>0</v>
      </c>
    </row>
    <row r="250" spans="1:8" ht="25.5">
      <c r="A250" s="1" t="s">
        <v>616</v>
      </c>
      <c r="C250" s="2" t="s">
        <v>617</v>
      </c>
      <c r="D250" s="3" t="s">
        <v>32</v>
      </c>
      <c r="E250" s="4">
        <v>0</v>
      </c>
      <c r="F250" s="5">
        <v>0</v>
      </c>
      <c r="G250" s="6">
        <v>2</v>
      </c>
      <c r="H250" s="6">
        <f t="shared" si="12"/>
        <v>0</v>
      </c>
    </row>
    <row r="251" spans="1:8" ht="25.5">
      <c r="A251" s="1" t="s">
        <v>618</v>
      </c>
      <c r="C251" s="2" t="s">
        <v>619</v>
      </c>
      <c r="D251" s="3" t="s">
        <v>32</v>
      </c>
      <c r="E251" s="4">
        <v>0</v>
      </c>
      <c r="F251" s="5">
        <v>0</v>
      </c>
      <c r="G251" s="6">
        <v>2</v>
      </c>
      <c r="H251" s="6">
        <f t="shared" si="12"/>
        <v>0</v>
      </c>
    </row>
    <row r="252" spans="1:8" ht="25.5">
      <c r="A252" s="1" t="s">
        <v>620</v>
      </c>
      <c r="B252" s="1" t="s">
        <v>252</v>
      </c>
      <c r="C252" s="2" t="s">
        <v>621</v>
      </c>
      <c r="D252" s="3" t="s">
        <v>32</v>
      </c>
      <c r="E252" s="4">
        <v>0</v>
      </c>
      <c r="F252" s="5">
        <v>0</v>
      </c>
      <c r="G252" s="6">
        <v>2</v>
      </c>
      <c r="H252" s="6">
        <f t="shared" si="12"/>
        <v>0</v>
      </c>
    </row>
    <row r="253" spans="1:8" ht="38.25">
      <c r="A253" s="1" t="s">
        <v>622</v>
      </c>
      <c r="B253" s="1" t="s">
        <v>327</v>
      </c>
      <c r="C253" s="2" t="s">
        <v>623</v>
      </c>
      <c r="D253" s="3" t="s">
        <v>281</v>
      </c>
      <c r="E253" s="4">
        <v>150</v>
      </c>
      <c r="F253" s="5">
        <v>0</v>
      </c>
      <c r="G253" s="6">
        <v>2</v>
      </c>
      <c r="H253" s="6">
        <f t="shared" si="12"/>
        <v>0</v>
      </c>
    </row>
    <row r="254" spans="1:8">
      <c r="A254" s="1" t="s">
        <v>624</v>
      </c>
      <c r="B254" s="1" t="s">
        <v>256</v>
      </c>
      <c r="C254" s="2" t="s">
        <v>625</v>
      </c>
      <c r="D254" s="3" t="s">
        <v>281</v>
      </c>
      <c r="E254" s="4">
        <v>107</v>
      </c>
      <c r="F254" s="5">
        <v>0</v>
      </c>
      <c r="G254" s="6">
        <v>2</v>
      </c>
      <c r="H254" s="6">
        <f t="shared" si="12"/>
        <v>0</v>
      </c>
    </row>
    <row r="255" spans="1:8">
      <c r="A255" s="1" t="s">
        <v>626</v>
      </c>
      <c r="B255" s="1" t="s">
        <v>627</v>
      </c>
      <c r="C255" s="2" t="s">
        <v>628</v>
      </c>
      <c r="E255" s="4">
        <v>0</v>
      </c>
      <c r="F255" s="5">
        <v>0</v>
      </c>
      <c r="G255" s="6">
        <v>1</v>
      </c>
      <c r="H255" s="6">
        <f>H256+H257+H258+H259+H260+H261+H262+H263+H264+H265+H266</f>
        <v>0</v>
      </c>
    </row>
    <row r="256" spans="1:8" ht="25.5">
      <c r="A256" s="1" t="s">
        <v>629</v>
      </c>
      <c r="C256" s="2" t="s">
        <v>630</v>
      </c>
      <c r="D256" s="3" t="s">
        <v>32</v>
      </c>
      <c r="E256" s="4">
        <v>0</v>
      </c>
      <c r="F256" s="5">
        <v>0</v>
      </c>
      <c r="G256" s="6">
        <v>2</v>
      </c>
      <c r="H256" s="6">
        <f t="shared" ref="H256:H266" si="13">ROUND(ROUND(F256,2)*ROUND(E256,2), 2)</f>
        <v>0</v>
      </c>
    </row>
    <row r="257" spans="1:8" ht="51">
      <c r="A257" s="1" t="s">
        <v>631</v>
      </c>
      <c r="C257" s="2" t="s">
        <v>632</v>
      </c>
      <c r="D257" s="3" t="s">
        <v>32</v>
      </c>
      <c r="E257" s="4">
        <v>0</v>
      </c>
      <c r="F257" s="5">
        <v>0</v>
      </c>
      <c r="G257" s="6">
        <v>2</v>
      </c>
      <c r="H257" s="6">
        <f t="shared" si="13"/>
        <v>0</v>
      </c>
    </row>
    <row r="258" spans="1:8" ht="38.25">
      <c r="A258" s="1" t="s">
        <v>633</v>
      </c>
      <c r="C258" s="2" t="s">
        <v>634</v>
      </c>
      <c r="D258" s="3" t="s">
        <v>32</v>
      </c>
      <c r="E258" s="4">
        <v>0</v>
      </c>
      <c r="F258" s="5">
        <v>0</v>
      </c>
      <c r="G258" s="6">
        <v>2</v>
      </c>
      <c r="H258" s="6">
        <f t="shared" si="13"/>
        <v>0</v>
      </c>
    </row>
    <row r="259" spans="1:8" ht="76.5">
      <c r="A259" s="1" t="s">
        <v>635</v>
      </c>
      <c r="C259" s="2" t="s">
        <v>636</v>
      </c>
      <c r="D259" s="3" t="s">
        <v>32</v>
      </c>
      <c r="E259" s="4">
        <v>0</v>
      </c>
      <c r="F259" s="5">
        <v>0</v>
      </c>
      <c r="G259" s="6">
        <v>2</v>
      </c>
      <c r="H259" s="6">
        <f t="shared" si="13"/>
        <v>0</v>
      </c>
    </row>
    <row r="260" spans="1:8" ht="63.75">
      <c r="A260" s="1" t="s">
        <v>637</v>
      </c>
      <c r="C260" s="117" t="s">
        <v>1725</v>
      </c>
      <c r="D260" s="3" t="s">
        <v>32</v>
      </c>
      <c r="E260" s="4">
        <v>0</v>
      </c>
      <c r="F260" s="5">
        <v>0</v>
      </c>
      <c r="G260" s="6">
        <v>2</v>
      </c>
      <c r="H260" s="6">
        <f t="shared" si="13"/>
        <v>0</v>
      </c>
    </row>
    <row r="261" spans="1:8" ht="76.5">
      <c r="A261" s="1" t="s">
        <v>638</v>
      </c>
      <c r="B261" s="1" t="s">
        <v>252</v>
      </c>
      <c r="C261" s="2" t="s">
        <v>1726</v>
      </c>
      <c r="D261" s="3" t="s">
        <v>281</v>
      </c>
      <c r="E261" s="4">
        <v>175</v>
      </c>
      <c r="F261" s="5">
        <v>0</v>
      </c>
      <c r="G261" s="6">
        <v>2</v>
      </c>
      <c r="H261" s="6">
        <f t="shared" si="13"/>
        <v>0</v>
      </c>
    </row>
    <row r="262" spans="1:8" ht="89.25">
      <c r="A262" s="1" t="s">
        <v>639</v>
      </c>
      <c r="B262" s="1" t="s">
        <v>256</v>
      </c>
      <c r="C262" s="2" t="s">
        <v>1727</v>
      </c>
      <c r="D262" s="3" t="s">
        <v>281</v>
      </c>
      <c r="E262" s="4">
        <v>60</v>
      </c>
      <c r="F262" s="5">
        <v>0</v>
      </c>
      <c r="G262" s="6">
        <v>2</v>
      </c>
      <c r="H262" s="6">
        <f t="shared" si="13"/>
        <v>0</v>
      </c>
    </row>
    <row r="263" spans="1:8" ht="25.5">
      <c r="A263" s="1" t="s">
        <v>640</v>
      </c>
      <c r="B263" s="1" t="s">
        <v>260</v>
      </c>
      <c r="C263" s="2" t="s">
        <v>1728</v>
      </c>
      <c r="D263" s="3" t="s">
        <v>381</v>
      </c>
      <c r="E263" s="4">
        <v>30</v>
      </c>
      <c r="F263" s="5">
        <v>0</v>
      </c>
      <c r="G263" s="6">
        <v>2</v>
      </c>
      <c r="H263" s="6">
        <f t="shared" si="13"/>
        <v>0</v>
      </c>
    </row>
    <row r="264" spans="1:8" ht="76.5">
      <c r="A264" s="1" t="s">
        <v>641</v>
      </c>
      <c r="B264" s="1" t="s">
        <v>263</v>
      </c>
      <c r="C264" s="2" t="s">
        <v>1729</v>
      </c>
      <c r="D264" s="3" t="s">
        <v>281</v>
      </c>
      <c r="E264" s="4">
        <v>106</v>
      </c>
      <c r="F264" s="5">
        <v>0</v>
      </c>
      <c r="G264" s="6">
        <v>2</v>
      </c>
      <c r="H264" s="6">
        <f t="shared" si="13"/>
        <v>0</v>
      </c>
    </row>
    <row r="265" spans="1:8">
      <c r="A265" s="1" t="s">
        <v>642</v>
      </c>
      <c r="B265" s="1" t="s">
        <v>266</v>
      </c>
      <c r="C265" s="2" t="s">
        <v>1730</v>
      </c>
      <c r="D265" s="3" t="s">
        <v>258</v>
      </c>
      <c r="E265" s="4">
        <v>1</v>
      </c>
      <c r="F265" s="5">
        <v>0</v>
      </c>
      <c r="G265" s="6">
        <v>2</v>
      </c>
      <c r="H265" s="6">
        <f t="shared" si="13"/>
        <v>0</v>
      </c>
    </row>
    <row r="266" spans="1:8" ht="76.5">
      <c r="A266" s="1" t="s">
        <v>643</v>
      </c>
      <c r="B266" s="1" t="s">
        <v>269</v>
      </c>
      <c r="C266" s="2" t="s">
        <v>1731</v>
      </c>
      <c r="D266" s="3" t="s">
        <v>281</v>
      </c>
      <c r="E266" s="4">
        <v>62</v>
      </c>
      <c r="F266" s="5">
        <v>0</v>
      </c>
      <c r="G266" s="6">
        <v>2</v>
      </c>
      <c r="H266" s="6">
        <f t="shared" si="13"/>
        <v>0</v>
      </c>
    </row>
    <row r="267" spans="1:8">
      <c r="A267" s="1" t="s">
        <v>644</v>
      </c>
      <c r="B267" s="1" t="s">
        <v>645</v>
      </c>
      <c r="C267" s="2" t="s">
        <v>646</v>
      </c>
      <c r="E267" s="4">
        <v>0</v>
      </c>
      <c r="F267" s="5">
        <v>0</v>
      </c>
      <c r="G267" s="6">
        <v>1</v>
      </c>
      <c r="H267" s="6">
        <f>H268+H269+H270</f>
        <v>0</v>
      </c>
    </row>
    <row r="268" spans="1:8">
      <c r="A268" s="1" t="s">
        <v>647</v>
      </c>
      <c r="B268" s="1" t="s">
        <v>252</v>
      </c>
      <c r="C268" s="2" t="s">
        <v>648</v>
      </c>
      <c r="D268" s="3" t="s">
        <v>258</v>
      </c>
      <c r="E268" s="4">
        <v>1</v>
      </c>
      <c r="F268" s="5">
        <v>0</v>
      </c>
      <c r="G268" s="6">
        <v>2</v>
      </c>
      <c r="H268" s="6">
        <f t="shared" ref="H268:H270" si="14">ROUND(ROUND(F268,2)*ROUND(E268,2), 2)</f>
        <v>0</v>
      </c>
    </row>
    <row r="269" spans="1:8">
      <c r="A269" s="1" t="s">
        <v>649</v>
      </c>
      <c r="C269" s="2" t="s">
        <v>650</v>
      </c>
      <c r="D269" s="3" t="s">
        <v>32</v>
      </c>
      <c r="E269" s="4">
        <v>0</v>
      </c>
      <c r="F269" s="5">
        <v>0</v>
      </c>
      <c r="G269" s="6">
        <v>2</v>
      </c>
      <c r="H269" s="6">
        <f t="shared" si="14"/>
        <v>0</v>
      </c>
    </row>
    <row r="270" spans="1:8" ht="102">
      <c r="A270" s="1" t="s">
        <v>651</v>
      </c>
      <c r="B270" s="1" t="s">
        <v>256</v>
      </c>
      <c r="C270" s="2" t="s">
        <v>652</v>
      </c>
      <c r="D270" s="3" t="s">
        <v>258</v>
      </c>
      <c r="E270" s="4">
        <v>1</v>
      </c>
      <c r="F270" s="5">
        <v>0</v>
      </c>
      <c r="G270" s="6">
        <v>2</v>
      </c>
      <c r="H270" s="6">
        <f t="shared" si="14"/>
        <v>0</v>
      </c>
    </row>
    <row r="271" spans="1:8">
      <c r="A271" s="1" t="s">
        <v>653</v>
      </c>
      <c r="B271" s="1" t="s">
        <v>38</v>
      </c>
      <c r="C271" s="2" t="s">
        <v>654</v>
      </c>
      <c r="E271" s="4">
        <v>0</v>
      </c>
      <c r="F271" s="5">
        <v>0</v>
      </c>
      <c r="G271" s="6">
        <v>1</v>
      </c>
      <c r="H271" s="6">
        <f>H272+H282+H309+H319</f>
        <v>0</v>
      </c>
    </row>
    <row r="272" spans="1:8">
      <c r="A272" s="1" t="s">
        <v>655</v>
      </c>
      <c r="B272" s="1" t="s">
        <v>656</v>
      </c>
      <c r="C272" s="2" t="s">
        <v>657</v>
      </c>
      <c r="E272" s="4">
        <v>0</v>
      </c>
      <c r="F272" s="5">
        <v>0</v>
      </c>
      <c r="G272" s="6">
        <v>1</v>
      </c>
      <c r="H272" s="6">
        <f>H273+H274+H275+H276+H277+H278+H279+H280+H281</f>
        <v>0</v>
      </c>
    </row>
    <row r="273" spans="1:8" ht="51">
      <c r="A273" s="1" t="s">
        <v>658</v>
      </c>
      <c r="B273" s="1" t="s">
        <v>659</v>
      </c>
      <c r="C273" s="2" t="s">
        <v>660</v>
      </c>
      <c r="D273" s="3" t="s">
        <v>381</v>
      </c>
      <c r="E273" s="4">
        <v>0.5</v>
      </c>
      <c r="F273" s="5">
        <v>0</v>
      </c>
      <c r="G273" s="6">
        <v>2</v>
      </c>
      <c r="H273" s="6">
        <f t="shared" ref="H273:H281" si="15">ROUND(ROUND(F273,2)*ROUND(E273,2), 2)</f>
        <v>0</v>
      </c>
    </row>
    <row r="274" spans="1:8" ht="38.25">
      <c r="A274" s="1" t="s">
        <v>661</v>
      </c>
      <c r="B274" s="1" t="s">
        <v>662</v>
      </c>
      <c r="C274" s="2" t="s">
        <v>663</v>
      </c>
      <c r="D274" s="3" t="s">
        <v>258</v>
      </c>
      <c r="E274" s="4">
        <v>1</v>
      </c>
      <c r="F274" s="5">
        <v>0</v>
      </c>
      <c r="G274" s="6">
        <v>2</v>
      </c>
      <c r="H274" s="6">
        <f t="shared" si="15"/>
        <v>0</v>
      </c>
    </row>
    <row r="275" spans="1:8" ht="25.5">
      <c r="A275" s="1" t="s">
        <v>664</v>
      </c>
      <c r="B275" s="1" t="s">
        <v>665</v>
      </c>
      <c r="C275" s="2" t="s">
        <v>666</v>
      </c>
      <c r="D275" s="3" t="s">
        <v>258</v>
      </c>
      <c r="E275" s="4">
        <v>1</v>
      </c>
      <c r="F275" s="5">
        <v>0</v>
      </c>
      <c r="G275" s="6">
        <v>2</v>
      </c>
      <c r="H275" s="6">
        <f t="shared" si="15"/>
        <v>0</v>
      </c>
    </row>
    <row r="276" spans="1:8" ht="25.5">
      <c r="A276" s="1" t="s">
        <v>667</v>
      </c>
      <c r="B276" s="1" t="s">
        <v>668</v>
      </c>
      <c r="C276" s="2" t="s">
        <v>669</v>
      </c>
      <c r="D276" s="3" t="s">
        <v>258</v>
      </c>
      <c r="E276" s="4">
        <v>2</v>
      </c>
      <c r="F276" s="5">
        <v>0</v>
      </c>
      <c r="G276" s="6">
        <v>2</v>
      </c>
      <c r="H276" s="6">
        <f t="shared" si="15"/>
        <v>0</v>
      </c>
    </row>
    <row r="277" spans="1:8" ht="25.5">
      <c r="A277" s="1" t="s">
        <v>670</v>
      </c>
      <c r="B277" s="1" t="s">
        <v>671</v>
      </c>
      <c r="C277" s="2" t="s">
        <v>672</v>
      </c>
      <c r="D277" s="3" t="s">
        <v>258</v>
      </c>
      <c r="E277" s="4">
        <v>2</v>
      </c>
      <c r="F277" s="5">
        <v>0</v>
      </c>
      <c r="G277" s="6">
        <v>2</v>
      </c>
      <c r="H277" s="6">
        <f t="shared" si="15"/>
        <v>0</v>
      </c>
    </row>
    <row r="278" spans="1:8" ht="38.25">
      <c r="A278" s="1" t="s">
        <v>673</v>
      </c>
      <c r="B278" s="1" t="s">
        <v>674</v>
      </c>
      <c r="C278" s="2" t="s">
        <v>675</v>
      </c>
      <c r="D278" s="3" t="s">
        <v>258</v>
      </c>
      <c r="E278" s="4">
        <v>1</v>
      </c>
      <c r="F278" s="5">
        <v>0</v>
      </c>
      <c r="G278" s="6">
        <v>2</v>
      </c>
      <c r="H278" s="6">
        <f t="shared" si="15"/>
        <v>0</v>
      </c>
    </row>
    <row r="279" spans="1:8" ht="38.25">
      <c r="A279" s="1" t="s">
        <v>676</v>
      </c>
      <c r="B279" s="1" t="s">
        <v>677</v>
      </c>
      <c r="C279" s="2" t="s">
        <v>678</v>
      </c>
      <c r="D279" s="3" t="s">
        <v>258</v>
      </c>
      <c r="E279" s="4">
        <v>1</v>
      </c>
      <c r="F279" s="5">
        <v>0</v>
      </c>
      <c r="G279" s="6">
        <v>2</v>
      </c>
      <c r="H279" s="6">
        <f t="shared" si="15"/>
        <v>0</v>
      </c>
    </row>
    <row r="280" spans="1:8" ht="25.5">
      <c r="A280" s="1" t="s">
        <v>679</v>
      </c>
      <c r="B280" s="1" t="s">
        <v>680</v>
      </c>
      <c r="C280" s="2" t="s">
        <v>681</v>
      </c>
      <c r="D280" s="3" t="s">
        <v>258</v>
      </c>
      <c r="E280" s="4">
        <v>1</v>
      </c>
      <c r="F280" s="5">
        <v>0</v>
      </c>
      <c r="G280" s="6">
        <v>2</v>
      </c>
      <c r="H280" s="6">
        <f t="shared" si="15"/>
        <v>0</v>
      </c>
    </row>
    <row r="281" spans="1:8" ht="25.5">
      <c r="A281" s="1" t="s">
        <v>682</v>
      </c>
      <c r="B281" s="1" t="s">
        <v>683</v>
      </c>
      <c r="C281" s="2" t="s">
        <v>684</v>
      </c>
      <c r="D281" s="3" t="s">
        <v>258</v>
      </c>
      <c r="E281" s="4">
        <v>1</v>
      </c>
      <c r="F281" s="5">
        <v>0</v>
      </c>
      <c r="G281" s="6">
        <v>2</v>
      </c>
      <c r="H281" s="6">
        <f t="shared" si="15"/>
        <v>0</v>
      </c>
    </row>
    <row r="282" spans="1:8">
      <c r="A282" s="1" t="s">
        <v>685</v>
      </c>
      <c r="B282" s="1" t="s">
        <v>686</v>
      </c>
      <c r="C282" s="2" t="s">
        <v>687</v>
      </c>
      <c r="E282" s="4">
        <v>0</v>
      </c>
      <c r="F282" s="5">
        <v>0</v>
      </c>
      <c r="G282" s="6">
        <v>1</v>
      </c>
      <c r="H282" s="6">
        <f>H283+H284+H285+H286+H287+H288+H289+H290+H291+H292+H293+H294+H295+H296+H297+H298+H299+H300+H301+H302+H303+H304+H305+H306+H307+H308</f>
        <v>0</v>
      </c>
    </row>
    <row r="283" spans="1:8" ht="76.5">
      <c r="A283" s="1" t="s">
        <v>688</v>
      </c>
      <c r="B283" s="1" t="s">
        <v>659</v>
      </c>
      <c r="C283" s="2" t="s">
        <v>689</v>
      </c>
      <c r="D283" s="3" t="s">
        <v>258</v>
      </c>
      <c r="E283" s="4">
        <v>1</v>
      </c>
      <c r="F283" s="5">
        <v>0</v>
      </c>
      <c r="G283" s="6">
        <v>2</v>
      </c>
      <c r="H283" s="6">
        <f t="shared" ref="H283:H308" si="16">ROUND(ROUND(F283,2)*ROUND(E283,2), 2)</f>
        <v>0</v>
      </c>
    </row>
    <row r="284" spans="1:8" ht="25.5">
      <c r="A284" s="1" t="s">
        <v>690</v>
      </c>
      <c r="B284" s="1" t="s">
        <v>662</v>
      </c>
      <c r="C284" s="2" t="s">
        <v>691</v>
      </c>
      <c r="D284" s="3" t="s">
        <v>258</v>
      </c>
      <c r="E284" s="4">
        <v>2</v>
      </c>
      <c r="F284" s="5">
        <v>0</v>
      </c>
      <c r="G284" s="6">
        <v>2</v>
      </c>
      <c r="H284" s="6">
        <f t="shared" si="16"/>
        <v>0</v>
      </c>
    </row>
    <row r="285" spans="1:8" ht="63.75">
      <c r="A285" s="1" t="s">
        <v>692</v>
      </c>
      <c r="B285" s="1" t="s">
        <v>665</v>
      </c>
      <c r="C285" s="2" t="s">
        <v>693</v>
      </c>
      <c r="D285" s="3" t="s">
        <v>258</v>
      </c>
      <c r="E285" s="4">
        <v>1</v>
      </c>
      <c r="F285" s="5">
        <v>0</v>
      </c>
      <c r="G285" s="6">
        <v>2</v>
      </c>
      <c r="H285" s="6">
        <f t="shared" si="16"/>
        <v>0</v>
      </c>
    </row>
    <row r="286" spans="1:8" ht="25.5">
      <c r="A286" s="1" t="s">
        <v>694</v>
      </c>
      <c r="B286" s="1" t="s">
        <v>668</v>
      </c>
      <c r="C286" s="2" t="s">
        <v>695</v>
      </c>
      <c r="D286" s="3" t="s">
        <v>258</v>
      </c>
      <c r="E286" s="4">
        <v>1</v>
      </c>
      <c r="F286" s="5">
        <v>0</v>
      </c>
      <c r="G286" s="6">
        <v>2</v>
      </c>
      <c r="H286" s="6">
        <f t="shared" si="16"/>
        <v>0</v>
      </c>
    </row>
    <row r="287" spans="1:8" ht="25.5">
      <c r="A287" s="1" t="s">
        <v>696</v>
      </c>
      <c r="B287" s="1" t="s">
        <v>671</v>
      </c>
      <c r="C287" s="2" t="s">
        <v>697</v>
      </c>
      <c r="D287" s="3" t="s">
        <v>258</v>
      </c>
      <c r="E287" s="4">
        <v>1</v>
      </c>
      <c r="F287" s="5">
        <v>0</v>
      </c>
      <c r="G287" s="6">
        <v>2</v>
      </c>
      <c r="H287" s="6">
        <f t="shared" si="16"/>
        <v>0</v>
      </c>
    </row>
    <row r="288" spans="1:8" ht="25.5">
      <c r="A288" s="1" t="s">
        <v>698</v>
      </c>
      <c r="B288" s="1" t="s">
        <v>674</v>
      </c>
      <c r="C288" s="2" t="s">
        <v>699</v>
      </c>
      <c r="D288" s="3" t="s">
        <v>258</v>
      </c>
      <c r="E288" s="4">
        <v>1</v>
      </c>
      <c r="F288" s="5">
        <v>0</v>
      </c>
      <c r="G288" s="6">
        <v>2</v>
      </c>
      <c r="H288" s="6">
        <f t="shared" si="16"/>
        <v>0</v>
      </c>
    </row>
    <row r="289" spans="1:8" ht="25.5">
      <c r="A289" s="1" t="s">
        <v>700</v>
      </c>
      <c r="B289" s="1" t="s">
        <v>677</v>
      </c>
      <c r="C289" s="2" t="s">
        <v>701</v>
      </c>
      <c r="D289" s="3" t="s">
        <v>258</v>
      </c>
      <c r="E289" s="4">
        <v>1</v>
      </c>
      <c r="F289" s="5">
        <v>0</v>
      </c>
      <c r="G289" s="6">
        <v>2</v>
      </c>
      <c r="H289" s="6">
        <f t="shared" si="16"/>
        <v>0</v>
      </c>
    </row>
    <row r="290" spans="1:8" ht="25.5">
      <c r="A290" s="1" t="s">
        <v>702</v>
      </c>
      <c r="B290" s="1" t="s">
        <v>680</v>
      </c>
      <c r="C290" s="2" t="s">
        <v>703</v>
      </c>
      <c r="D290" s="3" t="s">
        <v>258</v>
      </c>
      <c r="E290" s="4">
        <v>1</v>
      </c>
      <c r="F290" s="5">
        <v>0</v>
      </c>
      <c r="G290" s="6">
        <v>2</v>
      </c>
      <c r="H290" s="6">
        <f t="shared" si="16"/>
        <v>0</v>
      </c>
    </row>
    <row r="291" spans="1:8" ht="25.5">
      <c r="A291" s="1" t="s">
        <v>704</v>
      </c>
      <c r="B291" s="1" t="s">
        <v>683</v>
      </c>
      <c r="C291" s="2" t="s">
        <v>705</v>
      </c>
      <c r="D291" s="3" t="s">
        <v>258</v>
      </c>
      <c r="E291" s="4">
        <v>1</v>
      </c>
      <c r="F291" s="5">
        <v>0</v>
      </c>
      <c r="G291" s="6">
        <v>2</v>
      </c>
      <c r="H291" s="6">
        <f t="shared" si="16"/>
        <v>0</v>
      </c>
    </row>
    <row r="292" spans="1:8" ht="25.5">
      <c r="A292" s="1" t="s">
        <v>706</v>
      </c>
      <c r="B292" s="1" t="s">
        <v>707</v>
      </c>
      <c r="C292" s="2" t="s">
        <v>708</v>
      </c>
      <c r="D292" s="3" t="s">
        <v>258</v>
      </c>
      <c r="E292" s="4">
        <v>1</v>
      </c>
      <c r="F292" s="5">
        <v>0</v>
      </c>
      <c r="G292" s="6">
        <v>2</v>
      </c>
      <c r="H292" s="6">
        <f t="shared" si="16"/>
        <v>0</v>
      </c>
    </row>
    <row r="293" spans="1:8" ht="25.5">
      <c r="A293" s="1" t="s">
        <v>709</v>
      </c>
      <c r="B293" s="1" t="s">
        <v>710</v>
      </c>
      <c r="C293" s="2" t="s">
        <v>711</v>
      </c>
      <c r="D293" s="3" t="s">
        <v>258</v>
      </c>
      <c r="E293" s="4">
        <v>1</v>
      </c>
      <c r="F293" s="5">
        <v>0</v>
      </c>
      <c r="G293" s="6">
        <v>2</v>
      </c>
      <c r="H293" s="6">
        <f t="shared" si="16"/>
        <v>0</v>
      </c>
    </row>
    <row r="294" spans="1:8" ht="25.5">
      <c r="A294" s="1" t="s">
        <v>712</v>
      </c>
      <c r="B294" s="1" t="s">
        <v>713</v>
      </c>
      <c r="C294" s="2" t="s">
        <v>714</v>
      </c>
      <c r="D294" s="3" t="s">
        <v>258</v>
      </c>
      <c r="E294" s="4">
        <v>1</v>
      </c>
      <c r="F294" s="5">
        <v>0</v>
      </c>
      <c r="G294" s="6">
        <v>2</v>
      </c>
      <c r="H294" s="6">
        <f t="shared" si="16"/>
        <v>0</v>
      </c>
    </row>
    <row r="295" spans="1:8" ht="51">
      <c r="A295" s="1" t="s">
        <v>715</v>
      </c>
      <c r="B295" s="1" t="s">
        <v>716</v>
      </c>
      <c r="C295" s="2" t="s">
        <v>717</v>
      </c>
      <c r="D295" s="3" t="s">
        <v>258</v>
      </c>
      <c r="E295" s="4">
        <v>1</v>
      </c>
      <c r="F295" s="5">
        <v>0</v>
      </c>
      <c r="G295" s="6">
        <v>2</v>
      </c>
      <c r="H295" s="6">
        <f t="shared" si="16"/>
        <v>0</v>
      </c>
    </row>
    <row r="296" spans="1:8" ht="38.25">
      <c r="A296" s="1" t="s">
        <v>718</v>
      </c>
      <c r="B296" s="1" t="s">
        <v>719</v>
      </c>
      <c r="C296" s="2" t="s">
        <v>720</v>
      </c>
      <c r="D296" s="3" t="s">
        <v>258</v>
      </c>
      <c r="E296" s="4">
        <v>1</v>
      </c>
      <c r="F296" s="5">
        <v>0</v>
      </c>
      <c r="G296" s="6">
        <v>2</v>
      </c>
      <c r="H296" s="6">
        <f t="shared" si="16"/>
        <v>0</v>
      </c>
    </row>
    <row r="297" spans="1:8" ht="38.25">
      <c r="A297" s="1" t="s">
        <v>721</v>
      </c>
      <c r="B297" s="1" t="s">
        <v>722</v>
      </c>
      <c r="C297" s="2" t="s">
        <v>723</v>
      </c>
      <c r="D297" s="3" t="s">
        <v>258</v>
      </c>
      <c r="E297" s="4">
        <v>1</v>
      </c>
      <c r="F297" s="5">
        <v>0</v>
      </c>
      <c r="G297" s="6">
        <v>2</v>
      </c>
      <c r="H297" s="6">
        <f t="shared" si="16"/>
        <v>0</v>
      </c>
    </row>
    <row r="298" spans="1:8" ht="25.5">
      <c r="A298" s="1" t="s">
        <v>724</v>
      </c>
      <c r="B298" s="1" t="s">
        <v>725</v>
      </c>
      <c r="C298" s="2" t="s">
        <v>726</v>
      </c>
      <c r="D298" s="3" t="s">
        <v>258</v>
      </c>
      <c r="E298" s="4">
        <v>2</v>
      </c>
      <c r="F298" s="5">
        <v>0</v>
      </c>
      <c r="G298" s="6">
        <v>2</v>
      </c>
      <c r="H298" s="6">
        <f t="shared" si="16"/>
        <v>0</v>
      </c>
    </row>
    <row r="299" spans="1:8" ht="38.25">
      <c r="A299" s="1" t="s">
        <v>727</v>
      </c>
      <c r="B299" s="1" t="s">
        <v>728</v>
      </c>
      <c r="C299" s="2" t="s">
        <v>729</v>
      </c>
      <c r="D299" s="3" t="s">
        <v>258</v>
      </c>
      <c r="E299" s="4">
        <v>2</v>
      </c>
      <c r="F299" s="5">
        <v>0</v>
      </c>
      <c r="G299" s="6">
        <v>2</v>
      </c>
      <c r="H299" s="6">
        <f t="shared" si="16"/>
        <v>0</v>
      </c>
    </row>
    <row r="300" spans="1:8" ht="25.5">
      <c r="A300" s="1" t="s">
        <v>730</v>
      </c>
      <c r="B300" s="1" t="s">
        <v>731</v>
      </c>
      <c r="C300" s="2" t="s">
        <v>732</v>
      </c>
      <c r="D300" s="3" t="s">
        <v>258</v>
      </c>
      <c r="E300" s="4">
        <v>1</v>
      </c>
      <c r="F300" s="5">
        <v>0</v>
      </c>
      <c r="G300" s="6">
        <v>2</v>
      </c>
      <c r="H300" s="6">
        <f t="shared" si="16"/>
        <v>0</v>
      </c>
    </row>
    <row r="301" spans="1:8" ht="25.5">
      <c r="A301" s="1" t="s">
        <v>733</v>
      </c>
      <c r="B301" s="1" t="s">
        <v>734</v>
      </c>
      <c r="C301" s="2" t="s">
        <v>735</v>
      </c>
      <c r="D301" s="3" t="s">
        <v>32</v>
      </c>
      <c r="E301" s="4">
        <v>0</v>
      </c>
      <c r="F301" s="5">
        <v>0</v>
      </c>
      <c r="G301" s="6">
        <v>2</v>
      </c>
      <c r="H301" s="6">
        <f t="shared" si="16"/>
        <v>0</v>
      </c>
    </row>
    <row r="302" spans="1:8" ht="38.25">
      <c r="A302" s="1" t="s">
        <v>736</v>
      </c>
      <c r="C302" s="2" t="s">
        <v>737</v>
      </c>
      <c r="D302" s="3" t="s">
        <v>258</v>
      </c>
      <c r="E302" s="4">
        <v>4</v>
      </c>
      <c r="F302" s="5">
        <v>0</v>
      </c>
      <c r="G302" s="6">
        <v>2</v>
      </c>
      <c r="H302" s="6">
        <f t="shared" si="16"/>
        <v>0</v>
      </c>
    </row>
    <row r="303" spans="1:8" ht="38.25">
      <c r="A303" s="1" t="s">
        <v>738</v>
      </c>
      <c r="C303" s="2" t="s">
        <v>739</v>
      </c>
      <c r="D303" s="3" t="s">
        <v>258</v>
      </c>
      <c r="E303" s="4">
        <v>3</v>
      </c>
      <c r="F303" s="5">
        <v>0</v>
      </c>
      <c r="G303" s="6">
        <v>2</v>
      </c>
      <c r="H303" s="6">
        <f t="shared" si="16"/>
        <v>0</v>
      </c>
    </row>
    <row r="304" spans="1:8" ht="38.25">
      <c r="A304" s="1" t="s">
        <v>740</v>
      </c>
      <c r="C304" s="2" t="s">
        <v>741</v>
      </c>
      <c r="D304" s="3" t="s">
        <v>258</v>
      </c>
      <c r="E304" s="4">
        <v>3</v>
      </c>
      <c r="F304" s="5">
        <v>0</v>
      </c>
      <c r="G304" s="6">
        <v>2</v>
      </c>
      <c r="H304" s="6">
        <f t="shared" si="16"/>
        <v>0</v>
      </c>
    </row>
    <row r="305" spans="1:8" ht="38.25">
      <c r="A305" s="1" t="s">
        <v>742</v>
      </c>
      <c r="B305" s="1" t="s">
        <v>743</v>
      </c>
      <c r="C305" s="2" t="s">
        <v>744</v>
      </c>
      <c r="D305" s="3" t="s">
        <v>258</v>
      </c>
      <c r="E305" s="4">
        <v>17</v>
      </c>
      <c r="F305" s="5">
        <v>0</v>
      </c>
      <c r="G305" s="6">
        <v>2</v>
      </c>
      <c r="H305" s="6">
        <f t="shared" si="16"/>
        <v>0</v>
      </c>
    </row>
    <row r="306" spans="1:8" ht="38.25">
      <c r="A306" s="1" t="s">
        <v>745</v>
      </c>
      <c r="B306" s="1" t="s">
        <v>746</v>
      </c>
      <c r="C306" s="2" t="s">
        <v>747</v>
      </c>
      <c r="D306" s="3" t="s">
        <v>258</v>
      </c>
      <c r="E306" s="4">
        <v>4</v>
      </c>
      <c r="F306" s="5">
        <v>0</v>
      </c>
      <c r="G306" s="6">
        <v>2</v>
      </c>
      <c r="H306" s="6">
        <f t="shared" si="16"/>
        <v>0</v>
      </c>
    </row>
    <row r="307" spans="1:8" ht="25.5">
      <c r="A307" s="1" t="s">
        <v>748</v>
      </c>
      <c r="B307" s="1" t="s">
        <v>749</v>
      </c>
      <c r="C307" s="2" t="s">
        <v>750</v>
      </c>
      <c r="D307" s="3" t="s">
        <v>258</v>
      </c>
      <c r="E307" s="4">
        <v>1</v>
      </c>
      <c r="F307" s="5">
        <v>0</v>
      </c>
      <c r="G307" s="6">
        <v>2</v>
      </c>
      <c r="H307" s="6">
        <f t="shared" si="16"/>
        <v>0</v>
      </c>
    </row>
    <row r="308" spans="1:8">
      <c r="A308" s="1" t="s">
        <v>751</v>
      </c>
      <c r="B308" s="1" t="s">
        <v>752</v>
      </c>
      <c r="C308" s="2" t="s">
        <v>753</v>
      </c>
      <c r="D308" s="3" t="s">
        <v>258</v>
      </c>
      <c r="E308" s="4">
        <v>1</v>
      </c>
      <c r="F308" s="5">
        <v>0</v>
      </c>
      <c r="G308" s="6">
        <v>2</v>
      </c>
      <c r="H308" s="6">
        <f t="shared" si="16"/>
        <v>0</v>
      </c>
    </row>
    <row r="309" spans="1:8">
      <c r="A309" s="1" t="s">
        <v>754</v>
      </c>
      <c r="B309" s="1" t="s">
        <v>755</v>
      </c>
      <c r="C309" s="2" t="s">
        <v>756</v>
      </c>
      <c r="E309" s="4">
        <v>0</v>
      </c>
      <c r="F309" s="5">
        <v>0</v>
      </c>
      <c r="G309" s="6">
        <v>1</v>
      </c>
      <c r="H309" s="6">
        <f>H310+H311+H312+H313+H314+H315+H316+H317+H318</f>
        <v>0</v>
      </c>
    </row>
    <row r="310" spans="1:8" ht="51">
      <c r="A310" s="1" t="s">
        <v>757</v>
      </c>
      <c r="B310" s="1" t="s">
        <v>659</v>
      </c>
      <c r="C310" s="2" t="s">
        <v>758</v>
      </c>
      <c r="D310" s="3" t="s">
        <v>258</v>
      </c>
      <c r="E310" s="4">
        <v>1</v>
      </c>
      <c r="F310" s="5">
        <v>0</v>
      </c>
      <c r="G310" s="6">
        <v>2</v>
      </c>
      <c r="H310" s="6">
        <f t="shared" ref="H310:H318" si="17">ROUND(ROUND(F310,2)*ROUND(E310,2), 2)</f>
        <v>0</v>
      </c>
    </row>
    <row r="311" spans="1:8" ht="25.5">
      <c r="A311" s="1" t="s">
        <v>759</v>
      </c>
      <c r="B311" s="1" t="s">
        <v>662</v>
      </c>
      <c r="C311" s="2" t="s">
        <v>760</v>
      </c>
      <c r="D311" s="3" t="s">
        <v>254</v>
      </c>
      <c r="E311" s="4">
        <v>1</v>
      </c>
      <c r="F311" s="5">
        <v>0</v>
      </c>
      <c r="G311" s="6">
        <v>2</v>
      </c>
      <c r="H311" s="6">
        <f t="shared" si="17"/>
        <v>0</v>
      </c>
    </row>
    <row r="312" spans="1:8" ht="25.5">
      <c r="A312" s="1" t="s">
        <v>761</v>
      </c>
      <c r="B312" s="1" t="s">
        <v>665</v>
      </c>
      <c r="C312" s="2" t="s">
        <v>762</v>
      </c>
      <c r="D312" s="3" t="s">
        <v>254</v>
      </c>
      <c r="E312" s="4">
        <v>1</v>
      </c>
      <c r="F312" s="5">
        <v>0</v>
      </c>
      <c r="G312" s="6">
        <v>2</v>
      </c>
      <c r="H312" s="6">
        <f t="shared" si="17"/>
        <v>0</v>
      </c>
    </row>
    <row r="313" spans="1:8">
      <c r="A313" s="1" t="s">
        <v>763</v>
      </c>
      <c r="B313" s="1" t="s">
        <v>668</v>
      </c>
      <c r="C313" s="2" t="s">
        <v>764</v>
      </c>
      <c r="D313" s="3" t="s">
        <v>254</v>
      </c>
      <c r="E313" s="4">
        <v>1</v>
      </c>
      <c r="F313" s="5">
        <v>0</v>
      </c>
      <c r="G313" s="6">
        <v>2</v>
      </c>
      <c r="H313" s="6">
        <f t="shared" si="17"/>
        <v>0</v>
      </c>
    </row>
    <row r="314" spans="1:8">
      <c r="A314" s="1" t="s">
        <v>765</v>
      </c>
      <c r="B314" s="1" t="s">
        <v>671</v>
      </c>
      <c r="C314" s="2" t="s">
        <v>766</v>
      </c>
      <c r="D314" s="3" t="s">
        <v>258</v>
      </c>
      <c r="E314" s="4">
        <v>1</v>
      </c>
      <c r="F314" s="5">
        <v>0</v>
      </c>
      <c r="G314" s="6">
        <v>2</v>
      </c>
      <c r="H314" s="6">
        <f t="shared" si="17"/>
        <v>0</v>
      </c>
    </row>
    <row r="315" spans="1:8" ht="25.5">
      <c r="A315" s="1" t="s">
        <v>767</v>
      </c>
      <c r="B315" s="1" t="s">
        <v>674</v>
      </c>
      <c r="C315" s="2" t="s">
        <v>768</v>
      </c>
      <c r="D315" s="3" t="s">
        <v>258</v>
      </c>
      <c r="E315" s="4">
        <v>1</v>
      </c>
      <c r="F315" s="5">
        <v>0</v>
      </c>
      <c r="G315" s="6">
        <v>2</v>
      </c>
      <c r="H315" s="6">
        <f t="shared" si="17"/>
        <v>0</v>
      </c>
    </row>
    <row r="316" spans="1:8" ht="38.25">
      <c r="A316" s="1" t="s">
        <v>769</v>
      </c>
      <c r="B316" s="1" t="s">
        <v>677</v>
      </c>
      <c r="C316" s="2" t="s">
        <v>770</v>
      </c>
      <c r="D316" s="3" t="s">
        <v>258</v>
      </c>
      <c r="E316" s="4">
        <v>7</v>
      </c>
      <c r="F316" s="5">
        <v>0</v>
      </c>
      <c r="G316" s="6">
        <v>2</v>
      </c>
      <c r="H316" s="6">
        <f t="shared" si="17"/>
        <v>0</v>
      </c>
    </row>
    <row r="317" spans="1:8" ht="38.25">
      <c r="A317" s="1" t="s">
        <v>771</v>
      </c>
      <c r="B317" s="1" t="s">
        <v>680</v>
      </c>
      <c r="C317" s="2" t="s">
        <v>772</v>
      </c>
      <c r="D317" s="3" t="s">
        <v>381</v>
      </c>
      <c r="E317" s="4">
        <v>1</v>
      </c>
      <c r="F317" s="5">
        <v>0</v>
      </c>
      <c r="G317" s="6">
        <v>2</v>
      </c>
      <c r="H317" s="6">
        <f t="shared" si="17"/>
        <v>0</v>
      </c>
    </row>
    <row r="318" spans="1:8" ht="25.5">
      <c r="A318" s="1" t="s">
        <v>773</v>
      </c>
      <c r="B318" s="1" t="s">
        <v>683</v>
      </c>
      <c r="C318" s="2" t="s">
        <v>774</v>
      </c>
      <c r="D318" s="3" t="s">
        <v>281</v>
      </c>
      <c r="E318" s="4">
        <v>0.3</v>
      </c>
      <c r="F318" s="5">
        <v>0</v>
      </c>
      <c r="G318" s="6">
        <v>2</v>
      </c>
      <c r="H318" s="6">
        <f t="shared" si="17"/>
        <v>0</v>
      </c>
    </row>
    <row r="319" spans="1:8">
      <c r="A319" s="1" t="s">
        <v>775</v>
      </c>
      <c r="B319" s="1" t="s">
        <v>776</v>
      </c>
      <c r="C319" s="2" t="s">
        <v>777</v>
      </c>
      <c r="E319" s="4">
        <v>0</v>
      </c>
      <c r="F319" s="5">
        <v>0</v>
      </c>
      <c r="G319" s="6">
        <v>1</v>
      </c>
      <c r="H319" s="6">
        <f>H320+H339+H349</f>
        <v>0</v>
      </c>
    </row>
    <row r="320" spans="1:8">
      <c r="A320" s="1" t="s">
        <v>778</v>
      </c>
      <c r="B320" s="1" t="s">
        <v>779</v>
      </c>
      <c r="C320" s="2" t="s">
        <v>780</v>
      </c>
      <c r="E320" s="4">
        <v>0</v>
      </c>
      <c r="F320" s="5">
        <v>0</v>
      </c>
      <c r="G320" s="6">
        <v>1</v>
      </c>
      <c r="H320" s="6">
        <f>H321+H322+H323+H324+H325+H326+H327+H328+H329+H330+H331+H332+H333+H334+H335+H336+H337+H338</f>
        <v>0</v>
      </c>
    </row>
    <row r="321" spans="1:8">
      <c r="A321" s="1" t="s">
        <v>781</v>
      </c>
      <c r="C321" s="2" t="s">
        <v>782</v>
      </c>
      <c r="D321" s="3" t="s">
        <v>32</v>
      </c>
      <c r="E321" s="4">
        <v>0</v>
      </c>
      <c r="F321" s="5">
        <v>0</v>
      </c>
      <c r="G321" s="6">
        <v>2</v>
      </c>
      <c r="H321" s="6">
        <f t="shared" ref="H321:H338" si="18">ROUND(ROUND(F321,2)*ROUND(E321,2), 2)</f>
        <v>0</v>
      </c>
    </row>
    <row r="322" spans="1:8" ht="38.25">
      <c r="A322" s="1" t="s">
        <v>783</v>
      </c>
      <c r="B322" s="1" t="s">
        <v>784</v>
      </c>
      <c r="C322" s="2" t="s">
        <v>785</v>
      </c>
      <c r="D322" s="3" t="s">
        <v>381</v>
      </c>
      <c r="E322" s="4">
        <v>12</v>
      </c>
      <c r="F322" s="5">
        <v>0</v>
      </c>
      <c r="G322" s="6">
        <v>2</v>
      </c>
      <c r="H322" s="6">
        <f t="shared" si="18"/>
        <v>0</v>
      </c>
    </row>
    <row r="323" spans="1:8" ht="25.5">
      <c r="A323" s="1" t="s">
        <v>786</v>
      </c>
      <c r="B323" s="1" t="s">
        <v>787</v>
      </c>
      <c r="C323" s="2" t="s">
        <v>788</v>
      </c>
      <c r="D323" s="3" t="s">
        <v>381</v>
      </c>
      <c r="E323" s="4">
        <v>12</v>
      </c>
      <c r="F323" s="5">
        <v>0</v>
      </c>
      <c r="G323" s="6">
        <v>2</v>
      </c>
      <c r="H323" s="6">
        <f t="shared" si="18"/>
        <v>0</v>
      </c>
    </row>
    <row r="324" spans="1:8" ht="25.5">
      <c r="A324" s="1" t="s">
        <v>789</v>
      </c>
      <c r="B324" s="1" t="s">
        <v>790</v>
      </c>
      <c r="C324" s="2" t="s">
        <v>791</v>
      </c>
      <c r="D324" s="3" t="s">
        <v>258</v>
      </c>
      <c r="E324" s="4">
        <v>1</v>
      </c>
      <c r="F324" s="5">
        <v>0</v>
      </c>
      <c r="G324" s="6">
        <v>2</v>
      </c>
      <c r="H324" s="6">
        <f t="shared" si="18"/>
        <v>0</v>
      </c>
    </row>
    <row r="325" spans="1:8">
      <c r="A325" s="1" t="s">
        <v>792</v>
      </c>
      <c r="B325" s="1" t="s">
        <v>793</v>
      </c>
      <c r="C325" s="2" t="s">
        <v>794</v>
      </c>
      <c r="D325" s="3" t="s">
        <v>258</v>
      </c>
      <c r="E325" s="4">
        <v>1</v>
      </c>
      <c r="F325" s="5">
        <v>0</v>
      </c>
      <c r="G325" s="6">
        <v>2</v>
      </c>
      <c r="H325" s="6">
        <f t="shared" si="18"/>
        <v>0</v>
      </c>
    </row>
    <row r="326" spans="1:8" ht="25.5">
      <c r="A326" s="1" t="s">
        <v>795</v>
      </c>
      <c r="B326" s="1" t="s">
        <v>796</v>
      </c>
      <c r="C326" s="2" t="s">
        <v>797</v>
      </c>
      <c r="D326" s="3" t="s">
        <v>258</v>
      </c>
      <c r="E326" s="4">
        <v>1</v>
      </c>
      <c r="F326" s="5">
        <v>0</v>
      </c>
      <c r="G326" s="6">
        <v>2</v>
      </c>
      <c r="H326" s="6">
        <f t="shared" si="18"/>
        <v>0</v>
      </c>
    </row>
    <row r="327" spans="1:8" ht="25.5">
      <c r="A327" s="1" t="s">
        <v>798</v>
      </c>
      <c r="B327" s="1" t="s">
        <v>799</v>
      </c>
      <c r="C327" s="2" t="s">
        <v>800</v>
      </c>
      <c r="D327" s="3" t="s">
        <v>258</v>
      </c>
      <c r="E327" s="4">
        <v>1</v>
      </c>
      <c r="F327" s="5">
        <v>0</v>
      </c>
      <c r="G327" s="6">
        <v>2</v>
      </c>
      <c r="H327" s="6">
        <f t="shared" si="18"/>
        <v>0</v>
      </c>
    </row>
    <row r="328" spans="1:8" ht="25.5">
      <c r="A328" s="1" t="s">
        <v>801</v>
      </c>
      <c r="B328" s="1" t="s">
        <v>802</v>
      </c>
      <c r="C328" s="2" t="s">
        <v>803</v>
      </c>
      <c r="D328" s="3" t="s">
        <v>258</v>
      </c>
      <c r="E328" s="4">
        <v>1</v>
      </c>
      <c r="F328" s="5">
        <v>0</v>
      </c>
      <c r="G328" s="6">
        <v>2</v>
      </c>
      <c r="H328" s="6">
        <f t="shared" si="18"/>
        <v>0</v>
      </c>
    </row>
    <row r="329" spans="1:8" ht="38.25">
      <c r="A329" s="1" t="s">
        <v>804</v>
      </c>
      <c r="B329" s="1" t="s">
        <v>805</v>
      </c>
      <c r="C329" s="2" t="s">
        <v>806</v>
      </c>
      <c r="D329" s="3" t="s">
        <v>274</v>
      </c>
      <c r="E329" s="4">
        <v>6</v>
      </c>
      <c r="F329" s="5">
        <v>0</v>
      </c>
      <c r="G329" s="6">
        <v>2</v>
      </c>
      <c r="H329" s="6">
        <f t="shared" si="18"/>
        <v>0</v>
      </c>
    </row>
    <row r="330" spans="1:8" ht="25.5">
      <c r="A330" s="1" t="s">
        <v>807</v>
      </c>
      <c r="B330" s="1" t="s">
        <v>808</v>
      </c>
      <c r="C330" s="2" t="s">
        <v>809</v>
      </c>
      <c r="D330" s="3" t="s">
        <v>274</v>
      </c>
      <c r="E330" s="4">
        <v>1</v>
      </c>
      <c r="F330" s="5">
        <v>0</v>
      </c>
      <c r="G330" s="6">
        <v>2</v>
      </c>
      <c r="H330" s="6">
        <f t="shared" si="18"/>
        <v>0</v>
      </c>
    </row>
    <row r="331" spans="1:8" ht="38.25">
      <c r="A331" s="1" t="s">
        <v>810</v>
      </c>
      <c r="B331" s="1" t="s">
        <v>811</v>
      </c>
      <c r="C331" s="2" t="s">
        <v>812</v>
      </c>
      <c r="D331" s="3" t="s">
        <v>274</v>
      </c>
      <c r="E331" s="4">
        <v>6</v>
      </c>
      <c r="F331" s="5">
        <v>0</v>
      </c>
      <c r="G331" s="6">
        <v>2</v>
      </c>
      <c r="H331" s="6">
        <f t="shared" si="18"/>
        <v>0</v>
      </c>
    </row>
    <row r="332" spans="1:8">
      <c r="A332" s="1" t="s">
        <v>813</v>
      </c>
      <c r="B332" s="1" t="s">
        <v>814</v>
      </c>
      <c r="C332" s="2" t="s">
        <v>815</v>
      </c>
      <c r="D332" s="3" t="s">
        <v>281</v>
      </c>
      <c r="E332" s="4">
        <v>4</v>
      </c>
      <c r="F332" s="5">
        <v>0</v>
      </c>
      <c r="G332" s="6">
        <v>2</v>
      </c>
      <c r="H332" s="6">
        <f t="shared" si="18"/>
        <v>0</v>
      </c>
    </row>
    <row r="333" spans="1:8" ht="51">
      <c r="A333" s="1" t="s">
        <v>816</v>
      </c>
      <c r="B333" s="1" t="s">
        <v>817</v>
      </c>
      <c r="C333" s="2" t="s">
        <v>818</v>
      </c>
      <c r="D333" s="3" t="s">
        <v>274</v>
      </c>
      <c r="E333" s="4">
        <v>2</v>
      </c>
      <c r="F333" s="5">
        <v>0</v>
      </c>
      <c r="G333" s="6">
        <v>2</v>
      </c>
      <c r="H333" s="6">
        <f t="shared" si="18"/>
        <v>0</v>
      </c>
    </row>
    <row r="334" spans="1:8" ht="51">
      <c r="A334" s="1" t="s">
        <v>819</v>
      </c>
      <c r="B334" s="1" t="s">
        <v>820</v>
      </c>
      <c r="C334" s="2" t="s">
        <v>821</v>
      </c>
      <c r="D334" s="3" t="s">
        <v>274</v>
      </c>
      <c r="E334" s="4">
        <v>3</v>
      </c>
      <c r="F334" s="5">
        <v>0</v>
      </c>
      <c r="G334" s="6">
        <v>2</v>
      </c>
      <c r="H334" s="6">
        <f t="shared" si="18"/>
        <v>0</v>
      </c>
    </row>
    <row r="335" spans="1:8" ht="25.5">
      <c r="A335" s="1" t="s">
        <v>822</v>
      </c>
      <c r="B335" s="1" t="s">
        <v>823</v>
      </c>
      <c r="C335" s="2" t="s">
        <v>824</v>
      </c>
      <c r="D335" s="3" t="s">
        <v>274</v>
      </c>
      <c r="E335" s="4">
        <v>4</v>
      </c>
      <c r="F335" s="5">
        <v>0</v>
      </c>
      <c r="G335" s="6">
        <v>2</v>
      </c>
      <c r="H335" s="6">
        <f t="shared" si="18"/>
        <v>0</v>
      </c>
    </row>
    <row r="336" spans="1:8" ht="25.5">
      <c r="A336" s="1" t="s">
        <v>825</v>
      </c>
      <c r="B336" s="1" t="s">
        <v>826</v>
      </c>
      <c r="C336" s="2" t="s">
        <v>827</v>
      </c>
      <c r="D336" s="3" t="s">
        <v>281</v>
      </c>
      <c r="E336" s="4">
        <v>4</v>
      </c>
      <c r="F336" s="5">
        <v>0</v>
      </c>
      <c r="G336" s="6">
        <v>2</v>
      </c>
      <c r="H336" s="6">
        <f t="shared" si="18"/>
        <v>0</v>
      </c>
    </row>
    <row r="337" spans="1:8">
      <c r="A337" s="1" t="s">
        <v>828</v>
      </c>
      <c r="C337" s="2" t="s">
        <v>829</v>
      </c>
      <c r="D337" s="3" t="s">
        <v>32</v>
      </c>
      <c r="E337" s="4">
        <v>0</v>
      </c>
      <c r="F337" s="5">
        <v>0</v>
      </c>
      <c r="G337" s="6">
        <v>2</v>
      </c>
      <c r="H337" s="6">
        <f t="shared" si="18"/>
        <v>0</v>
      </c>
    </row>
    <row r="338" spans="1:8" ht="102">
      <c r="A338" s="1" t="s">
        <v>830</v>
      </c>
      <c r="B338" s="1" t="s">
        <v>831</v>
      </c>
      <c r="C338" s="2" t="s">
        <v>832</v>
      </c>
      <c r="D338" s="3" t="s">
        <v>258</v>
      </c>
      <c r="E338" s="4">
        <v>0</v>
      </c>
      <c r="F338" s="5">
        <v>0</v>
      </c>
      <c r="G338" s="6">
        <v>2</v>
      </c>
      <c r="H338" s="6">
        <f t="shared" si="18"/>
        <v>0</v>
      </c>
    </row>
    <row r="339" spans="1:8">
      <c r="A339" s="1" t="s">
        <v>833</v>
      </c>
      <c r="B339" s="1" t="s">
        <v>834</v>
      </c>
      <c r="C339" s="2" t="s">
        <v>835</v>
      </c>
      <c r="E339" s="4">
        <v>0</v>
      </c>
      <c r="F339" s="5">
        <v>0</v>
      </c>
      <c r="G339" s="6">
        <v>1</v>
      </c>
      <c r="H339" s="6">
        <f>H340+H341+H342+H343+H344+H345+H346+H347+H348</f>
        <v>0</v>
      </c>
    </row>
    <row r="340" spans="1:8" ht="38.25">
      <c r="A340" s="1" t="s">
        <v>836</v>
      </c>
      <c r="B340" s="1" t="s">
        <v>837</v>
      </c>
      <c r="C340" s="2" t="s">
        <v>838</v>
      </c>
      <c r="D340" s="3" t="s">
        <v>258</v>
      </c>
      <c r="E340" s="4">
        <v>1</v>
      </c>
      <c r="F340" s="5">
        <v>0</v>
      </c>
      <c r="G340" s="6">
        <v>2</v>
      </c>
      <c r="H340" s="6">
        <f t="shared" ref="H340:H348" si="19">ROUND(ROUND(F340,2)*ROUND(E340,2), 2)</f>
        <v>0</v>
      </c>
    </row>
    <row r="341" spans="1:8" ht="25.5">
      <c r="A341" s="1" t="s">
        <v>839</v>
      </c>
      <c r="B341" s="1" t="s">
        <v>840</v>
      </c>
      <c r="C341" s="2" t="s">
        <v>841</v>
      </c>
      <c r="D341" s="3" t="s">
        <v>258</v>
      </c>
      <c r="E341" s="4">
        <v>1</v>
      </c>
      <c r="F341" s="5">
        <v>0</v>
      </c>
      <c r="G341" s="6">
        <v>2</v>
      </c>
      <c r="H341" s="6">
        <f t="shared" si="19"/>
        <v>0</v>
      </c>
    </row>
    <row r="342" spans="1:8" ht="25.5">
      <c r="A342" s="1" t="s">
        <v>842</v>
      </c>
      <c r="B342" s="1" t="s">
        <v>843</v>
      </c>
      <c r="C342" s="2" t="s">
        <v>844</v>
      </c>
      <c r="D342" s="3" t="s">
        <v>381</v>
      </c>
      <c r="E342" s="4">
        <v>12</v>
      </c>
      <c r="F342" s="5">
        <v>0</v>
      </c>
      <c r="G342" s="6">
        <v>2</v>
      </c>
      <c r="H342" s="6">
        <f t="shared" si="19"/>
        <v>0</v>
      </c>
    </row>
    <row r="343" spans="1:8">
      <c r="A343" s="1" t="s">
        <v>845</v>
      </c>
      <c r="B343" s="1" t="s">
        <v>846</v>
      </c>
      <c r="C343" s="2" t="s">
        <v>847</v>
      </c>
      <c r="D343" s="3" t="s">
        <v>381</v>
      </c>
      <c r="E343" s="4">
        <v>11</v>
      </c>
      <c r="F343" s="5">
        <v>0</v>
      </c>
      <c r="G343" s="6">
        <v>2</v>
      </c>
      <c r="H343" s="6">
        <f t="shared" si="19"/>
        <v>0</v>
      </c>
    </row>
    <row r="344" spans="1:8">
      <c r="A344" s="1" t="s">
        <v>848</v>
      </c>
      <c r="B344" s="1" t="s">
        <v>849</v>
      </c>
      <c r="C344" s="2" t="s">
        <v>850</v>
      </c>
      <c r="D344" s="3" t="s">
        <v>381</v>
      </c>
      <c r="E344" s="4">
        <v>12</v>
      </c>
      <c r="F344" s="5">
        <v>0</v>
      </c>
      <c r="G344" s="6">
        <v>2</v>
      </c>
      <c r="H344" s="6">
        <f t="shared" si="19"/>
        <v>0</v>
      </c>
    </row>
    <row r="345" spans="1:8">
      <c r="A345" s="1" t="s">
        <v>851</v>
      </c>
      <c r="B345" s="1" t="s">
        <v>852</v>
      </c>
      <c r="C345" s="2" t="s">
        <v>853</v>
      </c>
      <c r="D345" s="3" t="s">
        <v>258</v>
      </c>
      <c r="E345" s="4">
        <v>1</v>
      </c>
      <c r="F345" s="5">
        <v>0</v>
      </c>
      <c r="G345" s="6">
        <v>2</v>
      </c>
      <c r="H345" s="6">
        <f t="shared" si="19"/>
        <v>0</v>
      </c>
    </row>
    <row r="346" spans="1:8">
      <c r="A346" s="1" t="s">
        <v>854</v>
      </c>
      <c r="B346" s="1" t="s">
        <v>855</v>
      </c>
      <c r="C346" s="2" t="s">
        <v>856</v>
      </c>
      <c r="D346" s="3" t="s">
        <v>258</v>
      </c>
      <c r="E346" s="4">
        <v>1</v>
      </c>
      <c r="F346" s="5">
        <v>0</v>
      </c>
      <c r="G346" s="6">
        <v>2</v>
      </c>
      <c r="H346" s="6">
        <f t="shared" si="19"/>
        <v>0</v>
      </c>
    </row>
    <row r="347" spans="1:8">
      <c r="A347" s="1" t="s">
        <v>857</v>
      </c>
      <c r="B347" s="1" t="s">
        <v>858</v>
      </c>
      <c r="C347" s="2" t="s">
        <v>859</v>
      </c>
      <c r="D347" s="3" t="s">
        <v>258</v>
      </c>
      <c r="E347" s="4">
        <v>1</v>
      </c>
      <c r="F347" s="5">
        <v>0</v>
      </c>
      <c r="G347" s="6">
        <v>2</v>
      </c>
      <c r="H347" s="6">
        <f t="shared" si="19"/>
        <v>0</v>
      </c>
    </row>
    <row r="348" spans="1:8" ht="25.5">
      <c r="A348" s="1" t="s">
        <v>860</v>
      </c>
      <c r="B348" s="1" t="s">
        <v>861</v>
      </c>
      <c r="C348" s="2" t="s">
        <v>862</v>
      </c>
      <c r="D348" s="3" t="s">
        <v>381</v>
      </c>
      <c r="E348" s="4">
        <v>12</v>
      </c>
      <c r="F348" s="5">
        <v>0</v>
      </c>
      <c r="G348" s="6">
        <v>2</v>
      </c>
      <c r="H348" s="6">
        <f t="shared" si="19"/>
        <v>0</v>
      </c>
    </row>
    <row r="349" spans="1:8">
      <c r="A349" s="1" t="s">
        <v>863</v>
      </c>
      <c r="B349" s="1" t="s">
        <v>864</v>
      </c>
      <c r="C349" s="2" t="s">
        <v>865</v>
      </c>
      <c r="E349" s="4">
        <v>0</v>
      </c>
      <c r="F349" s="5">
        <v>0</v>
      </c>
      <c r="G349" s="6">
        <v>1</v>
      </c>
      <c r="H349" s="6">
        <f>H350+H351+H352+H353+H354+H355</f>
        <v>0</v>
      </c>
    </row>
    <row r="350" spans="1:8">
      <c r="A350" s="1" t="s">
        <v>866</v>
      </c>
      <c r="B350" s="1" t="s">
        <v>867</v>
      </c>
      <c r="C350" s="2" t="s">
        <v>868</v>
      </c>
      <c r="D350" s="3" t="s">
        <v>381</v>
      </c>
      <c r="E350" s="4">
        <v>11</v>
      </c>
      <c r="F350" s="5">
        <v>0</v>
      </c>
      <c r="G350" s="6">
        <v>2</v>
      </c>
      <c r="H350" s="6">
        <f t="shared" ref="H350:H355" si="20">ROUND(ROUND(F350,2)*ROUND(E350,2), 2)</f>
        <v>0</v>
      </c>
    </row>
    <row r="351" spans="1:8">
      <c r="A351" s="1" t="s">
        <v>869</v>
      </c>
      <c r="B351" s="1" t="s">
        <v>870</v>
      </c>
      <c r="C351" s="2" t="s">
        <v>871</v>
      </c>
      <c r="D351" s="3" t="s">
        <v>381</v>
      </c>
      <c r="E351" s="4">
        <v>12</v>
      </c>
      <c r="F351" s="5">
        <v>0</v>
      </c>
      <c r="G351" s="6">
        <v>2</v>
      </c>
      <c r="H351" s="6">
        <f t="shared" si="20"/>
        <v>0</v>
      </c>
    </row>
    <row r="352" spans="1:8">
      <c r="A352" s="1" t="s">
        <v>872</v>
      </c>
      <c r="C352" s="2" t="s">
        <v>873</v>
      </c>
      <c r="D352" s="3" t="s">
        <v>32</v>
      </c>
      <c r="E352" s="4">
        <v>0</v>
      </c>
      <c r="F352" s="5">
        <v>0</v>
      </c>
      <c r="G352" s="6">
        <v>2</v>
      </c>
      <c r="H352" s="6">
        <f t="shared" si="20"/>
        <v>0</v>
      </c>
    </row>
    <row r="353" spans="1:8">
      <c r="A353" s="1" t="s">
        <v>874</v>
      </c>
      <c r="B353" s="1" t="s">
        <v>875</v>
      </c>
      <c r="C353" s="2" t="s">
        <v>876</v>
      </c>
      <c r="D353" s="3" t="s">
        <v>258</v>
      </c>
      <c r="E353" s="4">
        <v>1</v>
      </c>
      <c r="F353" s="5">
        <v>0</v>
      </c>
      <c r="G353" s="6">
        <v>2</v>
      </c>
      <c r="H353" s="6">
        <f t="shared" si="20"/>
        <v>0</v>
      </c>
    </row>
    <row r="354" spans="1:8">
      <c r="A354" s="1" t="s">
        <v>877</v>
      </c>
      <c r="B354" s="1" t="s">
        <v>878</v>
      </c>
      <c r="C354" s="2" t="s">
        <v>879</v>
      </c>
      <c r="D354" s="3" t="s">
        <v>258</v>
      </c>
      <c r="E354" s="4">
        <v>1</v>
      </c>
      <c r="F354" s="5">
        <v>0</v>
      </c>
      <c r="G354" s="6">
        <v>2</v>
      </c>
      <c r="H354" s="6">
        <f t="shared" si="20"/>
        <v>0</v>
      </c>
    </row>
    <row r="355" spans="1:8">
      <c r="A355" s="1" t="s">
        <v>880</v>
      </c>
      <c r="B355" s="1" t="s">
        <v>881</v>
      </c>
      <c r="C355" s="2" t="s">
        <v>882</v>
      </c>
      <c r="D355" s="3" t="s">
        <v>258</v>
      </c>
      <c r="E355" s="4">
        <v>2</v>
      </c>
      <c r="F355" s="5">
        <v>0</v>
      </c>
      <c r="G355" s="6">
        <v>2</v>
      </c>
      <c r="H355" s="6">
        <f t="shared" si="20"/>
        <v>0</v>
      </c>
    </row>
    <row r="356" spans="1:8">
      <c r="A356" s="1" t="s">
        <v>883</v>
      </c>
      <c r="B356" s="1" t="s">
        <v>41</v>
      </c>
      <c r="C356" s="2" t="s">
        <v>884</v>
      </c>
      <c r="E356" s="4">
        <v>0</v>
      </c>
      <c r="F356" s="5">
        <v>0</v>
      </c>
      <c r="G356" s="6">
        <v>1</v>
      </c>
      <c r="H356" s="6">
        <f>H357+H367+H382+H391+H405+H449+H458</f>
        <v>0</v>
      </c>
    </row>
    <row r="357" spans="1:8">
      <c r="A357" s="1" t="s">
        <v>885</v>
      </c>
      <c r="C357" s="2" t="s">
        <v>214</v>
      </c>
      <c r="E357" s="4">
        <v>0</v>
      </c>
      <c r="F357" s="5">
        <v>0</v>
      </c>
      <c r="G357" s="6">
        <v>1</v>
      </c>
      <c r="H357" s="6">
        <f>H358+H359+H360+H361+H362+H363+H364+H365+H366</f>
        <v>0</v>
      </c>
    </row>
    <row r="358" spans="1:8">
      <c r="A358" s="1" t="s">
        <v>886</v>
      </c>
      <c r="C358" s="2" t="s">
        <v>887</v>
      </c>
      <c r="D358" s="3" t="s">
        <v>32</v>
      </c>
      <c r="E358" s="4">
        <v>0</v>
      </c>
      <c r="F358" s="5">
        <v>0</v>
      </c>
      <c r="G358" s="6">
        <v>2</v>
      </c>
      <c r="H358" s="6">
        <f t="shared" ref="H358:H366" si="21">ROUND(ROUND(F358,2)*ROUND(E358,2), 2)</f>
        <v>0</v>
      </c>
    </row>
    <row r="359" spans="1:8" ht="25.5">
      <c r="A359" s="1" t="s">
        <v>888</v>
      </c>
      <c r="C359" s="2" t="s">
        <v>889</v>
      </c>
      <c r="D359" s="3" t="s">
        <v>32</v>
      </c>
      <c r="E359" s="4">
        <v>0</v>
      </c>
      <c r="F359" s="5">
        <v>0</v>
      </c>
      <c r="G359" s="6">
        <v>2</v>
      </c>
      <c r="H359" s="6">
        <f t="shared" si="21"/>
        <v>0</v>
      </c>
    </row>
    <row r="360" spans="1:8" ht="25.5">
      <c r="A360" s="1" t="s">
        <v>890</v>
      </c>
      <c r="C360" s="2" t="s">
        <v>891</v>
      </c>
      <c r="D360" s="3" t="s">
        <v>32</v>
      </c>
      <c r="E360" s="4">
        <v>0</v>
      </c>
      <c r="F360" s="5">
        <v>0</v>
      </c>
      <c r="G360" s="6">
        <v>2</v>
      </c>
      <c r="H360" s="6">
        <f t="shared" si="21"/>
        <v>0</v>
      </c>
    </row>
    <row r="361" spans="1:8" ht="25.5">
      <c r="A361" s="1" t="s">
        <v>892</v>
      </c>
      <c r="C361" s="2" t="s">
        <v>893</v>
      </c>
      <c r="D361" s="3" t="s">
        <v>32</v>
      </c>
      <c r="E361" s="4">
        <v>0</v>
      </c>
      <c r="F361" s="5">
        <v>0</v>
      </c>
      <c r="G361" s="6">
        <v>2</v>
      </c>
      <c r="H361" s="6">
        <f t="shared" si="21"/>
        <v>0</v>
      </c>
    </row>
    <row r="362" spans="1:8" ht="25.5">
      <c r="A362" s="1" t="s">
        <v>894</v>
      </c>
      <c r="C362" s="2" t="s">
        <v>895</v>
      </c>
      <c r="D362" s="3" t="s">
        <v>32</v>
      </c>
      <c r="E362" s="4">
        <v>0</v>
      </c>
      <c r="F362" s="5">
        <v>0</v>
      </c>
      <c r="G362" s="6">
        <v>2</v>
      </c>
      <c r="H362" s="6">
        <f t="shared" si="21"/>
        <v>0</v>
      </c>
    </row>
    <row r="363" spans="1:8">
      <c r="A363" s="1" t="s">
        <v>896</v>
      </c>
      <c r="C363" s="2" t="s">
        <v>897</v>
      </c>
      <c r="D363" s="3" t="s">
        <v>32</v>
      </c>
      <c r="E363" s="4">
        <v>0</v>
      </c>
      <c r="F363" s="5">
        <v>0</v>
      </c>
      <c r="G363" s="6">
        <v>2</v>
      </c>
      <c r="H363" s="6">
        <f t="shared" si="21"/>
        <v>0</v>
      </c>
    </row>
    <row r="364" spans="1:8" ht="25.5">
      <c r="A364" s="1" t="s">
        <v>898</v>
      </c>
      <c r="C364" s="2" t="s">
        <v>899</v>
      </c>
      <c r="D364" s="3" t="s">
        <v>32</v>
      </c>
      <c r="E364" s="4">
        <v>0</v>
      </c>
      <c r="F364" s="5">
        <v>0</v>
      </c>
      <c r="G364" s="6">
        <v>2</v>
      </c>
      <c r="H364" s="6">
        <f t="shared" si="21"/>
        <v>0</v>
      </c>
    </row>
    <row r="365" spans="1:8" ht="38.25">
      <c r="A365" s="1" t="s">
        <v>900</v>
      </c>
      <c r="C365" s="2" t="s">
        <v>901</v>
      </c>
      <c r="D365" s="3" t="s">
        <v>32</v>
      </c>
      <c r="E365" s="4">
        <v>0</v>
      </c>
      <c r="F365" s="5">
        <v>0</v>
      </c>
      <c r="G365" s="6">
        <v>2</v>
      </c>
      <c r="H365" s="6">
        <f t="shared" si="21"/>
        <v>0</v>
      </c>
    </row>
    <row r="366" spans="1:8">
      <c r="A366" s="1" t="s">
        <v>902</v>
      </c>
      <c r="C366" s="2" t="s">
        <v>903</v>
      </c>
      <c r="D366" s="3" t="s">
        <v>32</v>
      </c>
      <c r="E366" s="4">
        <v>0</v>
      </c>
      <c r="F366" s="5">
        <v>0</v>
      </c>
      <c r="G366" s="6">
        <v>2</v>
      </c>
      <c r="H366" s="6">
        <f t="shared" si="21"/>
        <v>0</v>
      </c>
    </row>
    <row r="367" spans="1:8">
      <c r="A367" s="1" t="s">
        <v>904</v>
      </c>
      <c r="B367" s="1" t="s">
        <v>5</v>
      </c>
      <c r="C367" s="2" t="s">
        <v>905</v>
      </c>
      <c r="E367" s="4">
        <v>0</v>
      </c>
      <c r="F367" s="5">
        <v>0</v>
      </c>
      <c r="G367" s="6">
        <v>1</v>
      </c>
      <c r="H367" s="6">
        <f>H368+H369+H370+H371+H372+H373+H374+H375+H376+H377+H378+H379+H380+H381</f>
        <v>0</v>
      </c>
    </row>
    <row r="368" spans="1:8" ht="38.25">
      <c r="A368" s="1" t="s">
        <v>906</v>
      </c>
      <c r="C368" s="2" t="s">
        <v>907</v>
      </c>
      <c r="D368" s="3" t="s">
        <v>32</v>
      </c>
      <c r="E368" s="4">
        <v>0</v>
      </c>
      <c r="F368" s="5">
        <v>0</v>
      </c>
      <c r="G368" s="6">
        <v>2</v>
      </c>
      <c r="H368" s="6">
        <f t="shared" ref="H368:H381" si="22">ROUND(ROUND(F368,2)*ROUND(E368,2), 2)</f>
        <v>0</v>
      </c>
    </row>
    <row r="369" spans="1:8" ht="89.25">
      <c r="A369" s="1" t="s">
        <v>908</v>
      </c>
      <c r="B369" s="1" t="s">
        <v>909</v>
      </c>
      <c r="C369" s="2" t="s">
        <v>910</v>
      </c>
      <c r="D369" s="3" t="s">
        <v>254</v>
      </c>
      <c r="E369" s="4">
        <v>1</v>
      </c>
      <c r="F369" s="5">
        <v>0</v>
      </c>
      <c r="G369" s="6">
        <v>2</v>
      </c>
      <c r="H369" s="6">
        <f t="shared" si="22"/>
        <v>0</v>
      </c>
    </row>
    <row r="370" spans="1:8" ht="280.5">
      <c r="A370" s="1" t="s">
        <v>911</v>
      </c>
      <c r="B370" s="1" t="s">
        <v>912</v>
      </c>
      <c r="C370" s="2" t="s">
        <v>913</v>
      </c>
      <c r="D370" s="3" t="s">
        <v>254</v>
      </c>
      <c r="E370" s="4">
        <v>1</v>
      </c>
      <c r="F370" s="5">
        <v>0</v>
      </c>
      <c r="G370" s="6">
        <v>2</v>
      </c>
      <c r="H370" s="6">
        <f t="shared" si="22"/>
        <v>0</v>
      </c>
    </row>
    <row r="371" spans="1:8" ht="165.75">
      <c r="A371" s="1" t="s">
        <v>914</v>
      </c>
      <c r="B371" s="1" t="s">
        <v>915</v>
      </c>
      <c r="C371" s="2" t="s">
        <v>916</v>
      </c>
      <c r="D371" s="3" t="s">
        <v>254</v>
      </c>
      <c r="E371" s="4">
        <v>1</v>
      </c>
      <c r="F371" s="5">
        <v>0</v>
      </c>
      <c r="G371" s="6">
        <v>2</v>
      </c>
      <c r="H371" s="6">
        <f t="shared" si="22"/>
        <v>0</v>
      </c>
    </row>
    <row r="372" spans="1:8" ht="25.5">
      <c r="A372" s="1" t="s">
        <v>917</v>
      </c>
      <c r="B372" s="1" t="s">
        <v>918</v>
      </c>
      <c r="C372" s="2" t="s">
        <v>919</v>
      </c>
      <c r="D372" s="3" t="s">
        <v>254</v>
      </c>
      <c r="E372" s="4">
        <v>1</v>
      </c>
      <c r="F372" s="5">
        <v>0</v>
      </c>
      <c r="G372" s="6">
        <v>2</v>
      </c>
      <c r="H372" s="6">
        <f t="shared" si="22"/>
        <v>0</v>
      </c>
    </row>
    <row r="373" spans="1:8">
      <c r="A373" s="1" t="s">
        <v>920</v>
      </c>
      <c r="B373" s="1" t="s">
        <v>921</v>
      </c>
      <c r="C373" s="2" t="s">
        <v>234</v>
      </c>
      <c r="D373" s="3" t="s">
        <v>32</v>
      </c>
      <c r="E373" s="4">
        <v>0</v>
      </c>
      <c r="F373" s="5">
        <v>0</v>
      </c>
      <c r="G373" s="6">
        <v>2</v>
      </c>
      <c r="H373" s="6">
        <f t="shared" si="22"/>
        <v>0</v>
      </c>
    </row>
    <row r="374" spans="1:8" ht="38.25">
      <c r="A374" s="1" t="s">
        <v>922</v>
      </c>
      <c r="B374" s="1" t="s">
        <v>923</v>
      </c>
      <c r="C374" s="2" t="s">
        <v>924</v>
      </c>
      <c r="D374" s="3" t="s">
        <v>381</v>
      </c>
      <c r="E374" s="4">
        <v>30</v>
      </c>
      <c r="F374" s="5">
        <v>0</v>
      </c>
      <c r="G374" s="6">
        <v>2</v>
      </c>
      <c r="H374" s="6">
        <f t="shared" si="22"/>
        <v>0</v>
      </c>
    </row>
    <row r="375" spans="1:8" ht="38.25">
      <c r="A375" s="1" t="s">
        <v>925</v>
      </c>
      <c r="B375" s="1" t="s">
        <v>926</v>
      </c>
      <c r="C375" s="2" t="s">
        <v>927</v>
      </c>
      <c r="D375" s="3" t="s">
        <v>381</v>
      </c>
      <c r="E375" s="4">
        <v>90</v>
      </c>
      <c r="F375" s="5">
        <v>0</v>
      </c>
      <c r="G375" s="6">
        <v>2</v>
      </c>
      <c r="H375" s="6">
        <f t="shared" si="22"/>
        <v>0</v>
      </c>
    </row>
    <row r="376" spans="1:8" ht="38.25">
      <c r="A376" s="1" t="s">
        <v>928</v>
      </c>
      <c r="B376" s="1" t="s">
        <v>929</v>
      </c>
      <c r="C376" s="2" t="s">
        <v>930</v>
      </c>
      <c r="D376" s="3" t="s">
        <v>254</v>
      </c>
      <c r="E376" s="4">
        <v>1</v>
      </c>
      <c r="F376" s="5">
        <v>0</v>
      </c>
      <c r="G376" s="6">
        <v>2</v>
      </c>
      <c r="H376" s="6">
        <f t="shared" si="22"/>
        <v>0</v>
      </c>
    </row>
    <row r="377" spans="1:8">
      <c r="A377" s="1" t="s">
        <v>931</v>
      </c>
      <c r="B377" s="1" t="s">
        <v>923</v>
      </c>
      <c r="C377" s="2" t="s">
        <v>932</v>
      </c>
      <c r="D377" s="3" t="s">
        <v>381</v>
      </c>
      <c r="E377" s="4">
        <v>140</v>
      </c>
      <c r="F377" s="5">
        <v>0</v>
      </c>
      <c r="G377" s="6">
        <v>2</v>
      </c>
      <c r="H377" s="6">
        <f t="shared" si="22"/>
        <v>0</v>
      </c>
    </row>
    <row r="378" spans="1:8" ht="25.5">
      <c r="A378" s="1" t="s">
        <v>933</v>
      </c>
      <c r="B378" s="1" t="s">
        <v>934</v>
      </c>
      <c r="C378" s="2" t="s">
        <v>935</v>
      </c>
      <c r="D378" s="3" t="s">
        <v>381</v>
      </c>
      <c r="E378" s="4">
        <v>120</v>
      </c>
      <c r="F378" s="5">
        <v>0</v>
      </c>
      <c r="G378" s="6">
        <v>2</v>
      </c>
      <c r="H378" s="6">
        <f t="shared" si="22"/>
        <v>0</v>
      </c>
    </row>
    <row r="379" spans="1:8">
      <c r="A379" s="1" t="s">
        <v>936</v>
      </c>
      <c r="B379" s="1" t="s">
        <v>784</v>
      </c>
      <c r="C379" s="2" t="s">
        <v>937</v>
      </c>
      <c r="D379" s="3" t="s">
        <v>254</v>
      </c>
      <c r="E379" s="4">
        <v>4</v>
      </c>
      <c r="F379" s="5">
        <v>0</v>
      </c>
      <c r="G379" s="6">
        <v>2</v>
      </c>
      <c r="H379" s="6">
        <f t="shared" si="22"/>
        <v>0</v>
      </c>
    </row>
    <row r="380" spans="1:8">
      <c r="A380" s="1" t="s">
        <v>938</v>
      </c>
      <c r="B380" s="1" t="s">
        <v>814</v>
      </c>
      <c r="C380" s="2" t="s">
        <v>939</v>
      </c>
      <c r="D380" s="3" t="s">
        <v>254</v>
      </c>
      <c r="E380" s="4">
        <v>4</v>
      </c>
      <c r="F380" s="5">
        <v>0</v>
      </c>
      <c r="G380" s="6">
        <v>2</v>
      </c>
      <c r="H380" s="6">
        <f t="shared" si="22"/>
        <v>0</v>
      </c>
    </row>
    <row r="381" spans="1:8">
      <c r="A381" s="1" t="s">
        <v>940</v>
      </c>
      <c r="B381" s="1" t="s">
        <v>817</v>
      </c>
      <c r="C381" s="2" t="s">
        <v>941</v>
      </c>
      <c r="D381" s="3" t="s">
        <v>258</v>
      </c>
      <c r="E381" s="4">
        <v>8</v>
      </c>
      <c r="F381" s="5">
        <v>0</v>
      </c>
      <c r="G381" s="6">
        <v>2</v>
      </c>
      <c r="H381" s="6">
        <f t="shared" si="22"/>
        <v>0</v>
      </c>
    </row>
    <row r="382" spans="1:8">
      <c r="A382" s="1" t="s">
        <v>942</v>
      </c>
      <c r="B382" s="1" t="s">
        <v>38</v>
      </c>
      <c r="C382" s="2" t="s">
        <v>943</v>
      </c>
      <c r="E382" s="4">
        <v>0</v>
      </c>
      <c r="F382" s="5">
        <v>0</v>
      </c>
      <c r="G382" s="6">
        <v>1</v>
      </c>
      <c r="H382" s="6">
        <f>H383+H384+H385+H386+H387+H388+H389+H390</f>
        <v>0</v>
      </c>
    </row>
    <row r="383" spans="1:8">
      <c r="A383" s="1" t="s">
        <v>944</v>
      </c>
      <c r="C383" s="2" t="s">
        <v>945</v>
      </c>
      <c r="D383" s="3" t="s">
        <v>32</v>
      </c>
      <c r="E383" s="4">
        <v>0</v>
      </c>
      <c r="F383" s="5">
        <v>0</v>
      </c>
      <c r="G383" s="6">
        <v>2</v>
      </c>
      <c r="H383" s="6">
        <f t="shared" ref="H383:H390" si="23">ROUND(ROUND(F383,2)*ROUND(E383,2), 2)</f>
        <v>0</v>
      </c>
    </row>
    <row r="384" spans="1:8">
      <c r="A384" s="1" t="s">
        <v>946</v>
      </c>
      <c r="B384" s="1" t="s">
        <v>947</v>
      </c>
      <c r="C384" s="2" t="s">
        <v>948</v>
      </c>
      <c r="D384" s="3" t="s">
        <v>949</v>
      </c>
      <c r="E384" s="4">
        <v>0.04</v>
      </c>
      <c r="F384" s="5">
        <v>0</v>
      </c>
      <c r="G384" s="6">
        <v>2</v>
      </c>
      <c r="H384" s="6">
        <f t="shared" si="23"/>
        <v>0</v>
      </c>
    </row>
    <row r="385" spans="1:8" ht="51">
      <c r="A385" s="1" t="s">
        <v>950</v>
      </c>
      <c r="B385" s="1" t="s">
        <v>951</v>
      </c>
      <c r="C385" s="2" t="s">
        <v>952</v>
      </c>
      <c r="D385" s="3" t="s">
        <v>381</v>
      </c>
      <c r="E385" s="4">
        <v>50</v>
      </c>
      <c r="F385" s="5">
        <v>0</v>
      </c>
      <c r="G385" s="6">
        <v>2</v>
      </c>
      <c r="H385" s="6">
        <f t="shared" si="23"/>
        <v>0</v>
      </c>
    </row>
    <row r="386" spans="1:8" ht="25.5">
      <c r="A386" s="1" t="s">
        <v>953</v>
      </c>
      <c r="B386" s="1" t="s">
        <v>954</v>
      </c>
      <c r="C386" s="2" t="s">
        <v>955</v>
      </c>
      <c r="D386" s="3" t="s">
        <v>254</v>
      </c>
      <c r="E386" s="4">
        <v>1</v>
      </c>
      <c r="F386" s="5">
        <v>0</v>
      </c>
      <c r="G386" s="6">
        <v>2</v>
      </c>
      <c r="H386" s="6">
        <f t="shared" si="23"/>
        <v>0</v>
      </c>
    </row>
    <row r="387" spans="1:8" ht="25.5">
      <c r="A387" s="1" t="s">
        <v>956</v>
      </c>
      <c r="B387" s="1" t="s">
        <v>957</v>
      </c>
      <c r="C387" s="2" t="s">
        <v>958</v>
      </c>
      <c r="D387" s="3" t="s">
        <v>381</v>
      </c>
      <c r="E387" s="4">
        <v>10</v>
      </c>
      <c r="F387" s="5">
        <v>0</v>
      </c>
      <c r="G387" s="6">
        <v>2</v>
      </c>
      <c r="H387" s="6">
        <f t="shared" si="23"/>
        <v>0</v>
      </c>
    </row>
    <row r="388" spans="1:8">
      <c r="A388" s="1" t="s">
        <v>959</v>
      </c>
      <c r="B388" s="1" t="s">
        <v>960</v>
      </c>
      <c r="C388" s="2" t="s">
        <v>961</v>
      </c>
      <c r="D388" s="3" t="s">
        <v>381</v>
      </c>
      <c r="E388" s="4">
        <v>50</v>
      </c>
      <c r="F388" s="5">
        <v>0</v>
      </c>
      <c r="G388" s="6">
        <v>2</v>
      </c>
      <c r="H388" s="6">
        <f t="shared" si="23"/>
        <v>0</v>
      </c>
    </row>
    <row r="389" spans="1:8" ht="25.5">
      <c r="A389" s="1" t="s">
        <v>962</v>
      </c>
      <c r="B389" s="1" t="s">
        <v>963</v>
      </c>
      <c r="C389" s="2" t="s">
        <v>964</v>
      </c>
      <c r="D389" s="3" t="s">
        <v>258</v>
      </c>
      <c r="E389" s="4">
        <v>1</v>
      </c>
      <c r="F389" s="5">
        <v>0</v>
      </c>
      <c r="G389" s="6">
        <v>2</v>
      </c>
      <c r="H389" s="6">
        <f t="shared" si="23"/>
        <v>0</v>
      </c>
    </row>
    <row r="390" spans="1:8" ht="25.5">
      <c r="A390" s="1" t="s">
        <v>965</v>
      </c>
      <c r="B390" s="1" t="s">
        <v>966</v>
      </c>
      <c r="C390" s="2" t="s">
        <v>967</v>
      </c>
      <c r="D390" s="3" t="s">
        <v>254</v>
      </c>
      <c r="E390" s="4">
        <v>1</v>
      </c>
      <c r="F390" s="5">
        <v>0</v>
      </c>
      <c r="G390" s="6">
        <v>2</v>
      </c>
      <c r="H390" s="6">
        <f t="shared" si="23"/>
        <v>0</v>
      </c>
    </row>
    <row r="391" spans="1:8">
      <c r="A391" s="1" t="s">
        <v>968</v>
      </c>
      <c r="B391" s="1" t="s">
        <v>41</v>
      </c>
      <c r="C391" s="2" t="s">
        <v>969</v>
      </c>
      <c r="E391" s="4">
        <v>0</v>
      </c>
      <c r="F391" s="5">
        <v>0</v>
      </c>
      <c r="G391" s="6">
        <v>1</v>
      </c>
      <c r="H391" s="6">
        <f>H392+H393+H394+H395+H396+H397+H398+H399+H400+H401+H402+H403+H404</f>
        <v>0</v>
      </c>
    </row>
    <row r="392" spans="1:8">
      <c r="A392" s="1" t="s">
        <v>970</v>
      </c>
      <c r="B392" s="1" t="s">
        <v>921</v>
      </c>
      <c r="C392" s="2" t="s">
        <v>971</v>
      </c>
      <c r="D392" s="3" t="s">
        <v>32</v>
      </c>
      <c r="E392" s="4">
        <v>0</v>
      </c>
      <c r="F392" s="5">
        <v>0</v>
      </c>
      <c r="G392" s="6">
        <v>2</v>
      </c>
      <c r="H392" s="6">
        <f t="shared" ref="H392:H404" si="24">ROUND(ROUND(F392,2)*ROUND(E392,2), 2)</f>
        <v>0</v>
      </c>
    </row>
    <row r="393" spans="1:8">
      <c r="A393" s="1" t="s">
        <v>972</v>
      </c>
      <c r="C393" s="2" t="s">
        <v>973</v>
      </c>
      <c r="D393" s="3" t="s">
        <v>32</v>
      </c>
      <c r="E393" s="4">
        <v>0</v>
      </c>
      <c r="F393" s="5">
        <v>0</v>
      </c>
      <c r="G393" s="6">
        <v>2</v>
      </c>
      <c r="H393" s="6">
        <f t="shared" si="24"/>
        <v>0</v>
      </c>
    </row>
    <row r="394" spans="1:8">
      <c r="A394" s="1" t="s">
        <v>974</v>
      </c>
      <c r="C394" s="2" t="s">
        <v>975</v>
      </c>
      <c r="D394" s="3" t="s">
        <v>32</v>
      </c>
      <c r="E394" s="4">
        <v>0</v>
      </c>
      <c r="F394" s="5">
        <v>0</v>
      </c>
      <c r="G394" s="6">
        <v>2</v>
      </c>
      <c r="H394" s="6">
        <f t="shared" si="24"/>
        <v>0</v>
      </c>
    </row>
    <row r="395" spans="1:8" ht="102">
      <c r="A395" s="1" t="s">
        <v>976</v>
      </c>
      <c r="B395" s="1" t="s">
        <v>977</v>
      </c>
      <c r="C395" s="2" t="s">
        <v>978</v>
      </c>
      <c r="D395" s="3" t="s">
        <v>258</v>
      </c>
      <c r="E395" s="4">
        <v>8</v>
      </c>
      <c r="F395" s="5">
        <v>0</v>
      </c>
      <c r="G395" s="6">
        <v>2</v>
      </c>
      <c r="H395" s="6">
        <f t="shared" si="24"/>
        <v>0</v>
      </c>
    </row>
    <row r="396" spans="1:8" ht="102">
      <c r="A396" s="1" t="s">
        <v>979</v>
      </c>
      <c r="B396" s="1" t="s">
        <v>980</v>
      </c>
      <c r="C396" s="2" t="s">
        <v>981</v>
      </c>
      <c r="D396" s="3" t="s">
        <v>258</v>
      </c>
      <c r="E396" s="4">
        <v>6</v>
      </c>
      <c r="F396" s="5">
        <v>0</v>
      </c>
      <c r="G396" s="6">
        <v>2</v>
      </c>
      <c r="H396" s="6">
        <f t="shared" si="24"/>
        <v>0</v>
      </c>
    </row>
    <row r="397" spans="1:8" ht="25.5">
      <c r="A397" s="1" t="s">
        <v>982</v>
      </c>
      <c r="B397" s="1" t="s">
        <v>983</v>
      </c>
      <c r="C397" s="2" t="s">
        <v>984</v>
      </c>
      <c r="D397" s="3" t="s">
        <v>258</v>
      </c>
      <c r="E397" s="4">
        <v>1</v>
      </c>
      <c r="F397" s="5">
        <v>0</v>
      </c>
      <c r="G397" s="6">
        <v>2</v>
      </c>
      <c r="H397" s="6">
        <f t="shared" si="24"/>
        <v>0</v>
      </c>
    </row>
    <row r="398" spans="1:8" ht="25.5">
      <c r="A398" s="1" t="s">
        <v>985</v>
      </c>
      <c r="B398" s="1" t="s">
        <v>986</v>
      </c>
      <c r="C398" s="2" t="s">
        <v>987</v>
      </c>
      <c r="D398" s="3" t="s">
        <v>258</v>
      </c>
      <c r="E398" s="4">
        <v>12</v>
      </c>
      <c r="F398" s="5">
        <v>0</v>
      </c>
      <c r="G398" s="6">
        <v>2</v>
      </c>
      <c r="H398" s="6">
        <f t="shared" si="24"/>
        <v>0</v>
      </c>
    </row>
    <row r="399" spans="1:8">
      <c r="A399" s="1" t="s">
        <v>988</v>
      </c>
      <c r="C399" s="2" t="s">
        <v>989</v>
      </c>
      <c r="D399" s="3" t="s">
        <v>32</v>
      </c>
      <c r="E399" s="4">
        <v>0</v>
      </c>
      <c r="F399" s="5">
        <v>0</v>
      </c>
      <c r="G399" s="6">
        <v>2</v>
      </c>
      <c r="H399" s="6">
        <f t="shared" si="24"/>
        <v>0</v>
      </c>
    </row>
    <row r="400" spans="1:8" ht="38.25">
      <c r="A400" s="1" t="s">
        <v>990</v>
      </c>
      <c r="B400" s="1" t="s">
        <v>991</v>
      </c>
      <c r="C400" s="2" t="s">
        <v>992</v>
      </c>
      <c r="D400" s="3" t="s">
        <v>258</v>
      </c>
      <c r="E400" s="4">
        <v>2</v>
      </c>
      <c r="F400" s="5">
        <v>0</v>
      </c>
      <c r="G400" s="6">
        <v>2</v>
      </c>
      <c r="H400" s="6">
        <f t="shared" si="24"/>
        <v>0</v>
      </c>
    </row>
    <row r="401" spans="1:8" ht="38.25">
      <c r="A401" s="1" t="s">
        <v>993</v>
      </c>
      <c r="B401" s="1" t="s">
        <v>994</v>
      </c>
      <c r="C401" s="2" t="s">
        <v>995</v>
      </c>
      <c r="D401" s="3" t="s">
        <v>258</v>
      </c>
      <c r="E401" s="4">
        <v>1</v>
      </c>
      <c r="F401" s="5">
        <v>0</v>
      </c>
      <c r="G401" s="6">
        <v>2</v>
      </c>
      <c r="H401" s="6">
        <f t="shared" si="24"/>
        <v>0</v>
      </c>
    </row>
    <row r="402" spans="1:8" ht="25.5">
      <c r="A402" s="1" t="s">
        <v>996</v>
      </c>
      <c r="B402" s="1" t="s">
        <v>997</v>
      </c>
      <c r="C402" s="2" t="s">
        <v>998</v>
      </c>
      <c r="D402" s="3" t="s">
        <v>32</v>
      </c>
      <c r="E402" s="4">
        <v>0</v>
      </c>
      <c r="F402" s="5">
        <v>0</v>
      </c>
      <c r="G402" s="6">
        <v>2</v>
      </c>
      <c r="H402" s="6">
        <f t="shared" si="24"/>
        <v>0</v>
      </c>
    </row>
    <row r="403" spans="1:8" ht="38.25">
      <c r="A403" s="1" t="s">
        <v>999</v>
      </c>
      <c r="B403" s="1" t="s">
        <v>921</v>
      </c>
      <c r="C403" s="2" t="s">
        <v>1000</v>
      </c>
      <c r="D403" s="3" t="s">
        <v>258</v>
      </c>
      <c r="E403" s="4">
        <v>4</v>
      </c>
      <c r="F403" s="5">
        <v>0</v>
      </c>
      <c r="G403" s="6">
        <v>2</v>
      </c>
      <c r="H403" s="6">
        <f t="shared" si="24"/>
        <v>0</v>
      </c>
    </row>
    <row r="404" spans="1:8" ht="38.25">
      <c r="A404" s="1" t="s">
        <v>1001</v>
      </c>
      <c r="B404" s="1" t="s">
        <v>1002</v>
      </c>
      <c r="C404" s="2" t="s">
        <v>1003</v>
      </c>
      <c r="D404" s="3" t="s">
        <v>258</v>
      </c>
      <c r="E404" s="4">
        <v>5</v>
      </c>
      <c r="F404" s="5">
        <v>0</v>
      </c>
      <c r="G404" s="6">
        <v>2</v>
      </c>
      <c r="H404" s="6">
        <f t="shared" si="24"/>
        <v>0</v>
      </c>
    </row>
    <row r="405" spans="1:8">
      <c r="A405" s="1" t="s">
        <v>1004</v>
      </c>
      <c r="B405" s="1" t="s">
        <v>44</v>
      </c>
      <c r="C405" s="2" t="s">
        <v>1005</v>
      </c>
      <c r="E405" s="4">
        <v>0</v>
      </c>
      <c r="F405" s="5">
        <v>0</v>
      </c>
      <c r="G405" s="6">
        <v>1</v>
      </c>
      <c r="H405" s="6">
        <f>H406+H407+H408+H409+H410+H411+H412+H413+H414+H415+H416+H417+H418+H419+H420+H421+H422+H423+H424+H425+H426+H427+H428+H429+H430+H431+H432+H433+H434+H435+H436+H437+H438+H439+H440+H441+H442+H443+H444+H445+H446+H447+H448</f>
        <v>0</v>
      </c>
    </row>
    <row r="406" spans="1:8" ht="409.5">
      <c r="A406" s="1" t="s">
        <v>1006</v>
      </c>
      <c r="B406" s="1" t="s">
        <v>1007</v>
      </c>
      <c r="C406" s="2" t="s">
        <v>1008</v>
      </c>
      <c r="D406" s="3" t="s">
        <v>254</v>
      </c>
      <c r="E406" s="4">
        <v>1</v>
      </c>
      <c r="F406" s="5">
        <v>0</v>
      </c>
      <c r="G406" s="6">
        <v>2</v>
      </c>
      <c r="H406" s="6">
        <f t="shared" ref="H406:H448" si="25">ROUND(ROUND(F406,2)*ROUND(E406,2), 2)</f>
        <v>0</v>
      </c>
    </row>
    <row r="407" spans="1:8">
      <c r="A407" s="1" t="s">
        <v>1009</v>
      </c>
      <c r="B407" s="1" t="s">
        <v>1010</v>
      </c>
      <c r="C407" s="2" t="s">
        <v>1011</v>
      </c>
      <c r="D407" s="3" t="s">
        <v>32</v>
      </c>
      <c r="E407" s="4">
        <v>0</v>
      </c>
      <c r="F407" s="5">
        <v>0</v>
      </c>
      <c r="G407" s="6">
        <v>2</v>
      </c>
      <c r="H407" s="6">
        <f t="shared" si="25"/>
        <v>0</v>
      </c>
    </row>
    <row r="408" spans="1:8" ht="25.5">
      <c r="A408" s="1" t="s">
        <v>1012</v>
      </c>
      <c r="B408" s="1" t="s">
        <v>921</v>
      </c>
      <c r="C408" s="2" t="s">
        <v>1013</v>
      </c>
      <c r="D408" s="3" t="s">
        <v>381</v>
      </c>
      <c r="E408" s="4">
        <v>50</v>
      </c>
      <c r="F408" s="5">
        <v>0</v>
      </c>
      <c r="G408" s="6">
        <v>2</v>
      </c>
      <c r="H408" s="6">
        <f t="shared" si="25"/>
        <v>0</v>
      </c>
    </row>
    <row r="409" spans="1:8" ht="25.5">
      <c r="A409" s="1" t="s">
        <v>1014</v>
      </c>
      <c r="B409" s="1" t="s">
        <v>921</v>
      </c>
      <c r="C409" s="2" t="s">
        <v>1015</v>
      </c>
      <c r="D409" s="3" t="s">
        <v>381</v>
      </c>
      <c r="E409" s="4">
        <v>110</v>
      </c>
      <c r="F409" s="5">
        <v>0</v>
      </c>
      <c r="G409" s="6">
        <v>2</v>
      </c>
      <c r="H409" s="6">
        <f t="shared" si="25"/>
        <v>0</v>
      </c>
    </row>
    <row r="410" spans="1:8" ht="25.5">
      <c r="A410" s="1" t="s">
        <v>1016</v>
      </c>
      <c r="B410" s="1" t="s">
        <v>921</v>
      </c>
      <c r="C410" s="2" t="s">
        <v>1017</v>
      </c>
      <c r="D410" s="3" t="s">
        <v>381</v>
      </c>
      <c r="E410" s="4">
        <v>75</v>
      </c>
      <c r="F410" s="5">
        <v>0</v>
      </c>
      <c r="G410" s="6">
        <v>2</v>
      </c>
      <c r="H410" s="6">
        <f t="shared" si="25"/>
        <v>0</v>
      </c>
    </row>
    <row r="411" spans="1:8" ht="25.5">
      <c r="A411" s="1" t="s">
        <v>1018</v>
      </c>
      <c r="B411" s="1" t="s">
        <v>921</v>
      </c>
      <c r="C411" s="2" t="s">
        <v>1019</v>
      </c>
      <c r="D411" s="3" t="s">
        <v>381</v>
      </c>
      <c r="E411" s="4">
        <v>850</v>
      </c>
      <c r="F411" s="5">
        <v>0</v>
      </c>
      <c r="G411" s="6">
        <v>2</v>
      </c>
      <c r="H411" s="6">
        <f t="shared" si="25"/>
        <v>0</v>
      </c>
    </row>
    <row r="412" spans="1:8" ht="25.5">
      <c r="A412" s="1" t="s">
        <v>1020</v>
      </c>
      <c r="B412" s="1" t="s">
        <v>1021</v>
      </c>
      <c r="C412" s="2" t="s">
        <v>1022</v>
      </c>
      <c r="D412" s="3" t="s">
        <v>32</v>
      </c>
      <c r="E412" s="4">
        <v>0</v>
      </c>
      <c r="F412" s="5">
        <v>0</v>
      </c>
      <c r="G412" s="6">
        <v>2</v>
      </c>
      <c r="H412" s="6">
        <f t="shared" si="25"/>
        <v>0</v>
      </c>
    </row>
    <row r="413" spans="1:8" ht="38.25">
      <c r="A413" s="1" t="s">
        <v>1023</v>
      </c>
      <c r="B413" s="1" t="s">
        <v>921</v>
      </c>
      <c r="C413" s="2" t="s">
        <v>1024</v>
      </c>
      <c r="D413" s="3" t="s">
        <v>381</v>
      </c>
      <c r="E413" s="4">
        <v>50</v>
      </c>
      <c r="F413" s="5">
        <v>0</v>
      </c>
      <c r="G413" s="6">
        <v>2</v>
      </c>
      <c r="H413" s="6">
        <f t="shared" si="25"/>
        <v>0</v>
      </c>
    </row>
    <row r="414" spans="1:8">
      <c r="A414" s="1" t="s">
        <v>1025</v>
      </c>
      <c r="B414" s="1" t="s">
        <v>1026</v>
      </c>
      <c r="C414" s="2" t="s">
        <v>1027</v>
      </c>
      <c r="D414" s="3" t="s">
        <v>381</v>
      </c>
      <c r="E414" s="4">
        <v>50</v>
      </c>
      <c r="F414" s="5">
        <v>0</v>
      </c>
      <c r="G414" s="6">
        <v>2</v>
      </c>
      <c r="H414" s="6">
        <f t="shared" si="25"/>
        <v>0</v>
      </c>
    </row>
    <row r="415" spans="1:8" ht="25.5">
      <c r="A415" s="1" t="s">
        <v>1028</v>
      </c>
      <c r="B415" s="1" t="s">
        <v>1029</v>
      </c>
      <c r="C415" s="2" t="s">
        <v>1030</v>
      </c>
      <c r="D415" s="3" t="s">
        <v>254</v>
      </c>
      <c r="E415" s="4">
        <v>3</v>
      </c>
      <c r="F415" s="5">
        <v>0</v>
      </c>
      <c r="G415" s="6">
        <v>2</v>
      </c>
      <c r="H415" s="6">
        <f t="shared" si="25"/>
        <v>0</v>
      </c>
    </row>
    <row r="416" spans="1:8">
      <c r="A416" s="1" t="s">
        <v>1031</v>
      </c>
      <c r="B416" s="1" t="s">
        <v>1032</v>
      </c>
      <c r="C416" s="2" t="s">
        <v>1033</v>
      </c>
      <c r="D416" s="3" t="s">
        <v>254</v>
      </c>
      <c r="E416" s="4">
        <v>4</v>
      </c>
      <c r="F416" s="5">
        <v>0</v>
      </c>
      <c r="G416" s="6">
        <v>2</v>
      </c>
      <c r="H416" s="6">
        <f t="shared" si="25"/>
        <v>0</v>
      </c>
    </row>
    <row r="417" spans="1:8">
      <c r="A417" s="1" t="s">
        <v>1034</v>
      </c>
      <c r="B417" s="1" t="s">
        <v>1035</v>
      </c>
      <c r="C417" s="2" t="s">
        <v>1036</v>
      </c>
      <c r="D417" s="3" t="s">
        <v>32</v>
      </c>
      <c r="E417" s="4">
        <v>0</v>
      </c>
      <c r="F417" s="5">
        <v>0</v>
      </c>
      <c r="G417" s="6">
        <v>2</v>
      </c>
      <c r="H417" s="6">
        <f t="shared" si="25"/>
        <v>0</v>
      </c>
    </row>
    <row r="418" spans="1:8" ht="38.25">
      <c r="A418" s="1" t="s">
        <v>1037</v>
      </c>
      <c r="B418" s="1" t="s">
        <v>1038</v>
      </c>
      <c r="C418" s="2" t="s">
        <v>1039</v>
      </c>
      <c r="D418" s="3" t="s">
        <v>381</v>
      </c>
      <c r="E418" s="4">
        <v>25</v>
      </c>
      <c r="F418" s="5">
        <v>0</v>
      </c>
      <c r="G418" s="6">
        <v>2</v>
      </c>
      <c r="H418" s="6">
        <f t="shared" si="25"/>
        <v>0</v>
      </c>
    </row>
    <row r="419" spans="1:8" ht="38.25">
      <c r="A419" s="1" t="s">
        <v>1040</v>
      </c>
      <c r="B419" s="1" t="s">
        <v>1038</v>
      </c>
      <c r="C419" s="2" t="s">
        <v>1041</v>
      </c>
      <c r="D419" s="3" t="s">
        <v>381</v>
      </c>
      <c r="E419" s="4">
        <v>70</v>
      </c>
      <c r="F419" s="5">
        <v>0</v>
      </c>
      <c r="G419" s="6">
        <v>2</v>
      </c>
      <c r="H419" s="6">
        <f t="shared" si="25"/>
        <v>0</v>
      </c>
    </row>
    <row r="420" spans="1:8" ht="38.25">
      <c r="A420" s="1" t="s">
        <v>1042</v>
      </c>
      <c r="B420" s="1" t="s">
        <v>1038</v>
      </c>
      <c r="C420" s="2" t="s">
        <v>1043</v>
      </c>
      <c r="D420" s="3" t="s">
        <v>381</v>
      </c>
      <c r="E420" s="4">
        <v>40</v>
      </c>
      <c r="F420" s="5">
        <v>0</v>
      </c>
      <c r="G420" s="6">
        <v>2</v>
      </c>
      <c r="H420" s="6">
        <f t="shared" si="25"/>
        <v>0</v>
      </c>
    </row>
    <row r="421" spans="1:8" ht="38.25">
      <c r="A421" s="1" t="s">
        <v>1044</v>
      </c>
      <c r="B421" s="1" t="s">
        <v>1038</v>
      </c>
      <c r="C421" s="2" t="s">
        <v>1045</v>
      </c>
      <c r="D421" s="3" t="s">
        <v>381</v>
      </c>
      <c r="E421" s="4">
        <v>80</v>
      </c>
      <c r="F421" s="5">
        <v>0</v>
      </c>
      <c r="G421" s="6">
        <v>2</v>
      </c>
      <c r="H421" s="6">
        <f t="shared" si="25"/>
        <v>0</v>
      </c>
    </row>
    <row r="422" spans="1:8" ht="38.25">
      <c r="A422" s="1" t="s">
        <v>1046</v>
      </c>
      <c r="B422" s="1" t="s">
        <v>1038</v>
      </c>
      <c r="C422" s="2" t="s">
        <v>1047</v>
      </c>
      <c r="D422" s="3" t="s">
        <v>381</v>
      </c>
      <c r="E422" s="4">
        <v>980</v>
      </c>
      <c r="F422" s="5">
        <v>0</v>
      </c>
      <c r="G422" s="6">
        <v>2</v>
      </c>
      <c r="H422" s="6">
        <f t="shared" si="25"/>
        <v>0</v>
      </c>
    </row>
    <row r="423" spans="1:8" ht="38.25">
      <c r="A423" s="1" t="s">
        <v>1048</v>
      </c>
      <c r="B423" s="1" t="s">
        <v>1038</v>
      </c>
      <c r="C423" s="2" t="s">
        <v>1049</v>
      </c>
      <c r="D423" s="3" t="s">
        <v>381</v>
      </c>
      <c r="E423" s="4">
        <v>690</v>
      </c>
      <c r="F423" s="5">
        <v>0</v>
      </c>
      <c r="G423" s="6">
        <v>2</v>
      </c>
      <c r="H423" s="6">
        <f t="shared" si="25"/>
        <v>0</v>
      </c>
    </row>
    <row r="424" spans="1:8" ht="38.25">
      <c r="A424" s="1" t="s">
        <v>1050</v>
      </c>
      <c r="B424" s="1" t="s">
        <v>1038</v>
      </c>
      <c r="C424" s="2" t="s">
        <v>1051</v>
      </c>
      <c r="D424" s="3" t="s">
        <v>381</v>
      </c>
      <c r="E424" s="4">
        <v>60</v>
      </c>
      <c r="F424" s="5">
        <v>0</v>
      </c>
      <c r="G424" s="6">
        <v>2</v>
      </c>
      <c r="H424" s="6">
        <f t="shared" si="25"/>
        <v>0</v>
      </c>
    </row>
    <row r="425" spans="1:8">
      <c r="A425" s="1" t="s">
        <v>1052</v>
      </c>
      <c r="B425" s="1" t="s">
        <v>1053</v>
      </c>
      <c r="C425" s="2" t="s">
        <v>1054</v>
      </c>
      <c r="D425" s="3" t="s">
        <v>32</v>
      </c>
      <c r="E425" s="4">
        <v>0</v>
      </c>
      <c r="F425" s="5">
        <v>0</v>
      </c>
      <c r="G425" s="6">
        <v>2</v>
      </c>
      <c r="H425" s="6">
        <f t="shared" si="25"/>
        <v>0</v>
      </c>
    </row>
    <row r="426" spans="1:8" ht="25.5">
      <c r="A426" s="1" t="s">
        <v>1055</v>
      </c>
      <c r="B426" s="1" t="s">
        <v>921</v>
      </c>
      <c r="C426" s="2" t="s">
        <v>1056</v>
      </c>
      <c r="D426" s="3" t="s">
        <v>258</v>
      </c>
      <c r="E426" s="4">
        <v>8</v>
      </c>
      <c r="F426" s="5">
        <v>0</v>
      </c>
      <c r="G426" s="6">
        <v>2</v>
      </c>
      <c r="H426" s="6">
        <f t="shared" si="25"/>
        <v>0</v>
      </c>
    </row>
    <row r="427" spans="1:8" ht="25.5">
      <c r="A427" s="1" t="s">
        <v>1057</v>
      </c>
      <c r="B427" s="1" t="s">
        <v>921</v>
      </c>
      <c r="C427" s="2" t="s">
        <v>1058</v>
      </c>
      <c r="D427" s="3" t="s">
        <v>258</v>
      </c>
      <c r="E427" s="4">
        <v>2</v>
      </c>
      <c r="F427" s="5">
        <v>0</v>
      </c>
      <c r="G427" s="6">
        <v>2</v>
      </c>
      <c r="H427" s="6">
        <f t="shared" si="25"/>
        <v>0</v>
      </c>
    </row>
    <row r="428" spans="1:8" ht="25.5">
      <c r="A428" s="1" t="s">
        <v>1059</v>
      </c>
      <c r="B428" s="1" t="s">
        <v>921</v>
      </c>
      <c r="C428" s="2" t="s">
        <v>1060</v>
      </c>
      <c r="D428" s="3" t="s">
        <v>258</v>
      </c>
      <c r="E428" s="4">
        <v>3</v>
      </c>
      <c r="F428" s="5">
        <v>0</v>
      </c>
      <c r="G428" s="6">
        <v>2</v>
      </c>
      <c r="H428" s="6">
        <f t="shared" si="25"/>
        <v>0</v>
      </c>
    </row>
    <row r="429" spans="1:8" ht="25.5">
      <c r="A429" s="1" t="s">
        <v>1061</v>
      </c>
      <c r="B429" s="1" t="s">
        <v>921</v>
      </c>
      <c r="C429" s="2" t="s">
        <v>1062</v>
      </c>
      <c r="D429" s="3" t="s">
        <v>258</v>
      </c>
      <c r="E429" s="4">
        <v>1</v>
      </c>
      <c r="F429" s="5">
        <v>0</v>
      </c>
      <c r="G429" s="6">
        <v>2</v>
      </c>
      <c r="H429" s="6">
        <f t="shared" si="25"/>
        <v>0</v>
      </c>
    </row>
    <row r="430" spans="1:8" ht="25.5">
      <c r="A430" s="1" t="s">
        <v>1063</v>
      </c>
      <c r="B430" s="1" t="s">
        <v>921</v>
      </c>
      <c r="C430" s="2" t="s">
        <v>1064</v>
      </c>
      <c r="D430" s="3" t="s">
        <v>258</v>
      </c>
      <c r="E430" s="4">
        <v>1</v>
      </c>
      <c r="F430" s="5">
        <v>0</v>
      </c>
      <c r="G430" s="6">
        <v>2</v>
      </c>
      <c r="H430" s="6">
        <f t="shared" si="25"/>
        <v>0</v>
      </c>
    </row>
    <row r="431" spans="1:8" ht="25.5">
      <c r="A431" s="1" t="s">
        <v>1065</v>
      </c>
      <c r="B431" s="1" t="s">
        <v>1066</v>
      </c>
      <c r="C431" s="2" t="s">
        <v>1067</v>
      </c>
      <c r="D431" s="3" t="s">
        <v>381</v>
      </c>
      <c r="E431" s="4">
        <v>1.5</v>
      </c>
      <c r="F431" s="5">
        <v>0</v>
      </c>
      <c r="G431" s="6">
        <v>2</v>
      </c>
      <c r="H431" s="6">
        <f t="shared" si="25"/>
        <v>0</v>
      </c>
    </row>
    <row r="432" spans="1:8">
      <c r="A432" s="1" t="s">
        <v>1068</v>
      </c>
      <c r="B432" s="1" t="s">
        <v>1069</v>
      </c>
      <c r="C432" s="2" t="s">
        <v>1070</v>
      </c>
      <c r="D432" s="3" t="s">
        <v>32</v>
      </c>
      <c r="E432" s="4">
        <v>0</v>
      </c>
      <c r="F432" s="5">
        <v>0</v>
      </c>
      <c r="G432" s="6">
        <v>2</v>
      </c>
      <c r="H432" s="6">
        <f t="shared" si="25"/>
        <v>0</v>
      </c>
    </row>
    <row r="433" spans="1:8" ht="25.5">
      <c r="A433" s="1" t="s">
        <v>1071</v>
      </c>
      <c r="B433" s="1" t="s">
        <v>921</v>
      </c>
      <c r="C433" s="2" t="s">
        <v>1072</v>
      </c>
      <c r="D433" s="3" t="s">
        <v>258</v>
      </c>
      <c r="E433" s="4">
        <v>10</v>
      </c>
      <c r="F433" s="5">
        <v>0</v>
      </c>
      <c r="G433" s="6">
        <v>2</v>
      </c>
      <c r="H433" s="6">
        <f t="shared" si="25"/>
        <v>0</v>
      </c>
    </row>
    <row r="434" spans="1:8" ht="25.5">
      <c r="A434" s="1" t="s">
        <v>1073</v>
      </c>
      <c r="B434" s="1" t="s">
        <v>921</v>
      </c>
      <c r="C434" s="2" t="s">
        <v>1074</v>
      </c>
      <c r="D434" s="3" t="s">
        <v>258</v>
      </c>
      <c r="E434" s="4">
        <v>5</v>
      </c>
      <c r="F434" s="5">
        <v>0</v>
      </c>
      <c r="G434" s="6">
        <v>2</v>
      </c>
      <c r="H434" s="6">
        <f t="shared" si="25"/>
        <v>0</v>
      </c>
    </row>
    <row r="435" spans="1:8" ht="25.5">
      <c r="A435" s="1" t="s">
        <v>1075</v>
      </c>
      <c r="B435" s="1" t="s">
        <v>921</v>
      </c>
      <c r="C435" s="2" t="s">
        <v>1076</v>
      </c>
      <c r="D435" s="3" t="s">
        <v>258</v>
      </c>
      <c r="E435" s="4">
        <v>3</v>
      </c>
      <c r="F435" s="5">
        <v>0</v>
      </c>
      <c r="G435" s="6">
        <v>2</v>
      </c>
      <c r="H435" s="6">
        <f t="shared" si="25"/>
        <v>0</v>
      </c>
    </row>
    <row r="436" spans="1:8">
      <c r="A436" s="1" t="s">
        <v>1077</v>
      </c>
      <c r="B436" s="1" t="s">
        <v>1078</v>
      </c>
      <c r="C436" s="2" t="s">
        <v>1079</v>
      </c>
      <c r="D436" s="3" t="s">
        <v>254</v>
      </c>
      <c r="E436" s="4">
        <v>1</v>
      </c>
      <c r="F436" s="5">
        <v>0</v>
      </c>
      <c r="G436" s="6">
        <v>2</v>
      </c>
      <c r="H436" s="6">
        <f t="shared" si="25"/>
        <v>0</v>
      </c>
    </row>
    <row r="437" spans="1:8">
      <c r="A437" s="1" t="s">
        <v>1080</v>
      </c>
      <c r="B437" s="1" t="s">
        <v>1081</v>
      </c>
      <c r="C437" s="2" t="s">
        <v>1082</v>
      </c>
      <c r="D437" s="3" t="s">
        <v>254</v>
      </c>
      <c r="E437" s="4">
        <v>1</v>
      </c>
      <c r="F437" s="5">
        <v>0</v>
      </c>
      <c r="G437" s="6">
        <v>2</v>
      </c>
      <c r="H437" s="6">
        <f t="shared" si="25"/>
        <v>0</v>
      </c>
    </row>
    <row r="438" spans="1:8">
      <c r="A438" s="1" t="s">
        <v>1083</v>
      </c>
      <c r="B438" s="1" t="s">
        <v>1081</v>
      </c>
      <c r="C438" s="2" t="s">
        <v>1084</v>
      </c>
      <c r="D438" s="3" t="s">
        <v>254</v>
      </c>
      <c r="E438" s="4">
        <v>5</v>
      </c>
      <c r="F438" s="5">
        <v>0</v>
      </c>
      <c r="G438" s="6">
        <v>2</v>
      </c>
      <c r="H438" s="6">
        <f t="shared" si="25"/>
        <v>0</v>
      </c>
    </row>
    <row r="439" spans="1:8" ht="25.5">
      <c r="A439" s="1" t="s">
        <v>1085</v>
      </c>
      <c r="B439" s="1" t="s">
        <v>1086</v>
      </c>
      <c r="C439" s="2" t="s">
        <v>1087</v>
      </c>
      <c r="D439" s="3" t="s">
        <v>254</v>
      </c>
      <c r="E439" s="4">
        <v>2</v>
      </c>
      <c r="F439" s="5">
        <v>0</v>
      </c>
      <c r="G439" s="6">
        <v>2</v>
      </c>
      <c r="H439" s="6">
        <f t="shared" si="25"/>
        <v>0</v>
      </c>
    </row>
    <row r="440" spans="1:8" ht="38.25">
      <c r="A440" s="1" t="s">
        <v>1088</v>
      </c>
      <c r="B440" s="1" t="s">
        <v>1086</v>
      </c>
      <c r="C440" s="2" t="s">
        <v>1089</v>
      </c>
      <c r="D440" s="3" t="s">
        <v>254</v>
      </c>
      <c r="E440" s="4">
        <v>2</v>
      </c>
      <c r="F440" s="5">
        <v>0</v>
      </c>
      <c r="G440" s="6">
        <v>2</v>
      </c>
      <c r="H440" s="6">
        <f t="shared" si="25"/>
        <v>0</v>
      </c>
    </row>
    <row r="441" spans="1:8" ht="25.5">
      <c r="A441" s="1" t="s">
        <v>1090</v>
      </c>
      <c r="B441" s="1" t="s">
        <v>1091</v>
      </c>
      <c r="C441" s="2" t="s">
        <v>1092</v>
      </c>
      <c r="D441" s="3" t="s">
        <v>254</v>
      </c>
      <c r="E441" s="4">
        <v>10</v>
      </c>
      <c r="F441" s="5">
        <v>0</v>
      </c>
      <c r="G441" s="6">
        <v>2</v>
      </c>
      <c r="H441" s="6">
        <f t="shared" si="25"/>
        <v>0</v>
      </c>
    </row>
    <row r="442" spans="1:8">
      <c r="A442" s="1" t="s">
        <v>1093</v>
      </c>
      <c r="B442" s="1" t="s">
        <v>1094</v>
      </c>
      <c r="C442" s="2" t="s">
        <v>1095</v>
      </c>
      <c r="D442" s="3" t="s">
        <v>32</v>
      </c>
      <c r="E442" s="4">
        <v>0</v>
      </c>
      <c r="F442" s="5">
        <v>0</v>
      </c>
      <c r="G442" s="6">
        <v>2</v>
      </c>
      <c r="H442" s="6">
        <f t="shared" si="25"/>
        <v>0</v>
      </c>
    </row>
    <row r="443" spans="1:8" ht="38.25">
      <c r="A443" s="1" t="s">
        <v>1096</v>
      </c>
      <c r="B443" s="1" t="s">
        <v>921</v>
      </c>
      <c r="C443" s="2" t="s">
        <v>1097</v>
      </c>
      <c r="D443" s="3" t="s">
        <v>254</v>
      </c>
      <c r="E443" s="4">
        <v>1</v>
      </c>
      <c r="F443" s="5">
        <v>0</v>
      </c>
      <c r="G443" s="6">
        <v>2</v>
      </c>
      <c r="H443" s="6">
        <f t="shared" si="25"/>
        <v>0</v>
      </c>
    </row>
    <row r="444" spans="1:8" ht="38.25">
      <c r="A444" s="1" t="s">
        <v>1098</v>
      </c>
      <c r="B444" s="1" t="s">
        <v>921</v>
      </c>
      <c r="C444" s="2" t="s">
        <v>1099</v>
      </c>
      <c r="D444" s="3" t="s">
        <v>254</v>
      </c>
      <c r="E444" s="4">
        <v>4</v>
      </c>
      <c r="F444" s="5">
        <v>0</v>
      </c>
      <c r="G444" s="6">
        <v>2</v>
      </c>
      <c r="H444" s="6">
        <f t="shared" si="25"/>
        <v>0</v>
      </c>
    </row>
    <row r="445" spans="1:8" ht="25.5">
      <c r="A445" s="1" t="s">
        <v>1100</v>
      </c>
      <c r="B445" s="1" t="s">
        <v>921</v>
      </c>
      <c r="C445" s="2" t="s">
        <v>1101</v>
      </c>
      <c r="D445" s="3" t="s">
        <v>381</v>
      </c>
      <c r="E445" s="4">
        <v>200</v>
      </c>
      <c r="F445" s="5">
        <v>0</v>
      </c>
      <c r="G445" s="6">
        <v>2</v>
      </c>
      <c r="H445" s="6">
        <f t="shared" si="25"/>
        <v>0</v>
      </c>
    </row>
    <row r="446" spans="1:8" ht="25.5">
      <c r="A446" s="1" t="s">
        <v>1102</v>
      </c>
      <c r="B446" s="1" t="s">
        <v>921</v>
      </c>
      <c r="C446" s="2" t="s">
        <v>1103</v>
      </c>
      <c r="D446" s="3" t="s">
        <v>381</v>
      </c>
      <c r="E446" s="4">
        <v>40</v>
      </c>
      <c r="F446" s="5">
        <v>0</v>
      </c>
      <c r="G446" s="6">
        <v>2</v>
      </c>
      <c r="H446" s="6">
        <f t="shared" si="25"/>
        <v>0</v>
      </c>
    </row>
    <row r="447" spans="1:8" ht="25.5">
      <c r="A447" s="1" t="s">
        <v>1104</v>
      </c>
      <c r="B447" s="1" t="s">
        <v>921</v>
      </c>
      <c r="C447" s="2" t="s">
        <v>1105</v>
      </c>
      <c r="D447" s="3" t="s">
        <v>381</v>
      </c>
      <c r="E447" s="4">
        <v>35</v>
      </c>
      <c r="F447" s="5">
        <v>0</v>
      </c>
      <c r="G447" s="6">
        <v>2</v>
      </c>
      <c r="H447" s="6">
        <f t="shared" si="25"/>
        <v>0</v>
      </c>
    </row>
    <row r="448" spans="1:8" ht="25.5">
      <c r="A448" s="1" t="s">
        <v>1106</v>
      </c>
      <c r="B448" s="1" t="s">
        <v>921</v>
      </c>
      <c r="C448" s="2" t="s">
        <v>1107</v>
      </c>
      <c r="D448" s="3" t="s">
        <v>254</v>
      </c>
      <c r="E448" s="4">
        <v>15</v>
      </c>
      <c r="F448" s="5">
        <v>0</v>
      </c>
      <c r="G448" s="6">
        <v>2</v>
      </c>
      <c r="H448" s="6">
        <f t="shared" si="25"/>
        <v>0</v>
      </c>
    </row>
    <row r="449" spans="1:8">
      <c r="A449" s="1" t="s">
        <v>1108</v>
      </c>
      <c r="B449" s="1" t="s">
        <v>47</v>
      </c>
      <c r="C449" s="2" t="s">
        <v>1109</v>
      </c>
      <c r="E449" s="4">
        <v>0</v>
      </c>
      <c r="F449" s="5">
        <v>0</v>
      </c>
      <c r="G449" s="6">
        <v>1</v>
      </c>
      <c r="H449" s="6">
        <f>H450+H451+H452+H453+H454+H455+H456+H457</f>
        <v>0</v>
      </c>
    </row>
    <row r="450" spans="1:8" ht="25.5">
      <c r="A450" s="1" t="s">
        <v>1110</v>
      </c>
      <c r="B450" s="1" t="s">
        <v>1111</v>
      </c>
      <c r="C450" s="2" t="s">
        <v>1112</v>
      </c>
      <c r="D450" s="3" t="s">
        <v>381</v>
      </c>
      <c r="E450" s="4">
        <v>130</v>
      </c>
      <c r="F450" s="5">
        <v>0</v>
      </c>
      <c r="G450" s="6">
        <v>2</v>
      </c>
      <c r="H450" s="6">
        <f t="shared" ref="H450:H457" si="26">ROUND(ROUND(F450,2)*ROUND(E450,2), 2)</f>
        <v>0</v>
      </c>
    </row>
    <row r="451" spans="1:8">
      <c r="A451" s="1" t="s">
        <v>1113</v>
      </c>
      <c r="B451" s="1" t="s">
        <v>1114</v>
      </c>
      <c r="C451" s="2" t="s">
        <v>1115</v>
      </c>
      <c r="D451" s="3" t="s">
        <v>381</v>
      </c>
      <c r="E451" s="4">
        <v>210</v>
      </c>
      <c r="F451" s="5">
        <v>0</v>
      </c>
      <c r="G451" s="6">
        <v>2</v>
      </c>
      <c r="H451" s="6">
        <f t="shared" si="26"/>
        <v>0</v>
      </c>
    </row>
    <row r="452" spans="1:8" ht="38.25">
      <c r="A452" s="1" t="s">
        <v>1116</v>
      </c>
      <c r="B452" s="1" t="s">
        <v>1117</v>
      </c>
      <c r="C452" s="2" t="s">
        <v>1118</v>
      </c>
      <c r="D452" s="3" t="s">
        <v>258</v>
      </c>
      <c r="E452" s="4">
        <v>85</v>
      </c>
      <c r="F452" s="5">
        <v>0</v>
      </c>
      <c r="G452" s="6">
        <v>2</v>
      </c>
      <c r="H452" s="6">
        <f t="shared" si="26"/>
        <v>0</v>
      </c>
    </row>
    <row r="453" spans="1:8" ht="25.5">
      <c r="A453" s="1" t="s">
        <v>1119</v>
      </c>
      <c r="B453" s="1" t="s">
        <v>1120</v>
      </c>
      <c r="C453" s="2" t="s">
        <v>1121</v>
      </c>
      <c r="D453" s="3" t="s">
        <v>258</v>
      </c>
      <c r="E453" s="4">
        <v>10</v>
      </c>
      <c r="F453" s="5">
        <v>0</v>
      </c>
      <c r="G453" s="6">
        <v>2</v>
      </c>
      <c r="H453" s="6">
        <f t="shared" si="26"/>
        <v>0</v>
      </c>
    </row>
    <row r="454" spans="1:8" ht="25.5">
      <c r="A454" s="1" t="s">
        <v>1122</v>
      </c>
      <c r="B454" s="1" t="s">
        <v>1123</v>
      </c>
      <c r="C454" s="2" t="s">
        <v>1124</v>
      </c>
      <c r="D454" s="3" t="s">
        <v>258</v>
      </c>
      <c r="E454" s="4">
        <v>20</v>
      </c>
      <c r="F454" s="5">
        <v>0</v>
      </c>
      <c r="G454" s="6">
        <v>2</v>
      </c>
      <c r="H454" s="6">
        <f t="shared" si="26"/>
        <v>0</v>
      </c>
    </row>
    <row r="455" spans="1:8">
      <c r="A455" s="1" t="s">
        <v>1125</v>
      </c>
      <c r="B455" s="1" t="s">
        <v>1126</v>
      </c>
      <c r="C455" s="2" t="s">
        <v>1127</v>
      </c>
      <c r="D455" s="3" t="s">
        <v>258</v>
      </c>
      <c r="E455" s="4">
        <v>6</v>
      </c>
      <c r="F455" s="5">
        <v>0</v>
      </c>
      <c r="G455" s="6">
        <v>2</v>
      </c>
      <c r="H455" s="6">
        <f t="shared" si="26"/>
        <v>0</v>
      </c>
    </row>
    <row r="456" spans="1:8" ht="25.5">
      <c r="A456" s="1" t="s">
        <v>1128</v>
      </c>
      <c r="B456" s="1" t="s">
        <v>1129</v>
      </c>
      <c r="C456" s="2" t="s">
        <v>1130</v>
      </c>
      <c r="D456" s="3" t="s">
        <v>258</v>
      </c>
      <c r="E456" s="4">
        <v>6</v>
      </c>
      <c r="F456" s="5">
        <v>0</v>
      </c>
      <c r="G456" s="6">
        <v>2</v>
      </c>
      <c r="H456" s="6">
        <f t="shared" si="26"/>
        <v>0</v>
      </c>
    </row>
    <row r="457" spans="1:8">
      <c r="A457" s="1" t="s">
        <v>1131</v>
      </c>
      <c r="B457" s="1" t="s">
        <v>1132</v>
      </c>
      <c r="C457" s="2" t="s">
        <v>1133</v>
      </c>
      <c r="D457" s="3" t="s">
        <v>254</v>
      </c>
      <c r="E457" s="4">
        <v>1</v>
      </c>
      <c r="F457" s="5">
        <v>0</v>
      </c>
      <c r="G457" s="6">
        <v>2</v>
      </c>
      <c r="H457" s="6">
        <f t="shared" si="26"/>
        <v>0</v>
      </c>
    </row>
    <row r="458" spans="1:8">
      <c r="A458" s="1" t="s">
        <v>1134</v>
      </c>
      <c r="B458" s="1" t="s">
        <v>50</v>
      </c>
      <c r="C458" s="2" t="s">
        <v>1135</v>
      </c>
      <c r="E458" s="4">
        <v>0</v>
      </c>
      <c r="F458" s="5">
        <v>0</v>
      </c>
      <c r="G458" s="6">
        <v>1</v>
      </c>
      <c r="H458" s="6">
        <f>H459+H460+H461+H462+H463+H464+H465+H466+H467+H468+H469+H470+H471+H472+H473+H474+H475+H476+H477+H478+H479+H480</f>
        <v>0</v>
      </c>
    </row>
    <row r="459" spans="1:8">
      <c r="A459" s="1" t="s">
        <v>1136</v>
      </c>
      <c r="B459" s="1" t="s">
        <v>1137</v>
      </c>
      <c r="C459" s="2" t="s">
        <v>1011</v>
      </c>
      <c r="D459" s="3" t="s">
        <v>32</v>
      </c>
      <c r="E459" s="4">
        <v>0</v>
      </c>
      <c r="F459" s="5">
        <v>0</v>
      </c>
      <c r="G459" s="6">
        <v>2</v>
      </c>
      <c r="H459" s="6">
        <f t="shared" ref="H459:H480" si="27">ROUND(ROUND(F459,2)*ROUND(E459,2), 2)</f>
        <v>0</v>
      </c>
    </row>
    <row r="460" spans="1:8" ht="25.5">
      <c r="A460" s="1" t="s">
        <v>1138</v>
      </c>
      <c r="C460" s="2" t="s">
        <v>1139</v>
      </c>
      <c r="D460" s="3" t="s">
        <v>381</v>
      </c>
      <c r="E460" s="4">
        <v>10</v>
      </c>
      <c r="F460" s="5">
        <v>0</v>
      </c>
      <c r="G460" s="6">
        <v>2</v>
      </c>
      <c r="H460" s="6">
        <f t="shared" si="27"/>
        <v>0</v>
      </c>
    </row>
    <row r="461" spans="1:8" ht="25.5">
      <c r="A461" s="1" t="s">
        <v>1140</v>
      </c>
      <c r="B461" s="1" t="s">
        <v>921</v>
      </c>
      <c r="C461" s="2" t="s">
        <v>1017</v>
      </c>
      <c r="D461" s="3" t="s">
        <v>381</v>
      </c>
      <c r="E461" s="4">
        <v>40</v>
      </c>
      <c r="F461" s="5">
        <v>0</v>
      </c>
      <c r="G461" s="6">
        <v>2</v>
      </c>
      <c r="H461" s="6">
        <f t="shared" si="27"/>
        <v>0</v>
      </c>
    </row>
    <row r="462" spans="1:8" ht="25.5">
      <c r="A462" s="1" t="s">
        <v>1141</v>
      </c>
      <c r="B462" s="1" t="s">
        <v>921</v>
      </c>
      <c r="C462" s="2" t="s">
        <v>1019</v>
      </c>
      <c r="D462" s="3" t="s">
        <v>381</v>
      </c>
      <c r="E462" s="4">
        <v>350</v>
      </c>
      <c r="F462" s="5">
        <v>0</v>
      </c>
      <c r="G462" s="6">
        <v>2</v>
      </c>
      <c r="H462" s="6">
        <f t="shared" si="27"/>
        <v>0</v>
      </c>
    </row>
    <row r="463" spans="1:8">
      <c r="A463" s="1" t="s">
        <v>1142</v>
      </c>
      <c r="B463" s="1" t="s">
        <v>1143</v>
      </c>
      <c r="C463" s="2" t="s">
        <v>1144</v>
      </c>
      <c r="D463" s="3" t="s">
        <v>254</v>
      </c>
      <c r="E463" s="4">
        <v>1</v>
      </c>
      <c r="F463" s="5">
        <v>0</v>
      </c>
      <c r="G463" s="6">
        <v>2</v>
      </c>
      <c r="H463" s="6">
        <f t="shared" si="27"/>
        <v>0</v>
      </c>
    </row>
    <row r="464" spans="1:8" ht="25.5">
      <c r="A464" s="1" t="s">
        <v>1145</v>
      </c>
      <c r="B464" s="1" t="s">
        <v>1146</v>
      </c>
      <c r="C464" s="2" t="s">
        <v>1147</v>
      </c>
      <c r="D464" s="3" t="s">
        <v>258</v>
      </c>
      <c r="E464" s="4">
        <v>1</v>
      </c>
      <c r="F464" s="5">
        <v>0</v>
      </c>
      <c r="G464" s="6">
        <v>2</v>
      </c>
      <c r="H464" s="6">
        <f t="shared" si="27"/>
        <v>0</v>
      </c>
    </row>
    <row r="465" spans="1:8" ht="38.25">
      <c r="A465" s="1" t="s">
        <v>1148</v>
      </c>
      <c r="B465" s="1" t="s">
        <v>1149</v>
      </c>
      <c r="C465" s="2" t="s">
        <v>1150</v>
      </c>
      <c r="D465" s="3" t="s">
        <v>254</v>
      </c>
      <c r="E465" s="4">
        <v>1</v>
      </c>
      <c r="F465" s="5">
        <v>0</v>
      </c>
      <c r="G465" s="6">
        <v>2</v>
      </c>
      <c r="H465" s="6">
        <f t="shared" si="27"/>
        <v>0</v>
      </c>
    </row>
    <row r="466" spans="1:8" ht="51">
      <c r="A466" s="1" t="s">
        <v>1151</v>
      </c>
      <c r="B466" s="1" t="s">
        <v>1152</v>
      </c>
      <c r="C466" s="2" t="s">
        <v>1153</v>
      </c>
      <c r="D466" s="3" t="s">
        <v>254</v>
      </c>
      <c r="E466" s="4">
        <v>1</v>
      </c>
      <c r="F466" s="5">
        <v>0</v>
      </c>
      <c r="G466" s="6">
        <v>2</v>
      </c>
      <c r="H466" s="6">
        <f t="shared" si="27"/>
        <v>0</v>
      </c>
    </row>
    <row r="467" spans="1:8">
      <c r="A467" s="1" t="s">
        <v>1154</v>
      </c>
      <c r="B467" s="1" t="s">
        <v>1155</v>
      </c>
      <c r="C467" s="2" t="s">
        <v>1156</v>
      </c>
      <c r="D467" s="3" t="s">
        <v>381</v>
      </c>
      <c r="E467" s="4">
        <v>40</v>
      </c>
      <c r="F467" s="5">
        <v>0</v>
      </c>
      <c r="G467" s="6">
        <v>2</v>
      </c>
      <c r="H467" s="6">
        <f t="shared" si="27"/>
        <v>0</v>
      </c>
    </row>
    <row r="468" spans="1:8">
      <c r="A468" s="1" t="s">
        <v>1157</v>
      </c>
      <c r="B468" s="1" t="s">
        <v>1158</v>
      </c>
      <c r="C468" s="2" t="s">
        <v>1159</v>
      </c>
      <c r="D468" s="3" t="s">
        <v>381</v>
      </c>
      <c r="E468" s="4">
        <v>650</v>
      </c>
      <c r="F468" s="5">
        <v>0</v>
      </c>
      <c r="G468" s="6">
        <v>2</v>
      </c>
      <c r="H468" s="6">
        <f t="shared" si="27"/>
        <v>0</v>
      </c>
    </row>
    <row r="469" spans="1:8">
      <c r="A469" s="1" t="s">
        <v>1160</v>
      </c>
      <c r="B469" s="1" t="s">
        <v>1161</v>
      </c>
      <c r="C469" s="2" t="s">
        <v>1162</v>
      </c>
      <c r="D469" s="3" t="s">
        <v>258</v>
      </c>
      <c r="E469" s="4">
        <v>10</v>
      </c>
      <c r="F469" s="5">
        <v>0</v>
      </c>
      <c r="G469" s="6">
        <v>2</v>
      </c>
      <c r="H469" s="6">
        <f t="shared" si="27"/>
        <v>0</v>
      </c>
    </row>
    <row r="470" spans="1:8" ht="25.5">
      <c r="A470" s="1" t="s">
        <v>1163</v>
      </c>
      <c r="B470" s="1" t="s">
        <v>1164</v>
      </c>
      <c r="C470" s="2" t="s">
        <v>1165</v>
      </c>
      <c r="D470" s="3" t="s">
        <v>258</v>
      </c>
      <c r="E470" s="4">
        <v>3</v>
      </c>
      <c r="F470" s="5">
        <v>0</v>
      </c>
      <c r="G470" s="6">
        <v>2</v>
      </c>
      <c r="H470" s="6">
        <f t="shared" si="27"/>
        <v>0</v>
      </c>
    </row>
    <row r="471" spans="1:8" ht="25.5">
      <c r="A471" s="1" t="s">
        <v>1166</v>
      </c>
      <c r="B471" s="1" t="s">
        <v>1167</v>
      </c>
      <c r="C471" s="2" t="s">
        <v>1168</v>
      </c>
      <c r="D471" s="3" t="s">
        <v>258</v>
      </c>
      <c r="E471" s="4">
        <v>1</v>
      </c>
      <c r="F471" s="5">
        <v>0</v>
      </c>
      <c r="G471" s="6">
        <v>2</v>
      </c>
      <c r="H471" s="6">
        <f t="shared" si="27"/>
        <v>0</v>
      </c>
    </row>
    <row r="472" spans="1:8">
      <c r="A472" s="1" t="s">
        <v>1169</v>
      </c>
      <c r="B472" s="1" t="s">
        <v>1170</v>
      </c>
      <c r="C472" s="2" t="s">
        <v>204</v>
      </c>
      <c r="D472" s="3" t="s">
        <v>254</v>
      </c>
      <c r="E472" s="4">
        <v>1</v>
      </c>
      <c r="F472" s="5">
        <v>0</v>
      </c>
      <c r="G472" s="6">
        <v>2</v>
      </c>
      <c r="H472" s="6">
        <f t="shared" si="27"/>
        <v>0</v>
      </c>
    </row>
    <row r="473" spans="1:8" ht="153">
      <c r="A473" s="1" t="s">
        <v>1171</v>
      </c>
      <c r="B473" s="1" t="s">
        <v>1172</v>
      </c>
      <c r="C473" s="2" t="s">
        <v>1173</v>
      </c>
      <c r="D473" s="3" t="s">
        <v>254</v>
      </c>
      <c r="E473" s="4">
        <v>1</v>
      </c>
      <c r="F473" s="5">
        <v>0</v>
      </c>
      <c r="G473" s="6">
        <v>2</v>
      </c>
      <c r="H473" s="6">
        <f t="shared" si="27"/>
        <v>0</v>
      </c>
    </row>
    <row r="474" spans="1:8" ht="127.5">
      <c r="A474" s="1" t="s">
        <v>1174</v>
      </c>
      <c r="B474" s="1" t="s">
        <v>1175</v>
      </c>
      <c r="C474" s="2" t="s">
        <v>1176</v>
      </c>
      <c r="D474" s="3" t="s">
        <v>254</v>
      </c>
      <c r="E474" s="4">
        <v>1</v>
      </c>
      <c r="F474" s="5">
        <v>0</v>
      </c>
      <c r="G474" s="6">
        <v>2</v>
      </c>
      <c r="H474" s="6">
        <f t="shared" si="27"/>
        <v>0</v>
      </c>
    </row>
    <row r="475" spans="1:8" ht="191.25">
      <c r="A475" s="1" t="s">
        <v>1177</v>
      </c>
      <c r="B475" s="1" t="s">
        <v>1178</v>
      </c>
      <c r="C475" s="2" t="s">
        <v>1179</v>
      </c>
      <c r="D475" s="3" t="s">
        <v>254</v>
      </c>
      <c r="E475" s="4">
        <v>1</v>
      </c>
      <c r="F475" s="5">
        <v>0</v>
      </c>
      <c r="G475" s="6">
        <v>2</v>
      </c>
      <c r="H475" s="6">
        <f t="shared" si="27"/>
        <v>0</v>
      </c>
    </row>
    <row r="476" spans="1:8" ht="191.25">
      <c r="A476" s="1" t="s">
        <v>1180</v>
      </c>
      <c r="B476" s="1" t="s">
        <v>1181</v>
      </c>
      <c r="C476" s="2" t="s">
        <v>1182</v>
      </c>
      <c r="D476" s="3" t="s">
        <v>254</v>
      </c>
      <c r="E476" s="4">
        <v>1</v>
      </c>
      <c r="F476" s="5">
        <v>0</v>
      </c>
      <c r="G476" s="6">
        <v>2</v>
      </c>
      <c r="H476" s="6">
        <f t="shared" si="27"/>
        <v>0</v>
      </c>
    </row>
    <row r="477" spans="1:8" ht="178.5">
      <c r="A477" s="1" t="s">
        <v>1183</v>
      </c>
      <c r="B477" s="1" t="s">
        <v>1184</v>
      </c>
      <c r="C477" s="2" t="s">
        <v>1185</v>
      </c>
      <c r="D477" s="3" t="s">
        <v>254</v>
      </c>
      <c r="E477" s="4">
        <v>1</v>
      </c>
      <c r="F477" s="5">
        <v>0</v>
      </c>
      <c r="G477" s="6">
        <v>2</v>
      </c>
      <c r="H477" s="6">
        <f t="shared" si="27"/>
        <v>0</v>
      </c>
    </row>
    <row r="478" spans="1:8" ht="114.75">
      <c r="A478" s="1" t="s">
        <v>1186</v>
      </c>
      <c r="B478" s="1" t="s">
        <v>1187</v>
      </c>
      <c r="C478" s="2" t="s">
        <v>1188</v>
      </c>
      <c r="D478" s="3" t="s">
        <v>254</v>
      </c>
      <c r="E478" s="4">
        <v>1</v>
      </c>
      <c r="F478" s="5">
        <v>0</v>
      </c>
      <c r="G478" s="6">
        <v>2</v>
      </c>
      <c r="H478" s="6">
        <f t="shared" si="27"/>
        <v>0</v>
      </c>
    </row>
    <row r="479" spans="1:8" ht="127.5">
      <c r="A479" s="1" t="s">
        <v>1189</v>
      </c>
      <c r="B479" s="1" t="s">
        <v>1190</v>
      </c>
      <c r="C479" s="2" t="s">
        <v>1191</v>
      </c>
      <c r="D479" s="3" t="s">
        <v>254</v>
      </c>
      <c r="E479" s="4">
        <v>1</v>
      </c>
      <c r="F479" s="5">
        <v>0</v>
      </c>
      <c r="G479" s="6">
        <v>2</v>
      </c>
      <c r="H479" s="6">
        <f t="shared" si="27"/>
        <v>0</v>
      </c>
    </row>
    <row r="480" spans="1:8" ht="102">
      <c r="A480" s="1" t="s">
        <v>1192</v>
      </c>
      <c r="B480" s="1" t="s">
        <v>1193</v>
      </c>
      <c r="C480" s="2" t="s">
        <v>1194</v>
      </c>
      <c r="D480" s="3" t="s">
        <v>254</v>
      </c>
      <c r="E480" s="4">
        <v>1</v>
      </c>
      <c r="F480" s="5">
        <v>0</v>
      </c>
      <c r="G480" s="6">
        <v>2</v>
      </c>
      <c r="H480" s="6">
        <f t="shared" si="27"/>
        <v>0</v>
      </c>
    </row>
    <row r="481" spans="1:8">
      <c r="A481" s="1" t="s">
        <v>1195</v>
      </c>
      <c r="B481" s="1" t="s">
        <v>44</v>
      </c>
      <c r="C481" s="2" t="s">
        <v>1196</v>
      </c>
      <c r="E481" s="4">
        <v>0</v>
      </c>
      <c r="F481" s="5">
        <v>0</v>
      </c>
      <c r="G481" s="6">
        <v>1</v>
      </c>
      <c r="H481" s="6">
        <f>H482+H483+H484+H485+H486+H487+H488+H489+H490+H491+H492+H493+H494+H495+H496+H497+H498+H499+H500+H501+H502+H503+H504+H505+H506+H507+H508+H509+H510</f>
        <v>0</v>
      </c>
    </row>
    <row r="482" spans="1:8">
      <c r="A482" s="1" t="s">
        <v>1197</v>
      </c>
      <c r="C482" s="2" t="s">
        <v>1198</v>
      </c>
      <c r="D482" s="3" t="s">
        <v>32</v>
      </c>
      <c r="E482" s="4">
        <v>0</v>
      </c>
      <c r="F482" s="5">
        <v>0</v>
      </c>
      <c r="G482" s="6">
        <v>2</v>
      </c>
      <c r="H482" s="6">
        <f t="shared" ref="H482:H510" si="28">ROUND(ROUND(F482,2)*ROUND(E482,2), 2)</f>
        <v>0</v>
      </c>
    </row>
    <row r="483" spans="1:8" ht="25.5">
      <c r="A483" s="1" t="s">
        <v>1199</v>
      </c>
      <c r="B483" s="1" t="s">
        <v>659</v>
      </c>
      <c r="C483" s="2" t="s">
        <v>1200</v>
      </c>
      <c r="D483" s="3" t="s">
        <v>32</v>
      </c>
      <c r="E483" s="4">
        <v>0</v>
      </c>
      <c r="F483" s="5">
        <v>0</v>
      </c>
      <c r="G483" s="6">
        <v>2</v>
      </c>
      <c r="H483" s="6">
        <f t="shared" si="28"/>
        <v>0</v>
      </c>
    </row>
    <row r="484" spans="1:8" ht="76.5">
      <c r="A484" s="1" t="s">
        <v>1201</v>
      </c>
      <c r="B484" s="1" t="s">
        <v>662</v>
      </c>
      <c r="C484" s="2" t="s">
        <v>1202</v>
      </c>
      <c r="D484" s="3" t="s">
        <v>32</v>
      </c>
      <c r="E484" s="4">
        <v>0</v>
      </c>
      <c r="F484" s="5">
        <v>0</v>
      </c>
      <c r="G484" s="6">
        <v>2</v>
      </c>
      <c r="H484" s="6">
        <f t="shared" si="28"/>
        <v>0</v>
      </c>
    </row>
    <row r="485" spans="1:8">
      <c r="A485" s="1" t="s">
        <v>1203</v>
      </c>
      <c r="B485" s="1" t="s">
        <v>665</v>
      </c>
      <c r="C485" s="2" t="s">
        <v>1204</v>
      </c>
      <c r="D485" s="3" t="s">
        <v>32</v>
      </c>
      <c r="E485" s="4">
        <v>0</v>
      </c>
      <c r="F485" s="5">
        <v>0</v>
      </c>
      <c r="G485" s="6">
        <v>2</v>
      </c>
      <c r="H485" s="6">
        <f t="shared" si="28"/>
        <v>0</v>
      </c>
    </row>
    <row r="486" spans="1:8" ht="25.5">
      <c r="A486" s="1" t="s">
        <v>1205</v>
      </c>
      <c r="C486" s="2" t="s">
        <v>1206</v>
      </c>
      <c r="D486" s="3" t="s">
        <v>32</v>
      </c>
      <c r="E486" s="4">
        <v>0</v>
      </c>
      <c r="F486" s="5">
        <v>0</v>
      </c>
      <c r="G486" s="6">
        <v>2</v>
      </c>
      <c r="H486" s="6">
        <f t="shared" si="28"/>
        <v>0</v>
      </c>
    </row>
    <row r="487" spans="1:8" ht="25.5">
      <c r="A487" s="1" t="s">
        <v>1207</v>
      </c>
      <c r="C487" s="2" t="s">
        <v>1208</v>
      </c>
      <c r="D487" s="3" t="s">
        <v>32</v>
      </c>
      <c r="E487" s="4">
        <v>0</v>
      </c>
      <c r="F487" s="5">
        <v>0</v>
      </c>
      <c r="G487" s="6">
        <v>2</v>
      </c>
      <c r="H487" s="6">
        <f t="shared" si="28"/>
        <v>0</v>
      </c>
    </row>
    <row r="488" spans="1:8" ht="25.5">
      <c r="A488" s="1" t="s">
        <v>1209</v>
      </c>
      <c r="C488" s="2" t="s">
        <v>1210</v>
      </c>
      <c r="D488" s="3" t="s">
        <v>32</v>
      </c>
      <c r="E488" s="4">
        <v>0</v>
      </c>
      <c r="F488" s="5">
        <v>0</v>
      </c>
      <c r="G488" s="6">
        <v>2</v>
      </c>
      <c r="H488" s="6">
        <f t="shared" si="28"/>
        <v>0</v>
      </c>
    </row>
    <row r="489" spans="1:8" ht="38.25">
      <c r="A489" s="1" t="s">
        <v>1211</v>
      </c>
      <c r="C489" s="2" t="s">
        <v>1212</v>
      </c>
      <c r="D489" s="3" t="s">
        <v>32</v>
      </c>
      <c r="E489" s="4">
        <v>0</v>
      </c>
      <c r="F489" s="5">
        <v>0</v>
      </c>
      <c r="G489" s="6">
        <v>2</v>
      </c>
      <c r="H489" s="6">
        <f t="shared" si="28"/>
        <v>0</v>
      </c>
    </row>
    <row r="490" spans="1:8" ht="38.25">
      <c r="A490" s="1" t="s">
        <v>1213</v>
      </c>
      <c r="C490" s="2" t="s">
        <v>1214</v>
      </c>
      <c r="D490" s="3" t="s">
        <v>32</v>
      </c>
      <c r="E490" s="4">
        <v>0</v>
      </c>
      <c r="F490" s="5">
        <v>0</v>
      </c>
      <c r="G490" s="6">
        <v>2</v>
      </c>
      <c r="H490" s="6">
        <f t="shared" si="28"/>
        <v>0</v>
      </c>
    </row>
    <row r="491" spans="1:8" ht="25.5">
      <c r="A491" s="1" t="s">
        <v>1215</v>
      </c>
      <c r="C491" s="2" t="s">
        <v>1216</v>
      </c>
      <c r="D491" s="3" t="s">
        <v>32</v>
      </c>
      <c r="E491" s="4">
        <v>0</v>
      </c>
      <c r="F491" s="5">
        <v>0</v>
      </c>
      <c r="G491" s="6">
        <v>2</v>
      </c>
      <c r="H491" s="6">
        <f t="shared" si="28"/>
        <v>0</v>
      </c>
    </row>
    <row r="492" spans="1:8" ht="25.5">
      <c r="A492" s="1" t="s">
        <v>1217</v>
      </c>
      <c r="C492" s="2" t="s">
        <v>1218</v>
      </c>
      <c r="D492" s="3" t="s">
        <v>32</v>
      </c>
      <c r="E492" s="4">
        <v>0</v>
      </c>
      <c r="F492" s="5">
        <v>0</v>
      </c>
      <c r="G492" s="6">
        <v>2</v>
      </c>
      <c r="H492" s="6">
        <f t="shared" si="28"/>
        <v>0</v>
      </c>
    </row>
    <row r="493" spans="1:8" ht="25.5">
      <c r="A493" s="1" t="s">
        <v>1219</v>
      </c>
      <c r="C493" s="2" t="s">
        <v>1220</v>
      </c>
      <c r="D493" s="3" t="s">
        <v>32</v>
      </c>
      <c r="E493" s="4">
        <v>0</v>
      </c>
      <c r="F493" s="5">
        <v>0</v>
      </c>
      <c r="G493" s="6">
        <v>2</v>
      </c>
      <c r="H493" s="6">
        <f t="shared" si="28"/>
        <v>0</v>
      </c>
    </row>
    <row r="494" spans="1:8" ht="25.5">
      <c r="A494" s="1" t="s">
        <v>1221</v>
      </c>
      <c r="C494" s="2" t="s">
        <v>1222</v>
      </c>
      <c r="D494" s="3" t="s">
        <v>32</v>
      </c>
      <c r="E494" s="4">
        <v>0</v>
      </c>
      <c r="F494" s="5">
        <v>0</v>
      </c>
      <c r="G494" s="6">
        <v>2</v>
      </c>
      <c r="H494" s="6">
        <f t="shared" si="28"/>
        <v>0</v>
      </c>
    </row>
    <row r="495" spans="1:8" ht="25.5">
      <c r="A495" s="1" t="s">
        <v>1223</v>
      </c>
      <c r="C495" s="2" t="s">
        <v>1224</v>
      </c>
      <c r="D495" s="3" t="s">
        <v>32</v>
      </c>
      <c r="E495" s="4">
        <v>0</v>
      </c>
      <c r="F495" s="5">
        <v>0</v>
      </c>
      <c r="G495" s="6">
        <v>2</v>
      </c>
      <c r="H495" s="6">
        <f t="shared" si="28"/>
        <v>0</v>
      </c>
    </row>
    <row r="496" spans="1:8" ht="25.5">
      <c r="A496" s="1" t="s">
        <v>1225</v>
      </c>
      <c r="C496" s="2" t="s">
        <v>1226</v>
      </c>
      <c r="D496" s="3" t="s">
        <v>32</v>
      </c>
      <c r="E496" s="4">
        <v>0</v>
      </c>
      <c r="F496" s="5">
        <v>0</v>
      </c>
      <c r="G496" s="6">
        <v>2</v>
      </c>
      <c r="H496" s="6">
        <f t="shared" si="28"/>
        <v>0</v>
      </c>
    </row>
    <row r="497" spans="1:8" ht="63.75">
      <c r="A497" s="1" t="s">
        <v>1227</v>
      </c>
      <c r="C497" s="2" t="s">
        <v>1228</v>
      </c>
      <c r="D497" s="3" t="s">
        <v>32</v>
      </c>
      <c r="E497" s="4">
        <v>0</v>
      </c>
      <c r="F497" s="5">
        <v>0</v>
      </c>
      <c r="G497" s="6">
        <v>2</v>
      </c>
      <c r="H497" s="6">
        <f t="shared" si="28"/>
        <v>0</v>
      </c>
    </row>
    <row r="498" spans="1:8" ht="63.75">
      <c r="A498" s="1" t="s">
        <v>1229</v>
      </c>
      <c r="B498" s="1" t="s">
        <v>668</v>
      </c>
      <c r="C498" s="2" t="s">
        <v>1230</v>
      </c>
      <c r="D498" s="3" t="s">
        <v>32</v>
      </c>
      <c r="E498" s="4">
        <v>0</v>
      </c>
      <c r="F498" s="5">
        <v>0</v>
      </c>
      <c r="G498" s="6">
        <v>2</v>
      </c>
      <c r="H498" s="6">
        <f t="shared" si="28"/>
        <v>0</v>
      </c>
    </row>
    <row r="499" spans="1:8" ht="38.25">
      <c r="A499" s="1" t="s">
        <v>1231</v>
      </c>
      <c r="B499" s="1" t="s">
        <v>659</v>
      </c>
      <c r="C499" s="2" t="s">
        <v>1232</v>
      </c>
      <c r="D499" s="3" t="s">
        <v>258</v>
      </c>
      <c r="E499" s="4">
        <v>1</v>
      </c>
      <c r="F499" s="5">
        <v>0</v>
      </c>
      <c r="G499" s="6">
        <v>2</v>
      </c>
      <c r="H499" s="6">
        <f t="shared" si="28"/>
        <v>0</v>
      </c>
    </row>
    <row r="500" spans="1:8" ht="25.5">
      <c r="A500" s="1" t="s">
        <v>1233</v>
      </c>
      <c r="B500" s="1" t="s">
        <v>1234</v>
      </c>
      <c r="C500" s="2" t="s">
        <v>1235</v>
      </c>
      <c r="D500" s="3" t="s">
        <v>258</v>
      </c>
      <c r="E500" s="4">
        <v>1</v>
      </c>
      <c r="F500" s="5">
        <v>0</v>
      </c>
      <c r="G500" s="6">
        <v>2</v>
      </c>
      <c r="H500" s="6">
        <f t="shared" si="28"/>
        <v>0</v>
      </c>
    </row>
    <row r="501" spans="1:8" ht="38.25">
      <c r="A501" s="1" t="s">
        <v>1236</v>
      </c>
      <c r="B501" s="1" t="s">
        <v>1237</v>
      </c>
      <c r="C501" s="2" t="s">
        <v>1238</v>
      </c>
      <c r="D501" s="3" t="s">
        <v>258</v>
      </c>
      <c r="E501" s="4">
        <v>1</v>
      </c>
      <c r="F501" s="5">
        <v>0</v>
      </c>
      <c r="G501" s="6">
        <v>2</v>
      </c>
      <c r="H501" s="6">
        <f t="shared" si="28"/>
        <v>0</v>
      </c>
    </row>
    <row r="502" spans="1:8" ht="38.25">
      <c r="A502" s="1" t="s">
        <v>1239</v>
      </c>
      <c r="B502" s="1" t="s">
        <v>668</v>
      </c>
      <c r="C502" s="2" t="s">
        <v>1240</v>
      </c>
      <c r="D502" s="3" t="s">
        <v>258</v>
      </c>
      <c r="E502" s="4">
        <v>2</v>
      </c>
      <c r="F502" s="5">
        <v>0</v>
      </c>
      <c r="G502" s="6">
        <v>2</v>
      </c>
      <c r="H502" s="6">
        <f t="shared" si="28"/>
        <v>0</v>
      </c>
    </row>
    <row r="503" spans="1:8" ht="25.5">
      <c r="A503" s="1" t="s">
        <v>1241</v>
      </c>
      <c r="B503" s="1" t="s">
        <v>671</v>
      </c>
      <c r="C503" s="2" t="s">
        <v>1242</v>
      </c>
      <c r="D503" s="3" t="s">
        <v>258</v>
      </c>
      <c r="E503" s="4">
        <v>2</v>
      </c>
      <c r="F503" s="5">
        <v>0</v>
      </c>
      <c r="G503" s="6">
        <v>2</v>
      </c>
      <c r="H503" s="6">
        <f t="shared" si="28"/>
        <v>0</v>
      </c>
    </row>
    <row r="504" spans="1:8">
      <c r="A504" s="1" t="s">
        <v>1243</v>
      </c>
      <c r="B504" s="1" t="s">
        <v>1244</v>
      </c>
      <c r="C504" s="2" t="s">
        <v>1245</v>
      </c>
      <c r="D504" s="3" t="s">
        <v>258</v>
      </c>
      <c r="E504" s="4">
        <v>1</v>
      </c>
      <c r="F504" s="5">
        <v>0</v>
      </c>
      <c r="G504" s="6">
        <v>2</v>
      </c>
      <c r="H504" s="6">
        <f t="shared" si="28"/>
        <v>0</v>
      </c>
    </row>
    <row r="505" spans="1:8" ht="51">
      <c r="A505" s="1" t="s">
        <v>1246</v>
      </c>
      <c r="B505" s="1" t="s">
        <v>1247</v>
      </c>
      <c r="C505" s="2" t="s">
        <v>1248</v>
      </c>
      <c r="D505" s="3" t="s">
        <v>258</v>
      </c>
      <c r="E505" s="4">
        <v>1</v>
      </c>
      <c r="F505" s="5">
        <v>0</v>
      </c>
      <c r="G505" s="6">
        <v>2</v>
      </c>
      <c r="H505" s="6">
        <f t="shared" si="28"/>
        <v>0</v>
      </c>
    </row>
    <row r="506" spans="1:8" ht="25.5">
      <c r="A506" s="1" t="s">
        <v>1249</v>
      </c>
      <c r="B506" s="1" t="s">
        <v>1250</v>
      </c>
      <c r="C506" s="2" t="s">
        <v>1251</v>
      </c>
      <c r="D506" s="3" t="s">
        <v>258</v>
      </c>
      <c r="E506" s="4">
        <v>4</v>
      </c>
      <c r="F506" s="5">
        <v>0</v>
      </c>
      <c r="G506" s="6">
        <v>2</v>
      </c>
      <c r="H506" s="6">
        <f t="shared" si="28"/>
        <v>0</v>
      </c>
    </row>
    <row r="507" spans="1:8" ht="140.25">
      <c r="A507" s="1" t="s">
        <v>1252</v>
      </c>
      <c r="B507" s="1" t="s">
        <v>710</v>
      </c>
      <c r="C507" s="2" t="s">
        <v>1253</v>
      </c>
      <c r="D507" s="3" t="s">
        <v>258</v>
      </c>
      <c r="E507" s="4">
        <v>2</v>
      </c>
      <c r="F507" s="5">
        <v>0</v>
      </c>
      <c r="G507" s="6">
        <v>2</v>
      </c>
      <c r="H507" s="6">
        <f t="shared" si="28"/>
        <v>0</v>
      </c>
    </row>
    <row r="508" spans="1:8" ht="25.5">
      <c r="A508" s="1" t="s">
        <v>1254</v>
      </c>
      <c r="B508" s="1" t="s">
        <v>713</v>
      </c>
      <c r="C508" s="2" t="s">
        <v>1255</v>
      </c>
      <c r="D508" s="3" t="s">
        <v>258</v>
      </c>
      <c r="E508" s="4">
        <v>1</v>
      </c>
      <c r="F508" s="5">
        <v>0</v>
      </c>
      <c r="G508" s="6">
        <v>2</v>
      </c>
      <c r="H508" s="6">
        <f t="shared" si="28"/>
        <v>0</v>
      </c>
    </row>
    <row r="509" spans="1:8">
      <c r="A509" s="1" t="s">
        <v>1256</v>
      </c>
      <c r="B509" s="1" t="s">
        <v>716</v>
      </c>
      <c r="C509" s="2" t="s">
        <v>1257</v>
      </c>
      <c r="D509" s="3" t="s">
        <v>258</v>
      </c>
      <c r="E509" s="4">
        <v>5</v>
      </c>
      <c r="F509" s="5">
        <v>0</v>
      </c>
      <c r="G509" s="6">
        <v>2</v>
      </c>
      <c r="H509" s="6">
        <f t="shared" si="28"/>
        <v>0</v>
      </c>
    </row>
    <row r="510" spans="1:8" ht="25.5">
      <c r="A510" s="1" t="s">
        <v>1258</v>
      </c>
      <c r="B510" s="1" t="s">
        <v>1259</v>
      </c>
      <c r="C510" s="2" t="s">
        <v>1260</v>
      </c>
      <c r="D510" s="3" t="s">
        <v>258</v>
      </c>
      <c r="E510" s="4">
        <v>2</v>
      </c>
      <c r="F510" s="5">
        <v>0</v>
      </c>
      <c r="G510" s="6">
        <v>2</v>
      </c>
      <c r="H510" s="6">
        <f t="shared" si="28"/>
        <v>0</v>
      </c>
    </row>
    <row r="511" spans="1:8">
      <c r="A511" s="1" t="s">
        <v>1261</v>
      </c>
      <c r="B511" s="1" t="s">
        <v>47</v>
      </c>
      <c r="C511" s="2" t="s">
        <v>1262</v>
      </c>
      <c r="E511" s="4">
        <v>0</v>
      </c>
      <c r="F511" s="5">
        <v>0</v>
      </c>
      <c r="G511" s="6">
        <v>1</v>
      </c>
      <c r="H511" s="6">
        <f>H512+H528+H546+H564+H571+H591</f>
        <v>0</v>
      </c>
    </row>
    <row r="512" spans="1:8">
      <c r="A512" s="1" t="s">
        <v>1263</v>
      </c>
      <c r="B512" s="1" t="s">
        <v>1264</v>
      </c>
      <c r="C512" s="2" t="s">
        <v>1265</v>
      </c>
      <c r="E512" s="4">
        <v>0</v>
      </c>
      <c r="F512" s="5">
        <v>0</v>
      </c>
      <c r="G512" s="6">
        <v>1</v>
      </c>
      <c r="H512" s="6">
        <f>H513+H516</f>
        <v>0</v>
      </c>
    </row>
    <row r="513" spans="1:8">
      <c r="A513" s="1" t="s">
        <v>1266</v>
      </c>
      <c r="B513" s="1" t="s">
        <v>27</v>
      </c>
      <c r="C513" s="2" t="s">
        <v>1267</v>
      </c>
      <c r="E513" s="4">
        <v>0</v>
      </c>
      <c r="F513" s="5">
        <v>0</v>
      </c>
      <c r="G513" s="6">
        <v>1</v>
      </c>
      <c r="H513" s="6">
        <f>H514+H515</f>
        <v>0</v>
      </c>
    </row>
    <row r="514" spans="1:8">
      <c r="A514" s="1" t="s">
        <v>1268</v>
      </c>
      <c r="B514" s="1" t="s">
        <v>1269</v>
      </c>
      <c r="C514" s="2" t="s">
        <v>1270</v>
      </c>
      <c r="D514" s="3" t="s">
        <v>381</v>
      </c>
      <c r="E514" s="4">
        <v>120</v>
      </c>
      <c r="F514" s="5">
        <v>0</v>
      </c>
      <c r="G514" s="6">
        <v>2</v>
      </c>
      <c r="H514" s="6">
        <f t="shared" ref="H514:H515" si="29">ROUND(ROUND(F514,2)*ROUND(E514,2), 2)</f>
        <v>0</v>
      </c>
    </row>
    <row r="515" spans="1:8">
      <c r="A515" s="1" t="s">
        <v>1271</v>
      </c>
      <c r="B515" s="1" t="s">
        <v>1272</v>
      </c>
      <c r="C515" s="2" t="s">
        <v>1273</v>
      </c>
      <c r="D515" s="3" t="s">
        <v>258</v>
      </c>
      <c r="E515" s="4">
        <v>6</v>
      </c>
      <c r="F515" s="5">
        <v>0</v>
      </c>
      <c r="G515" s="6">
        <v>2</v>
      </c>
      <c r="H515" s="6">
        <f t="shared" si="29"/>
        <v>0</v>
      </c>
    </row>
    <row r="516" spans="1:8">
      <c r="A516" s="1" t="s">
        <v>1274</v>
      </c>
      <c r="B516" s="1" t="s">
        <v>208</v>
      </c>
      <c r="C516" s="2" t="s">
        <v>1275</v>
      </c>
      <c r="E516" s="4">
        <v>0</v>
      </c>
      <c r="F516" s="5">
        <v>0</v>
      </c>
      <c r="G516" s="6">
        <v>1</v>
      </c>
      <c r="H516" s="6">
        <f>H517+H518+H519+H520+H521+H522+H523+H524+H525+H526+H527</f>
        <v>0</v>
      </c>
    </row>
    <row r="517" spans="1:8" ht="25.5">
      <c r="A517" s="1" t="s">
        <v>1276</v>
      </c>
      <c r="B517" s="1" t="s">
        <v>1277</v>
      </c>
      <c r="C517" s="2" t="s">
        <v>1278</v>
      </c>
      <c r="D517" s="3" t="s">
        <v>281</v>
      </c>
      <c r="E517" s="4">
        <v>80</v>
      </c>
      <c r="F517" s="5">
        <v>0</v>
      </c>
      <c r="G517" s="6">
        <v>2</v>
      </c>
      <c r="H517" s="6">
        <f t="shared" ref="H517:H527" si="30">ROUND(ROUND(F517,2)*ROUND(E517,2), 2)</f>
        <v>0</v>
      </c>
    </row>
    <row r="518" spans="1:8">
      <c r="A518" s="1" t="s">
        <v>1279</v>
      </c>
      <c r="B518" s="1" t="s">
        <v>1280</v>
      </c>
      <c r="C518" s="2" t="s">
        <v>1281</v>
      </c>
      <c r="D518" s="3" t="s">
        <v>258</v>
      </c>
      <c r="E518" s="4">
        <v>1</v>
      </c>
      <c r="F518" s="5">
        <v>0</v>
      </c>
      <c r="G518" s="6">
        <v>2</v>
      </c>
      <c r="H518" s="6">
        <f t="shared" si="30"/>
        <v>0</v>
      </c>
    </row>
    <row r="519" spans="1:8">
      <c r="A519" s="1" t="s">
        <v>1282</v>
      </c>
      <c r="B519" s="1" t="s">
        <v>1283</v>
      </c>
      <c r="C519" s="2" t="s">
        <v>1284</v>
      </c>
      <c r="D519" s="3" t="s">
        <v>258</v>
      </c>
      <c r="E519" s="4">
        <v>1</v>
      </c>
      <c r="F519" s="5">
        <v>0</v>
      </c>
      <c r="G519" s="6">
        <v>2</v>
      </c>
      <c r="H519" s="6">
        <f t="shared" si="30"/>
        <v>0</v>
      </c>
    </row>
    <row r="520" spans="1:8" ht="38.25">
      <c r="A520" s="1" t="s">
        <v>1285</v>
      </c>
      <c r="B520" s="1" t="s">
        <v>1286</v>
      </c>
      <c r="C520" s="2" t="s">
        <v>1287</v>
      </c>
      <c r="D520" s="3" t="s">
        <v>281</v>
      </c>
      <c r="E520" s="4">
        <v>2755</v>
      </c>
      <c r="F520" s="5">
        <v>0</v>
      </c>
      <c r="G520" s="6">
        <v>2</v>
      </c>
      <c r="H520" s="6">
        <f t="shared" si="30"/>
        <v>0</v>
      </c>
    </row>
    <row r="521" spans="1:8">
      <c r="A521" s="1" t="s">
        <v>1288</v>
      </c>
      <c r="B521" s="1" t="s">
        <v>1289</v>
      </c>
      <c r="C521" s="2" t="s">
        <v>1290</v>
      </c>
      <c r="D521" s="3" t="s">
        <v>381</v>
      </c>
      <c r="E521" s="4">
        <v>60</v>
      </c>
      <c r="F521" s="5">
        <v>0</v>
      </c>
      <c r="G521" s="6">
        <v>2</v>
      </c>
      <c r="H521" s="6">
        <f t="shared" si="30"/>
        <v>0</v>
      </c>
    </row>
    <row r="522" spans="1:8">
      <c r="A522" s="1" t="s">
        <v>1291</v>
      </c>
      <c r="B522" s="1" t="s">
        <v>1292</v>
      </c>
      <c r="C522" s="2" t="s">
        <v>1293</v>
      </c>
      <c r="D522" s="3" t="s">
        <v>281</v>
      </c>
      <c r="E522" s="4">
        <v>20</v>
      </c>
      <c r="F522" s="5">
        <v>0</v>
      </c>
      <c r="G522" s="6">
        <v>2</v>
      </c>
      <c r="H522" s="6">
        <f t="shared" si="30"/>
        <v>0</v>
      </c>
    </row>
    <row r="523" spans="1:8">
      <c r="A523" s="1" t="s">
        <v>1294</v>
      </c>
      <c r="B523" s="1" t="s">
        <v>1295</v>
      </c>
      <c r="C523" s="2" t="s">
        <v>1296</v>
      </c>
      <c r="D523" s="3" t="s">
        <v>381</v>
      </c>
      <c r="E523" s="4">
        <v>390</v>
      </c>
      <c r="F523" s="5">
        <v>0</v>
      </c>
      <c r="G523" s="6">
        <v>2</v>
      </c>
      <c r="H523" s="6">
        <f t="shared" si="30"/>
        <v>0</v>
      </c>
    </row>
    <row r="524" spans="1:8">
      <c r="A524" s="1" t="s">
        <v>1297</v>
      </c>
      <c r="B524" s="1" t="s">
        <v>1298</v>
      </c>
      <c r="C524" s="2" t="s">
        <v>1299</v>
      </c>
      <c r="D524" s="3" t="s">
        <v>381</v>
      </c>
      <c r="E524" s="4">
        <v>250</v>
      </c>
      <c r="F524" s="5">
        <v>0</v>
      </c>
      <c r="G524" s="6">
        <v>2</v>
      </c>
      <c r="H524" s="6">
        <f t="shared" si="30"/>
        <v>0</v>
      </c>
    </row>
    <row r="525" spans="1:8">
      <c r="A525" s="1" t="s">
        <v>1300</v>
      </c>
      <c r="B525" s="1" t="s">
        <v>1301</v>
      </c>
      <c r="C525" s="2" t="s">
        <v>1302</v>
      </c>
      <c r="D525" s="3" t="s">
        <v>1303</v>
      </c>
      <c r="E525" s="4">
        <v>75</v>
      </c>
      <c r="F525" s="5">
        <v>0</v>
      </c>
      <c r="G525" s="6">
        <v>2</v>
      </c>
      <c r="H525" s="6">
        <f t="shared" si="30"/>
        <v>0</v>
      </c>
    </row>
    <row r="526" spans="1:8">
      <c r="A526" s="1" t="s">
        <v>1304</v>
      </c>
      <c r="B526" s="1" t="s">
        <v>1305</v>
      </c>
      <c r="C526" s="2" t="s">
        <v>1306</v>
      </c>
      <c r="D526" s="3" t="s">
        <v>258</v>
      </c>
      <c r="E526" s="4">
        <v>10</v>
      </c>
      <c r="F526" s="5">
        <v>0</v>
      </c>
      <c r="G526" s="6">
        <v>2</v>
      </c>
      <c r="H526" s="6">
        <f t="shared" si="30"/>
        <v>0</v>
      </c>
    </row>
    <row r="527" spans="1:8">
      <c r="A527" s="1" t="s">
        <v>1307</v>
      </c>
      <c r="B527" s="1" t="s">
        <v>1308</v>
      </c>
      <c r="C527" s="2" t="s">
        <v>1306</v>
      </c>
      <c r="D527" s="3" t="s">
        <v>258</v>
      </c>
      <c r="E527" s="4">
        <v>22</v>
      </c>
      <c r="F527" s="5">
        <v>0</v>
      </c>
      <c r="G527" s="6">
        <v>2</v>
      </c>
      <c r="H527" s="6">
        <f t="shared" si="30"/>
        <v>0</v>
      </c>
    </row>
    <row r="528" spans="1:8">
      <c r="A528" s="1" t="s">
        <v>1309</v>
      </c>
      <c r="B528" s="1" t="s">
        <v>1310</v>
      </c>
      <c r="C528" s="2" t="s">
        <v>1311</v>
      </c>
      <c r="E528" s="4">
        <v>0</v>
      </c>
      <c r="F528" s="5">
        <v>0</v>
      </c>
      <c r="G528" s="6">
        <v>1</v>
      </c>
      <c r="H528" s="6">
        <f>H529+H536+H541+H543</f>
        <v>0</v>
      </c>
    </row>
    <row r="529" spans="1:8">
      <c r="A529" s="1" t="s">
        <v>1312</v>
      </c>
      <c r="B529" s="1" t="s">
        <v>1313</v>
      </c>
      <c r="C529" s="2" t="s">
        <v>1314</v>
      </c>
      <c r="E529" s="4">
        <v>0</v>
      </c>
      <c r="F529" s="5">
        <v>0</v>
      </c>
      <c r="G529" s="6">
        <v>1</v>
      </c>
      <c r="H529" s="6">
        <f>H530+H531+H532+H533+H534+H535</f>
        <v>0</v>
      </c>
    </row>
    <row r="530" spans="1:8">
      <c r="A530" s="1" t="s">
        <v>1315</v>
      </c>
      <c r="B530" s="1" t="s">
        <v>1316</v>
      </c>
      <c r="C530" s="2" t="s">
        <v>1317</v>
      </c>
      <c r="D530" s="3" t="s">
        <v>274</v>
      </c>
      <c r="E530" s="4">
        <v>50</v>
      </c>
      <c r="F530" s="5">
        <v>0</v>
      </c>
      <c r="G530" s="6">
        <v>2</v>
      </c>
      <c r="H530" s="6">
        <f t="shared" ref="H530:H535" si="31">ROUND(ROUND(F530,2)*ROUND(E530,2), 2)</f>
        <v>0</v>
      </c>
    </row>
    <row r="531" spans="1:8">
      <c r="A531" s="1" t="s">
        <v>1318</v>
      </c>
      <c r="B531" s="1" t="s">
        <v>1319</v>
      </c>
      <c r="C531" s="2" t="s">
        <v>1320</v>
      </c>
      <c r="D531" s="3" t="s">
        <v>274</v>
      </c>
      <c r="E531" s="4">
        <v>50</v>
      </c>
      <c r="F531" s="5">
        <v>0</v>
      </c>
      <c r="G531" s="6">
        <v>2</v>
      </c>
      <c r="H531" s="6">
        <f t="shared" si="31"/>
        <v>0</v>
      </c>
    </row>
    <row r="532" spans="1:8">
      <c r="A532" s="1" t="s">
        <v>1321</v>
      </c>
      <c r="B532" s="1" t="s">
        <v>1322</v>
      </c>
      <c r="C532" s="2" t="s">
        <v>1323</v>
      </c>
      <c r="D532" s="3" t="s">
        <v>274</v>
      </c>
      <c r="E532" s="4">
        <v>420</v>
      </c>
      <c r="F532" s="5">
        <v>0</v>
      </c>
      <c r="G532" s="6">
        <v>2</v>
      </c>
      <c r="H532" s="6">
        <f t="shared" si="31"/>
        <v>0</v>
      </c>
    </row>
    <row r="533" spans="1:8" ht="25.5">
      <c r="A533" s="1" t="s">
        <v>1324</v>
      </c>
      <c r="B533" s="1" t="s">
        <v>1325</v>
      </c>
      <c r="C533" s="2" t="s">
        <v>1326</v>
      </c>
      <c r="D533" s="3" t="s">
        <v>274</v>
      </c>
      <c r="E533" s="4">
        <v>87</v>
      </c>
      <c r="F533" s="5">
        <v>0</v>
      </c>
      <c r="G533" s="6">
        <v>2</v>
      </c>
      <c r="H533" s="6">
        <f t="shared" si="31"/>
        <v>0</v>
      </c>
    </row>
    <row r="534" spans="1:8" ht="25.5">
      <c r="A534" s="1" t="s">
        <v>1327</v>
      </c>
      <c r="B534" s="1" t="s">
        <v>1328</v>
      </c>
      <c r="C534" s="2" t="s">
        <v>1329</v>
      </c>
      <c r="D534" s="3" t="s">
        <v>274</v>
      </c>
      <c r="E534" s="4">
        <v>10</v>
      </c>
      <c r="F534" s="5">
        <v>0</v>
      </c>
      <c r="G534" s="6">
        <v>2</v>
      </c>
      <c r="H534" s="6">
        <f t="shared" si="31"/>
        <v>0</v>
      </c>
    </row>
    <row r="535" spans="1:8">
      <c r="A535" s="1" t="s">
        <v>1330</v>
      </c>
      <c r="B535" s="1" t="s">
        <v>1331</v>
      </c>
      <c r="C535" s="2" t="s">
        <v>1332</v>
      </c>
      <c r="D535" s="3" t="s">
        <v>274</v>
      </c>
      <c r="E535" s="4">
        <v>567</v>
      </c>
      <c r="F535" s="5">
        <v>0</v>
      </c>
      <c r="G535" s="6">
        <v>2</v>
      </c>
      <c r="H535" s="6">
        <f t="shared" si="31"/>
        <v>0</v>
      </c>
    </row>
    <row r="536" spans="1:8">
      <c r="A536" s="1" t="s">
        <v>1333</v>
      </c>
      <c r="B536" s="1" t="s">
        <v>1334</v>
      </c>
      <c r="C536" s="2" t="s">
        <v>1335</v>
      </c>
      <c r="E536" s="4">
        <v>0</v>
      </c>
      <c r="F536" s="5">
        <v>0</v>
      </c>
      <c r="G536" s="6">
        <v>1</v>
      </c>
      <c r="H536" s="6">
        <f>H537+H538+H539+H540</f>
        <v>0</v>
      </c>
    </row>
    <row r="537" spans="1:8">
      <c r="A537" s="1" t="s">
        <v>1336</v>
      </c>
      <c r="B537" s="1" t="s">
        <v>1337</v>
      </c>
      <c r="C537" s="2" t="s">
        <v>1338</v>
      </c>
      <c r="D537" s="3" t="s">
        <v>281</v>
      </c>
      <c r="E537" s="4">
        <v>2950</v>
      </c>
      <c r="F537" s="5">
        <v>0</v>
      </c>
      <c r="G537" s="6">
        <v>2</v>
      </c>
      <c r="H537" s="6">
        <f t="shared" ref="H537:H540" si="32">ROUND(ROUND(F537,2)*ROUND(E537,2), 2)</f>
        <v>0</v>
      </c>
    </row>
    <row r="538" spans="1:8">
      <c r="A538" s="1" t="s">
        <v>1339</v>
      </c>
      <c r="B538" s="1" t="s">
        <v>1340</v>
      </c>
      <c r="C538" s="2" t="s">
        <v>1341</v>
      </c>
      <c r="D538" s="3" t="s">
        <v>274</v>
      </c>
      <c r="E538" s="4">
        <v>260</v>
      </c>
      <c r="F538" s="5">
        <v>0</v>
      </c>
      <c r="G538" s="6">
        <v>2</v>
      </c>
      <c r="H538" s="6">
        <f t="shared" si="32"/>
        <v>0</v>
      </c>
    </row>
    <row r="539" spans="1:8" ht="25.5">
      <c r="A539" s="1" t="s">
        <v>1342</v>
      </c>
      <c r="B539" s="1" t="s">
        <v>1343</v>
      </c>
      <c r="C539" s="2" t="s">
        <v>1344</v>
      </c>
      <c r="D539" s="3" t="s">
        <v>274</v>
      </c>
      <c r="E539" s="4">
        <v>43.5</v>
      </c>
      <c r="F539" s="5">
        <v>0</v>
      </c>
      <c r="G539" s="6">
        <v>2</v>
      </c>
      <c r="H539" s="6">
        <f t="shared" si="32"/>
        <v>0</v>
      </c>
    </row>
    <row r="540" spans="1:8" ht="25.5">
      <c r="A540" s="1" t="s">
        <v>1345</v>
      </c>
      <c r="B540" s="1" t="s">
        <v>1346</v>
      </c>
      <c r="C540" s="2" t="s">
        <v>1347</v>
      </c>
      <c r="D540" s="3" t="s">
        <v>274</v>
      </c>
      <c r="E540" s="4">
        <v>43.5</v>
      </c>
      <c r="F540" s="5">
        <v>0</v>
      </c>
      <c r="G540" s="6">
        <v>2</v>
      </c>
      <c r="H540" s="6">
        <f t="shared" si="32"/>
        <v>0</v>
      </c>
    </row>
    <row r="541" spans="1:8">
      <c r="A541" s="1" t="s">
        <v>1348</v>
      </c>
      <c r="B541" s="1" t="s">
        <v>1349</v>
      </c>
      <c r="C541" s="2" t="s">
        <v>1350</v>
      </c>
      <c r="E541" s="4">
        <v>0</v>
      </c>
      <c r="F541" s="5">
        <v>0</v>
      </c>
      <c r="G541" s="6">
        <v>1</v>
      </c>
      <c r="H541" s="6">
        <f>H542</f>
        <v>0</v>
      </c>
    </row>
    <row r="542" spans="1:8">
      <c r="A542" s="1" t="s">
        <v>1351</v>
      </c>
      <c r="B542" s="1" t="s">
        <v>1301</v>
      </c>
      <c r="C542" s="2" t="s">
        <v>1352</v>
      </c>
      <c r="D542" s="3" t="s">
        <v>281</v>
      </c>
      <c r="E542" s="4">
        <v>220</v>
      </c>
      <c r="F542" s="5">
        <v>0</v>
      </c>
      <c r="G542" s="6">
        <v>2</v>
      </c>
      <c r="H542" s="6">
        <f>ROUND(ROUND(F542,2)*ROUND(E542,2), 2)</f>
        <v>0</v>
      </c>
    </row>
    <row r="543" spans="1:8">
      <c r="A543" s="1" t="s">
        <v>1353</v>
      </c>
      <c r="B543" s="1" t="s">
        <v>1354</v>
      </c>
      <c r="C543" s="2" t="s">
        <v>1355</v>
      </c>
      <c r="E543" s="4">
        <v>0</v>
      </c>
      <c r="F543" s="5">
        <v>0</v>
      </c>
      <c r="G543" s="6">
        <v>1</v>
      </c>
      <c r="H543" s="6">
        <f>H544+H545</f>
        <v>0</v>
      </c>
    </row>
    <row r="544" spans="1:8">
      <c r="A544" s="1" t="s">
        <v>1356</v>
      </c>
      <c r="B544" s="1" t="s">
        <v>1357</v>
      </c>
      <c r="C544" s="2" t="s">
        <v>1358</v>
      </c>
      <c r="D544" s="3" t="s">
        <v>274</v>
      </c>
      <c r="E544" s="4">
        <v>50</v>
      </c>
      <c r="F544" s="5">
        <v>0</v>
      </c>
      <c r="G544" s="6">
        <v>2</v>
      </c>
      <c r="H544" s="6">
        <f t="shared" ref="H544:H545" si="33">ROUND(ROUND(F544,2)*ROUND(E544,2), 2)</f>
        <v>0</v>
      </c>
    </row>
    <row r="545" spans="1:8">
      <c r="A545" s="1" t="s">
        <v>1359</v>
      </c>
      <c r="B545" s="1" t="s">
        <v>1360</v>
      </c>
      <c r="C545" s="2" t="s">
        <v>1361</v>
      </c>
      <c r="D545" s="3" t="s">
        <v>274</v>
      </c>
      <c r="E545" s="4">
        <v>507</v>
      </c>
      <c r="F545" s="5">
        <v>0</v>
      </c>
      <c r="G545" s="6">
        <v>2</v>
      </c>
      <c r="H545" s="6">
        <f t="shared" si="33"/>
        <v>0</v>
      </c>
    </row>
    <row r="546" spans="1:8">
      <c r="A546" s="1" t="s">
        <v>1362</v>
      </c>
      <c r="B546" s="1" t="s">
        <v>1363</v>
      </c>
      <c r="C546" s="2" t="s">
        <v>1364</v>
      </c>
      <c r="E546" s="4">
        <v>0</v>
      </c>
      <c r="F546" s="5">
        <v>0</v>
      </c>
      <c r="G546" s="6">
        <v>1</v>
      </c>
      <c r="H546" s="6">
        <f>H547+H553+H557</f>
        <v>0</v>
      </c>
    </row>
    <row r="547" spans="1:8">
      <c r="A547" s="1" t="s">
        <v>1365</v>
      </c>
      <c r="B547" s="1" t="s">
        <v>656</v>
      </c>
      <c r="C547" s="2" t="s">
        <v>1366</v>
      </c>
      <c r="E547" s="4">
        <v>0</v>
      </c>
      <c r="F547" s="5">
        <v>0</v>
      </c>
      <c r="G547" s="6">
        <v>1</v>
      </c>
      <c r="H547" s="6">
        <f>H548+H551</f>
        <v>0</v>
      </c>
    </row>
    <row r="548" spans="1:8">
      <c r="A548" s="1" t="s">
        <v>1367</v>
      </c>
      <c r="B548" s="1" t="s">
        <v>1368</v>
      </c>
      <c r="C548" s="2" t="s">
        <v>1369</v>
      </c>
      <c r="E548" s="4">
        <v>0</v>
      </c>
      <c r="F548" s="5">
        <v>0</v>
      </c>
      <c r="G548" s="6">
        <v>1</v>
      </c>
      <c r="H548" s="6">
        <f>H549+H550</f>
        <v>0</v>
      </c>
    </row>
    <row r="549" spans="1:8" ht="25.5">
      <c r="A549" s="1" t="s">
        <v>1370</v>
      </c>
      <c r="B549" s="1" t="s">
        <v>1371</v>
      </c>
      <c r="C549" s="2" t="s">
        <v>1372</v>
      </c>
      <c r="D549" s="3" t="s">
        <v>274</v>
      </c>
      <c r="E549" s="4">
        <v>140</v>
      </c>
      <c r="F549" s="5">
        <v>0</v>
      </c>
      <c r="G549" s="6">
        <v>2</v>
      </c>
      <c r="H549" s="6">
        <f t="shared" ref="H549:H550" si="34">ROUND(ROUND(F549,2)*ROUND(E549,2), 2)</f>
        <v>0</v>
      </c>
    </row>
    <row r="550" spans="1:8" ht="25.5">
      <c r="A550" s="1" t="s">
        <v>1373</v>
      </c>
      <c r="B550" s="1" t="s">
        <v>1374</v>
      </c>
      <c r="C550" s="2" t="s">
        <v>1375</v>
      </c>
      <c r="D550" s="3" t="s">
        <v>274</v>
      </c>
      <c r="E550" s="4">
        <v>110</v>
      </c>
      <c r="F550" s="5">
        <v>0</v>
      </c>
      <c r="G550" s="6">
        <v>2</v>
      </c>
      <c r="H550" s="6">
        <f t="shared" si="34"/>
        <v>0</v>
      </c>
    </row>
    <row r="551" spans="1:8">
      <c r="A551" s="1" t="s">
        <v>1376</v>
      </c>
      <c r="B551" s="1" t="s">
        <v>1377</v>
      </c>
      <c r="C551" s="2" t="s">
        <v>1378</v>
      </c>
      <c r="E551" s="4">
        <v>0</v>
      </c>
      <c r="F551" s="5">
        <v>0</v>
      </c>
      <c r="G551" s="6">
        <v>1</v>
      </c>
      <c r="H551" s="6">
        <f>H552</f>
        <v>0</v>
      </c>
    </row>
    <row r="552" spans="1:8" ht="25.5">
      <c r="A552" s="1" t="s">
        <v>1379</v>
      </c>
      <c r="B552" s="1" t="s">
        <v>1380</v>
      </c>
      <c r="C552" s="2" t="s">
        <v>1381</v>
      </c>
      <c r="D552" s="3" t="s">
        <v>281</v>
      </c>
      <c r="E552" s="4">
        <v>415</v>
      </c>
      <c r="F552" s="5">
        <v>0</v>
      </c>
      <c r="G552" s="6">
        <v>2</v>
      </c>
      <c r="H552" s="6">
        <f>ROUND(ROUND(F552,2)*ROUND(E552,2), 2)</f>
        <v>0</v>
      </c>
    </row>
    <row r="553" spans="1:8">
      <c r="A553" s="1" t="s">
        <v>1382</v>
      </c>
      <c r="B553" s="1" t="s">
        <v>1383</v>
      </c>
      <c r="C553" s="2" t="s">
        <v>1384</v>
      </c>
      <c r="E553" s="4">
        <v>0</v>
      </c>
      <c r="F553" s="5">
        <v>0</v>
      </c>
      <c r="G553" s="6">
        <v>1</v>
      </c>
      <c r="H553" s="6">
        <f>H554</f>
        <v>0</v>
      </c>
    </row>
    <row r="554" spans="1:8">
      <c r="A554" s="1" t="s">
        <v>1385</v>
      </c>
      <c r="B554" s="1" t="s">
        <v>1386</v>
      </c>
      <c r="C554" s="2" t="s">
        <v>1387</v>
      </c>
      <c r="E554" s="4">
        <v>0</v>
      </c>
      <c r="F554" s="5">
        <v>0</v>
      </c>
      <c r="G554" s="6">
        <v>1</v>
      </c>
      <c r="H554" s="6">
        <f>H555+H556</f>
        <v>0</v>
      </c>
    </row>
    <row r="555" spans="1:8" ht="25.5">
      <c r="A555" s="1" t="s">
        <v>1388</v>
      </c>
      <c r="B555" s="1" t="s">
        <v>1389</v>
      </c>
      <c r="C555" s="2" t="s">
        <v>1390</v>
      </c>
      <c r="D555" s="3" t="s">
        <v>281</v>
      </c>
      <c r="E555" s="4">
        <v>415</v>
      </c>
      <c r="F555" s="5">
        <v>0</v>
      </c>
      <c r="G555" s="6">
        <v>2</v>
      </c>
      <c r="H555" s="6">
        <f t="shared" ref="H555:H556" si="35">ROUND(ROUND(F555,2)*ROUND(E555,2), 2)</f>
        <v>0</v>
      </c>
    </row>
    <row r="556" spans="1:8" ht="25.5">
      <c r="A556" s="1" t="s">
        <v>1391</v>
      </c>
      <c r="B556" s="1" t="s">
        <v>1328</v>
      </c>
      <c r="C556" s="2" t="s">
        <v>1392</v>
      </c>
      <c r="D556" s="3" t="s">
        <v>281</v>
      </c>
      <c r="E556" s="4">
        <v>1005</v>
      </c>
      <c r="F556" s="5">
        <v>0</v>
      </c>
      <c r="G556" s="6">
        <v>2</v>
      </c>
      <c r="H556" s="6">
        <f t="shared" si="35"/>
        <v>0</v>
      </c>
    </row>
    <row r="557" spans="1:8">
      <c r="A557" s="1" t="s">
        <v>1393</v>
      </c>
      <c r="B557" s="1" t="s">
        <v>1394</v>
      </c>
      <c r="C557" s="2" t="s">
        <v>1395</v>
      </c>
      <c r="E557" s="4">
        <v>0</v>
      </c>
      <c r="F557" s="5">
        <v>0</v>
      </c>
      <c r="G557" s="6">
        <v>1</v>
      </c>
      <c r="H557" s="6">
        <f>H558+H559+H560+H561+H562+H563</f>
        <v>0</v>
      </c>
    </row>
    <row r="558" spans="1:8">
      <c r="A558" s="1" t="s">
        <v>1396</v>
      </c>
      <c r="B558" s="1" t="s">
        <v>1331</v>
      </c>
      <c r="C558" s="2" t="s">
        <v>1397</v>
      </c>
      <c r="D558" s="3" t="s">
        <v>381</v>
      </c>
      <c r="E558" s="4">
        <v>410</v>
      </c>
      <c r="F558" s="5">
        <v>0</v>
      </c>
      <c r="G558" s="6">
        <v>2</v>
      </c>
      <c r="H558" s="6">
        <f t="shared" ref="H558:H563" si="36">ROUND(ROUND(F558,2)*ROUND(E558,2), 2)</f>
        <v>0</v>
      </c>
    </row>
    <row r="559" spans="1:8">
      <c r="A559" s="1" t="s">
        <v>1398</v>
      </c>
      <c r="B559" s="1" t="s">
        <v>1399</v>
      </c>
      <c r="C559" s="2" t="s">
        <v>1400</v>
      </c>
      <c r="D559" s="3" t="s">
        <v>381</v>
      </c>
      <c r="E559" s="4">
        <v>25</v>
      </c>
      <c r="F559" s="5">
        <v>0</v>
      </c>
      <c r="G559" s="6">
        <v>2</v>
      </c>
      <c r="H559" s="6">
        <f t="shared" si="36"/>
        <v>0</v>
      </c>
    </row>
    <row r="560" spans="1:8">
      <c r="A560" s="1" t="s">
        <v>1401</v>
      </c>
      <c r="B560" s="1" t="s">
        <v>1402</v>
      </c>
      <c r="C560" s="2" t="s">
        <v>1403</v>
      </c>
      <c r="D560" s="3" t="s">
        <v>381</v>
      </c>
      <c r="E560" s="4">
        <v>250</v>
      </c>
      <c r="F560" s="5">
        <v>0</v>
      </c>
      <c r="G560" s="6">
        <v>2</v>
      </c>
      <c r="H560" s="6">
        <f t="shared" si="36"/>
        <v>0</v>
      </c>
    </row>
    <row r="561" spans="1:8" ht="25.5">
      <c r="A561" s="1" t="s">
        <v>1404</v>
      </c>
      <c r="B561" s="1" t="s">
        <v>1343</v>
      </c>
      <c r="C561" s="2" t="s">
        <v>1405</v>
      </c>
      <c r="D561" s="3" t="s">
        <v>281</v>
      </c>
      <c r="E561" s="4">
        <v>13</v>
      </c>
      <c r="F561" s="5">
        <v>0</v>
      </c>
      <c r="G561" s="6">
        <v>2</v>
      </c>
      <c r="H561" s="6">
        <f t="shared" si="36"/>
        <v>0</v>
      </c>
    </row>
    <row r="562" spans="1:8" ht="25.5">
      <c r="A562" s="1" t="s">
        <v>1406</v>
      </c>
      <c r="B562" s="1" t="s">
        <v>1346</v>
      </c>
      <c r="C562" s="2" t="s">
        <v>1407</v>
      </c>
      <c r="D562" s="3" t="s">
        <v>281</v>
      </c>
      <c r="E562" s="4">
        <v>20.8</v>
      </c>
      <c r="F562" s="5">
        <v>0</v>
      </c>
      <c r="G562" s="6">
        <v>2</v>
      </c>
      <c r="H562" s="6">
        <f t="shared" si="36"/>
        <v>0</v>
      </c>
    </row>
    <row r="563" spans="1:8" ht="25.5">
      <c r="A563" s="1" t="s">
        <v>1408</v>
      </c>
      <c r="B563" s="1" t="s">
        <v>1301</v>
      </c>
      <c r="C563" s="2" t="s">
        <v>1409</v>
      </c>
      <c r="D563" s="3" t="s">
        <v>281</v>
      </c>
      <c r="E563" s="4">
        <v>7</v>
      </c>
      <c r="F563" s="5">
        <v>0</v>
      </c>
      <c r="G563" s="6">
        <v>2</v>
      </c>
      <c r="H563" s="6">
        <f t="shared" si="36"/>
        <v>0</v>
      </c>
    </row>
    <row r="564" spans="1:8">
      <c r="A564" s="1" t="s">
        <v>1410</v>
      </c>
      <c r="B564" s="1" t="s">
        <v>1411</v>
      </c>
      <c r="C564" s="2" t="s">
        <v>1412</v>
      </c>
      <c r="E564" s="4">
        <v>0</v>
      </c>
      <c r="F564" s="5">
        <v>0</v>
      </c>
      <c r="G564" s="6">
        <v>1</v>
      </c>
      <c r="H564" s="6">
        <f>H565+H567</f>
        <v>0</v>
      </c>
    </row>
    <row r="565" spans="1:8">
      <c r="A565" s="1" t="s">
        <v>1413</v>
      </c>
      <c r="B565" s="1" t="s">
        <v>1414</v>
      </c>
      <c r="C565" s="2" t="s">
        <v>1415</v>
      </c>
      <c r="E565" s="4">
        <v>0</v>
      </c>
      <c r="F565" s="5">
        <v>0</v>
      </c>
      <c r="G565" s="6">
        <v>1</v>
      </c>
      <c r="H565" s="6">
        <f>H566</f>
        <v>0</v>
      </c>
    </row>
    <row r="566" spans="1:8" ht="25.5">
      <c r="A566" s="1" t="s">
        <v>1416</v>
      </c>
      <c r="B566" s="1" t="s">
        <v>1371</v>
      </c>
      <c r="C566" s="2" t="s">
        <v>1417</v>
      </c>
      <c r="D566" s="3" t="s">
        <v>381</v>
      </c>
      <c r="E566" s="4">
        <v>145</v>
      </c>
      <c r="F566" s="5">
        <v>0</v>
      </c>
      <c r="G566" s="6">
        <v>2</v>
      </c>
      <c r="H566" s="6">
        <f>ROUND(ROUND(F566,2)*ROUND(E566,2), 2)</f>
        <v>0</v>
      </c>
    </row>
    <row r="567" spans="1:8">
      <c r="A567" s="1" t="s">
        <v>1418</v>
      </c>
      <c r="B567" s="1" t="s">
        <v>1419</v>
      </c>
      <c r="C567" s="2" t="s">
        <v>1420</v>
      </c>
      <c r="E567" s="4">
        <v>0</v>
      </c>
      <c r="F567" s="5">
        <v>0</v>
      </c>
      <c r="G567" s="6">
        <v>1</v>
      </c>
      <c r="H567" s="6">
        <f>H568+H569+H570</f>
        <v>0</v>
      </c>
    </row>
    <row r="568" spans="1:8" ht="63.75">
      <c r="A568" s="1" t="s">
        <v>1421</v>
      </c>
      <c r="B568" s="1" t="s">
        <v>1374</v>
      </c>
      <c r="C568" s="2" t="s">
        <v>1422</v>
      </c>
      <c r="D568" s="3" t="s">
        <v>258</v>
      </c>
      <c r="E568" s="4">
        <v>16</v>
      </c>
      <c r="F568" s="5">
        <v>0</v>
      </c>
      <c r="G568" s="6">
        <v>2</v>
      </c>
      <c r="H568" s="6">
        <f t="shared" ref="H568:H570" si="37">ROUND(ROUND(F568,2)*ROUND(E568,2), 2)</f>
        <v>0</v>
      </c>
    </row>
    <row r="569" spans="1:8" ht="25.5">
      <c r="A569" s="1" t="s">
        <v>1423</v>
      </c>
      <c r="B569" s="1" t="s">
        <v>1424</v>
      </c>
      <c r="C569" s="2" t="s">
        <v>1425</v>
      </c>
      <c r="D569" s="3" t="s">
        <v>381</v>
      </c>
      <c r="E569" s="4">
        <v>17</v>
      </c>
      <c r="F569" s="5">
        <v>0</v>
      </c>
      <c r="G569" s="6">
        <v>2</v>
      </c>
      <c r="H569" s="6">
        <f t="shared" si="37"/>
        <v>0</v>
      </c>
    </row>
    <row r="570" spans="1:8" ht="38.25">
      <c r="A570" s="1" t="s">
        <v>1426</v>
      </c>
      <c r="B570" s="1" t="s">
        <v>1427</v>
      </c>
      <c r="C570" s="2" t="s">
        <v>1428</v>
      </c>
      <c r="D570" s="3" t="s">
        <v>258</v>
      </c>
      <c r="E570" s="4">
        <v>2</v>
      </c>
      <c r="F570" s="5">
        <v>0</v>
      </c>
      <c r="G570" s="6">
        <v>2</v>
      </c>
      <c r="H570" s="6">
        <f t="shared" si="37"/>
        <v>0</v>
      </c>
    </row>
    <row r="571" spans="1:8">
      <c r="A571" s="1" t="s">
        <v>1429</v>
      </c>
      <c r="B571" s="1" t="s">
        <v>1430</v>
      </c>
      <c r="C571" s="2" t="s">
        <v>1431</v>
      </c>
      <c r="E571" s="4">
        <v>0</v>
      </c>
      <c r="F571" s="5">
        <v>0</v>
      </c>
      <c r="G571" s="6">
        <v>1</v>
      </c>
      <c r="H571" s="6">
        <f>H572+H585</f>
        <v>0</v>
      </c>
    </row>
    <row r="572" spans="1:8">
      <c r="A572" s="1" t="s">
        <v>1432</v>
      </c>
      <c r="B572" s="1" t="s">
        <v>1167</v>
      </c>
      <c r="C572" s="2" t="s">
        <v>1433</v>
      </c>
      <c r="E572" s="4">
        <v>0</v>
      </c>
      <c r="F572" s="5">
        <v>0</v>
      </c>
      <c r="G572" s="6">
        <v>1</v>
      </c>
      <c r="H572" s="6">
        <f>H573+H574+H575+H576+H577+H578+H579+H580+H581+H582+H583+H584</f>
        <v>0</v>
      </c>
    </row>
    <row r="573" spans="1:8" ht="38.25">
      <c r="A573" s="1" t="s">
        <v>1434</v>
      </c>
      <c r="B573" s="1" t="s">
        <v>1435</v>
      </c>
      <c r="C573" s="2" t="s">
        <v>1436</v>
      </c>
      <c r="D573" s="3" t="s">
        <v>258</v>
      </c>
      <c r="E573" s="4">
        <v>1</v>
      </c>
      <c r="F573" s="5">
        <v>0</v>
      </c>
      <c r="G573" s="6">
        <v>2</v>
      </c>
      <c r="H573" s="6">
        <f t="shared" ref="H573:H584" si="38">ROUND(ROUND(F573,2)*ROUND(E573,2), 2)</f>
        <v>0</v>
      </c>
    </row>
    <row r="574" spans="1:8" ht="38.25">
      <c r="A574" s="1" t="s">
        <v>1437</v>
      </c>
      <c r="B574" s="1" t="s">
        <v>1438</v>
      </c>
      <c r="C574" s="2" t="s">
        <v>1439</v>
      </c>
      <c r="D574" s="3" t="s">
        <v>258</v>
      </c>
      <c r="E574" s="4">
        <v>10</v>
      </c>
      <c r="F574" s="5">
        <v>0</v>
      </c>
      <c r="G574" s="6">
        <v>2</v>
      </c>
      <c r="H574" s="6">
        <f t="shared" si="38"/>
        <v>0</v>
      </c>
    </row>
    <row r="575" spans="1:8" ht="38.25">
      <c r="A575" s="1" t="s">
        <v>1440</v>
      </c>
      <c r="B575" s="1" t="s">
        <v>1441</v>
      </c>
      <c r="C575" s="2" t="s">
        <v>1442</v>
      </c>
      <c r="D575" s="3" t="s">
        <v>258</v>
      </c>
      <c r="E575" s="4">
        <v>6</v>
      </c>
      <c r="F575" s="5">
        <v>0</v>
      </c>
      <c r="G575" s="6">
        <v>2</v>
      </c>
      <c r="H575" s="6">
        <f t="shared" si="38"/>
        <v>0</v>
      </c>
    </row>
    <row r="576" spans="1:8" ht="38.25">
      <c r="A576" s="1" t="s">
        <v>1443</v>
      </c>
      <c r="B576" s="1" t="s">
        <v>1444</v>
      </c>
      <c r="C576" s="2" t="s">
        <v>1445</v>
      </c>
      <c r="D576" s="3" t="s">
        <v>258</v>
      </c>
      <c r="E576" s="4">
        <v>2</v>
      </c>
      <c r="F576" s="5">
        <v>0</v>
      </c>
      <c r="G576" s="6">
        <v>2</v>
      </c>
      <c r="H576" s="6">
        <f t="shared" si="38"/>
        <v>0</v>
      </c>
    </row>
    <row r="577" spans="1:8" ht="25.5">
      <c r="A577" s="1" t="s">
        <v>1446</v>
      </c>
      <c r="B577" s="1" t="s">
        <v>1328</v>
      </c>
      <c r="C577" s="2" t="s">
        <v>1447</v>
      </c>
      <c r="D577" s="3" t="s">
        <v>258</v>
      </c>
      <c r="E577" s="4">
        <v>4</v>
      </c>
      <c r="F577" s="5">
        <v>0</v>
      </c>
      <c r="G577" s="6">
        <v>2</v>
      </c>
      <c r="H577" s="6">
        <f t="shared" si="38"/>
        <v>0</v>
      </c>
    </row>
    <row r="578" spans="1:8" ht="25.5">
      <c r="A578" s="1" t="s">
        <v>1448</v>
      </c>
      <c r="B578" s="1" t="s">
        <v>1331</v>
      </c>
      <c r="C578" s="2" t="s">
        <v>1449</v>
      </c>
      <c r="D578" s="3" t="s">
        <v>258</v>
      </c>
      <c r="E578" s="4">
        <v>2</v>
      </c>
      <c r="F578" s="5">
        <v>0</v>
      </c>
      <c r="G578" s="6">
        <v>2</v>
      </c>
      <c r="H578" s="6">
        <f t="shared" si="38"/>
        <v>0</v>
      </c>
    </row>
    <row r="579" spans="1:8" ht="25.5">
      <c r="A579" s="1" t="s">
        <v>1450</v>
      </c>
      <c r="B579" s="1" t="s">
        <v>1399</v>
      </c>
      <c r="C579" s="2" t="s">
        <v>1451</v>
      </c>
      <c r="D579" s="3" t="s">
        <v>258</v>
      </c>
      <c r="E579" s="4">
        <v>6</v>
      </c>
      <c r="F579" s="5">
        <v>0</v>
      </c>
      <c r="G579" s="6">
        <v>2</v>
      </c>
      <c r="H579" s="6">
        <f t="shared" si="38"/>
        <v>0</v>
      </c>
    </row>
    <row r="580" spans="1:8" ht="25.5">
      <c r="A580" s="1" t="s">
        <v>1452</v>
      </c>
      <c r="B580" s="1" t="s">
        <v>1402</v>
      </c>
      <c r="C580" s="2" t="s">
        <v>1453</v>
      </c>
      <c r="D580" s="3" t="s">
        <v>258</v>
      </c>
      <c r="E580" s="4">
        <v>6</v>
      </c>
      <c r="F580" s="5">
        <v>0</v>
      </c>
      <c r="G580" s="6">
        <v>2</v>
      </c>
      <c r="H580" s="6">
        <f t="shared" si="38"/>
        <v>0</v>
      </c>
    </row>
    <row r="581" spans="1:8" ht="25.5">
      <c r="A581" s="1" t="s">
        <v>1454</v>
      </c>
      <c r="B581" s="1" t="s">
        <v>1343</v>
      </c>
      <c r="C581" s="2" t="s">
        <v>1455</v>
      </c>
      <c r="D581" s="3" t="s">
        <v>258</v>
      </c>
      <c r="E581" s="4">
        <v>6</v>
      </c>
      <c r="F581" s="5">
        <v>0</v>
      </c>
      <c r="G581" s="6">
        <v>2</v>
      </c>
      <c r="H581" s="6">
        <f t="shared" si="38"/>
        <v>0</v>
      </c>
    </row>
    <row r="582" spans="1:8" ht="25.5">
      <c r="A582" s="1" t="s">
        <v>1456</v>
      </c>
      <c r="B582" s="1" t="s">
        <v>1346</v>
      </c>
      <c r="C582" s="2" t="s">
        <v>1457</v>
      </c>
      <c r="D582" s="3" t="s">
        <v>258</v>
      </c>
      <c r="E582" s="4">
        <v>1</v>
      </c>
      <c r="F582" s="5">
        <v>0</v>
      </c>
      <c r="G582" s="6">
        <v>2</v>
      </c>
      <c r="H582" s="6">
        <f t="shared" si="38"/>
        <v>0</v>
      </c>
    </row>
    <row r="583" spans="1:8" ht="25.5">
      <c r="A583" s="1" t="s">
        <v>1458</v>
      </c>
      <c r="B583" s="1" t="s">
        <v>1301</v>
      </c>
      <c r="C583" s="2" t="s">
        <v>1459</v>
      </c>
      <c r="D583" s="3" t="s">
        <v>258</v>
      </c>
      <c r="E583" s="4">
        <v>6</v>
      </c>
      <c r="F583" s="5">
        <v>0</v>
      </c>
      <c r="G583" s="6">
        <v>2</v>
      </c>
      <c r="H583" s="6">
        <f t="shared" si="38"/>
        <v>0</v>
      </c>
    </row>
    <row r="584" spans="1:8" ht="25.5">
      <c r="A584" s="1" t="s">
        <v>1460</v>
      </c>
      <c r="B584" s="1" t="s">
        <v>1305</v>
      </c>
      <c r="C584" s="2" t="s">
        <v>1461</v>
      </c>
      <c r="D584" s="3" t="s">
        <v>258</v>
      </c>
      <c r="E584" s="4">
        <v>2</v>
      </c>
      <c r="F584" s="5">
        <v>0</v>
      </c>
      <c r="G584" s="6">
        <v>2</v>
      </c>
      <c r="H584" s="6">
        <f t="shared" si="38"/>
        <v>0</v>
      </c>
    </row>
    <row r="585" spans="1:8">
      <c r="A585" s="1" t="s">
        <v>1462</v>
      </c>
      <c r="B585" s="1" t="s">
        <v>1463</v>
      </c>
      <c r="C585" s="2" t="s">
        <v>1464</v>
      </c>
      <c r="E585" s="4">
        <v>0</v>
      </c>
      <c r="F585" s="5">
        <v>0</v>
      </c>
      <c r="G585" s="6">
        <v>1</v>
      </c>
      <c r="H585" s="6">
        <f>H586+H587+H588+H589+H590</f>
        <v>0</v>
      </c>
    </row>
    <row r="586" spans="1:8" ht="25.5">
      <c r="A586" s="1" t="s">
        <v>1465</v>
      </c>
      <c r="B586" s="1" t="s">
        <v>1308</v>
      </c>
      <c r="C586" s="2" t="s">
        <v>1466</v>
      </c>
      <c r="D586" s="3" t="s">
        <v>381</v>
      </c>
      <c r="E586" s="4">
        <v>145</v>
      </c>
      <c r="F586" s="5">
        <v>0</v>
      </c>
      <c r="G586" s="6">
        <v>2</v>
      </c>
      <c r="H586" s="6">
        <f t="shared" ref="H586:H590" si="39">ROUND(ROUND(F586,2)*ROUND(E586,2), 2)</f>
        <v>0</v>
      </c>
    </row>
    <row r="587" spans="1:8" ht="25.5">
      <c r="A587" s="1" t="s">
        <v>1467</v>
      </c>
      <c r="B587" s="1" t="s">
        <v>1468</v>
      </c>
      <c r="C587" s="2" t="s">
        <v>1469</v>
      </c>
      <c r="D587" s="3" t="s">
        <v>381</v>
      </c>
      <c r="E587" s="4">
        <v>20</v>
      </c>
      <c r="F587" s="5">
        <v>0</v>
      </c>
      <c r="G587" s="6">
        <v>2</v>
      </c>
      <c r="H587" s="6">
        <f t="shared" si="39"/>
        <v>0</v>
      </c>
    </row>
    <row r="588" spans="1:8" ht="25.5">
      <c r="A588" s="1" t="s">
        <v>1470</v>
      </c>
      <c r="B588" s="1" t="s">
        <v>1471</v>
      </c>
      <c r="C588" s="2" t="s">
        <v>1472</v>
      </c>
      <c r="D588" s="3" t="s">
        <v>381</v>
      </c>
      <c r="E588" s="4">
        <v>12</v>
      </c>
      <c r="F588" s="5">
        <v>0</v>
      </c>
      <c r="G588" s="6">
        <v>2</v>
      </c>
      <c r="H588" s="6">
        <f t="shared" si="39"/>
        <v>0</v>
      </c>
    </row>
    <row r="589" spans="1:8" ht="25.5">
      <c r="A589" s="1" t="s">
        <v>1473</v>
      </c>
      <c r="B589" s="1" t="s">
        <v>1474</v>
      </c>
      <c r="C589" s="2" t="s">
        <v>1475</v>
      </c>
      <c r="D589" s="3" t="s">
        <v>281</v>
      </c>
      <c r="E589" s="4">
        <v>155</v>
      </c>
      <c r="F589" s="5">
        <v>0</v>
      </c>
      <c r="G589" s="6">
        <v>2</v>
      </c>
      <c r="H589" s="6">
        <f t="shared" si="39"/>
        <v>0</v>
      </c>
    </row>
    <row r="590" spans="1:8" ht="25.5">
      <c r="A590" s="1" t="s">
        <v>1476</v>
      </c>
      <c r="B590" s="1" t="s">
        <v>1477</v>
      </c>
      <c r="C590" s="2" t="s">
        <v>1478</v>
      </c>
      <c r="D590" s="3" t="s">
        <v>281</v>
      </c>
      <c r="E590" s="4">
        <v>54</v>
      </c>
      <c r="F590" s="5">
        <v>0</v>
      </c>
      <c r="G590" s="6">
        <v>2</v>
      </c>
      <c r="H590" s="6">
        <f t="shared" si="39"/>
        <v>0</v>
      </c>
    </row>
    <row r="591" spans="1:8">
      <c r="A591" s="1" t="s">
        <v>1479</v>
      </c>
      <c r="B591" s="1" t="s">
        <v>1480</v>
      </c>
      <c r="C591" s="2" t="s">
        <v>1481</v>
      </c>
      <c r="E591" s="4">
        <v>0</v>
      </c>
      <c r="F591" s="5">
        <v>0</v>
      </c>
      <c r="G591" s="6">
        <v>1</v>
      </c>
      <c r="H591" s="6">
        <f>H592+H593+H594+H595+H596+H597+H598+H599+H600+H601+H602+H603+H604</f>
        <v>0</v>
      </c>
    </row>
    <row r="592" spans="1:8">
      <c r="A592" s="1" t="s">
        <v>1482</v>
      </c>
      <c r="B592" s="1" t="s">
        <v>1371</v>
      </c>
      <c r="C592" s="2" t="s">
        <v>1483</v>
      </c>
      <c r="D592" s="3" t="s">
        <v>281</v>
      </c>
      <c r="E592" s="4">
        <v>24</v>
      </c>
      <c r="F592" s="5">
        <v>0</v>
      </c>
      <c r="G592" s="6">
        <v>2</v>
      </c>
      <c r="H592" s="6">
        <f t="shared" ref="H592:H604" si="40">ROUND(ROUND(F592,2)*ROUND(E592,2), 2)</f>
        <v>0</v>
      </c>
    </row>
    <row r="593" spans="1:8">
      <c r="A593" s="1" t="s">
        <v>1484</v>
      </c>
      <c r="B593" s="1" t="s">
        <v>1374</v>
      </c>
      <c r="C593" s="2" t="s">
        <v>1485</v>
      </c>
      <c r="D593" s="3" t="s">
        <v>281</v>
      </c>
      <c r="E593" s="4">
        <v>16</v>
      </c>
      <c r="F593" s="5">
        <v>0</v>
      </c>
      <c r="G593" s="6">
        <v>2</v>
      </c>
      <c r="H593" s="6">
        <f t="shared" si="40"/>
        <v>0</v>
      </c>
    </row>
    <row r="594" spans="1:8">
      <c r="A594" s="1" t="s">
        <v>1486</v>
      </c>
      <c r="B594" s="1" t="s">
        <v>1424</v>
      </c>
      <c r="C594" s="2" t="s">
        <v>1487</v>
      </c>
      <c r="D594" s="3" t="s">
        <v>281</v>
      </c>
      <c r="E594" s="4">
        <v>40</v>
      </c>
      <c r="F594" s="5">
        <v>0</v>
      </c>
      <c r="G594" s="6">
        <v>2</v>
      </c>
      <c r="H594" s="6">
        <f t="shared" si="40"/>
        <v>0</v>
      </c>
    </row>
    <row r="595" spans="1:8" ht="25.5">
      <c r="A595" s="1" t="s">
        <v>1488</v>
      </c>
      <c r="B595" s="1" t="s">
        <v>1427</v>
      </c>
      <c r="C595" s="2" t="s">
        <v>1489</v>
      </c>
      <c r="D595" s="3" t="s">
        <v>381</v>
      </c>
      <c r="E595" s="4">
        <v>30</v>
      </c>
      <c r="F595" s="5">
        <v>0</v>
      </c>
      <c r="G595" s="6">
        <v>2</v>
      </c>
      <c r="H595" s="6">
        <f t="shared" si="40"/>
        <v>0</v>
      </c>
    </row>
    <row r="596" spans="1:8" ht="25.5">
      <c r="A596" s="1" t="s">
        <v>1490</v>
      </c>
      <c r="B596" s="1" t="s">
        <v>1328</v>
      </c>
      <c r="C596" s="2" t="s">
        <v>1491</v>
      </c>
      <c r="D596" s="3" t="s">
        <v>381</v>
      </c>
      <c r="E596" s="4">
        <v>60</v>
      </c>
      <c r="F596" s="5">
        <v>0</v>
      </c>
      <c r="G596" s="6">
        <v>2</v>
      </c>
      <c r="H596" s="6">
        <f t="shared" si="40"/>
        <v>0</v>
      </c>
    </row>
    <row r="597" spans="1:8" ht="25.5">
      <c r="A597" s="1" t="s">
        <v>1492</v>
      </c>
      <c r="B597" s="1" t="s">
        <v>1331</v>
      </c>
      <c r="C597" s="2" t="s">
        <v>1493</v>
      </c>
      <c r="D597" s="3" t="s">
        <v>274</v>
      </c>
      <c r="E597" s="4">
        <v>12</v>
      </c>
      <c r="F597" s="5">
        <v>0</v>
      </c>
      <c r="G597" s="6">
        <v>2</v>
      </c>
      <c r="H597" s="6">
        <f t="shared" si="40"/>
        <v>0</v>
      </c>
    </row>
    <row r="598" spans="1:8">
      <c r="A598" s="1" t="s">
        <v>1494</v>
      </c>
      <c r="B598" s="1" t="s">
        <v>1399</v>
      </c>
      <c r="C598" s="2" t="s">
        <v>1495</v>
      </c>
      <c r="D598" s="3" t="s">
        <v>381</v>
      </c>
      <c r="E598" s="4">
        <v>60</v>
      </c>
      <c r="F598" s="5">
        <v>0</v>
      </c>
      <c r="G598" s="6">
        <v>2</v>
      </c>
      <c r="H598" s="6">
        <f t="shared" si="40"/>
        <v>0</v>
      </c>
    </row>
    <row r="599" spans="1:8">
      <c r="A599" s="1" t="s">
        <v>1496</v>
      </c>
      <c r="B599" s="1" t="s">
        <v>1402</v>
      </c>
      <c r="C599" s="2" t="s">
        <v>1497</v>
      </c>
      <c r="D599" s="3" t="s">
        <v>381</v>
      </c>
      <c r="E599" s="4">
        <v>30</v>
      </c>
      <c r="F599" s="5">
        <v>0</v>
      </c>
      <c r="G599" s="6">
        <v>2</v>
      </c>
      <c r="H599" s="6">
        <f t="shared" si="40"/>
        <v>0</v>
      </c>
    </row>
    <row r="600" spans="1:8">
      <c r="A600" s="1" t="s">
        <v>1498</v>
      </c>
      <c r="B600" s="1" t="s">
        <v>1343</v>
      </c>
      <c r="C600" s="2" t="s">
        <v>1499</v>
      </c>
      <c r="D600" s="3" t="s">
        <v>381</v>
      </c>
      <c r="E600" s="4">
        <v>60</v>
      </c>
      <c r="F600" s="5">
        <v>0</v>
      </c>
      <c r="G600" s="6">
        <v>2</v>
      </c>
      <c r="H600" s="6">
        <f t="shared" si="40"/>
        <v>0</v>
      </c>
    </row>
    <row r="601" spans="1:8" ht="38.25">
      <c r="A601" s="1" t="s">
        <v>1500</v>
      </c>
      <c r="B601" s="1" t="s">
        <v>1346</v>
      </c>
      <c r="C601" s="2" t="s">
        <v>1501</v>
      </c>
      <c r="D601" s="3" t="s">
        <v>258</v>
      </c>
      <c r="E601" s="4">
        <v>1</v>
      </c>
      <c r="F601" s="5">
        <v>0</v>
      </c>
      <c r="G601" s="6">
        <v>2</v>
      </c>
      <c r="H601" s="6">
        <f t="shared" si="40"/>
        <v>0</v>
      </c>
    </row>
    <row r="602" spans="1:8" ht="38.25">
      <c r="A602" s="1" t="s">
        <v>1502</v>
      </c>
      <c r="B602" s="1" t="s">
        <v>1301</v>
      </c>
      <c r="C602" s="2" t="s">
        <v>1503</v>
      </c>
      <c r="D602" s="3" t="s">
        <v>258</v>
      </c>
      <c r="E602" s="4">
        <v>1</v>
      </c>
      <c r="F602" s="5">
        <v>0</v>
      </c>
      <c r="G602" s="6">
        <v>2</v>
      </c>
      <c r="H602" s="6">
        <f t="shared" si="40"/>
        <v>0</v>
      </c>
    </row>
    <row r="603" spans="1:8" ht="25.5">
      <c r="A603" s="1" t="s">
        <v>1504</v>
      </c>
      <c r="B603" s="1" t="s">
        <v>1305</v>
      </c>
      <c r="C603" s="2" t="s">
        <v>1505</v>
      </c>
      <c r="D603" s="3" t="s">
        <v>258</v>
      </c>
      <c r="E603" s="4">
        <v>1</v>
      </c>
      <c r="F603" s="5">
        <v>0</v>
      </c>
      <c r="G603" s="6">
        <v>2</v>
      </c>
      <c r="H603" s="6">
        <f t="shared" si="40"/>
        <v>0</v>
      </c>
    </row>
    <row r="604" spans="1:8" ht="25.5">
      <c r="A604" s="1" t="s">
        <v>1506</v>
      </c>
      <c r="B604" s="1" t="s">
        <v>1308</v>
      </c>
      <c r="C604" s="2" t="s">
        <v>1507</v>
      </c>
      <c r="D604" s="3" t="s">
        <v>258</v>
      </c>
      <c r="E604" s="4">
        <v>1</v>
      </c>
      <c r="F604" s="5">
        <v>0</v>
      </c>
      <c r="G604" s="6">
        <v>2</v>
      </c>
      <c r="H604" s="6">
        <f t="shared" si="40"/>
        <v>0</v>
      </c>
    </row>
    <row r="605" spans="1:8">
      <c r="A605" s="1" t="s">
        <v>1508</v>
      </c>
      <c r="B605" s="1" t="s">
        <v>50</v>
      </c>
      <c r="C605" s="2" t="s">
        <v>1509</v>
      </c>
      <c r="E605" s="4">
        <v>0</v>
      </c>
      <c r="F605" s="5">
        <v>0</v>
      </c>
      <c r="G605" s="6">
        <v>1</v>
      </c>
      <c r="H605" s="6">
        <f>H606</f>
        <v>0</v>
      </c>
    </row>
    <row r="606" spans="1:8">
      <c r="A606" s="1" t="s">
        <v>1510</v>
      </c>
      <c r="B606" s="1" t="s">
        <v>1264</v>
      </c>
      <c r="C606" s="2" t="s">
        <v>1511</v>
      </c>
      <c r="E606" s="4">
        <v>0</v>
      </c>
      <c r="F606" s="5">
        <v>0</v>
      </c>
      <c r="G606" s="6">
        <v>1</v>
      </c>
      <c r="H606" s="6">
        <f>H607+H608+H609+H610+H611+H612+H613+H614+H615+H616+H617+H618+H619+H620+H621+H622+H623+H624+H625+H626+H627+H628+H629+H630+H631+H632</f>
        <v>0</v>
      </c>
    </row>
    <row r="607" spans="1:8">
      <c r="A607" s="1" t="s">
        <v>1512</v>
      </c>
      <c r="B607" s="1" t="s">
        <v>1513</v>
      </c>
      <c r="C607" s="2" t="s">
        <v>1514</v>
      </c>
      <c r="D607" s="3" t="s">
        <v>32</v>
      </c>
      <c r="E607" s="4">
        <v>0</v>
      </c>
      <c r="F607" s="5">
        <v>0</v>
      </c>
      <c r="G607" s="6">
        <v>2</v>
      </c>
      <c r="H607" s="6">
        <f t="shared" ref="H607:H632" si="41">ROUND(ROUND(F607,2)*ROUND(E607,2), 2)</f>
        <v>0</v>
      </c>
    </row>
    <row r="608" spans="1:8" ht="38.25">
      <c r="A608" s="1" t="s">
        <v>1515</v>
      </c>
      <c r="C608" s="2" t="s">
        <v>1516</v>
      </c>
      <c r="D608" s="3" t="s">
        <v>258</v>
      </c>
      <c r="E608" s="4">
        <v>2</v>
      </c>
      <c r="F608" s="5">
        <v>0</v>
      </c>
      <c r="G608" s="6">
        <v>2</v>
      </c>
      <c r="H608" s="6">
        <f t="shared" si="41"/>
        <v>0</v>
      </c>
    </row>
    <row r="609" spans="1:8">
      <c r="A609" s="1" t="s">
        <v>1517</v>
      </c>
      <c r="B609" s="1" t="s">
        <v>1518</v>
      </c>
      <c r="C609" s="2" t="s">
        <v>1519</v>
      </c>
      <c r="D609" s="3" t="s">
        <v>32</v>
      </c>
      <c r="E609" s="4">
        <v>0</v>
      </c>
      <c r="F609" s="5">
        <v>0</v>
      </c>
      <c r="G609" s="6">
        <v>2</v>
      </c>
      <c r="H609" s="6">
        <f t="shared" si="41"/>
        <v>0</v>
      </c>
    </row>
    <row r="610" spans="1:8" ht="38.25">
      <c r="A610" s="1" t="s">
        <v>1520</v>
      </c>
      <c r="C610" s="2" t="s">
        <v>1521</v>
      </c>
      <c r="D610" s="3" t="s">
        <v>32</v>
      </c>
      <c r="E610" s="4">
        <v>0</v>
      </c>
      <c r="F610" s="5">
        <v>0</v>
      </c>
      <c r="G610" s="6">
        <v>2</v>
      </c>
      <c r="H610" s="6">
        <f t="shared" si="41"/>
        <v>0</v>
      </c>
    </row>
    <row r="611" spans="1:8" ht="38.25">
      <c r="A611" s="1" t="s">
        <v>1522</v>
      </c>
      <c r="B611" s="1" t="s">
        <v>1523</v>
      </c>
      <c r="C611" s="2" t="s">
        <v>1524</v>
      </c>
      <c r="D611" s="3" t="s">
        <v>258</v>
      </c>
      <c r="E611" s="4">
        <v>2</v>
      </c>
      <c r="F611" s="5">
        <v>0</v>
      </c>
      <c r="G611" s="6">
        <v>2</v>
      </c>
      <c r="H611" s="6">
        <f t="shared" si="41"/>
        <v>0</v>
      </c>
    </row>
    <row r="612" spans="1:8">
      <c r="A612" s="1" t="s">
        <v>1525</v>
      </c>
      <c r="B612" s="1" t="s">
        <v>1526</v>
      </c>
      <c r="C612" s="2" t="s">
        <v>1527</v>
      </c>
      <c r="D612" s="3" t="s">
        <v>32</v>
      </c>
      <c r="E612" s="4">
        <v>0</v>
      </c>
      <c r="F612" s="5">
        <v>0</v>
      </c>
      <c r="G612" s="6">
        <v>2</v>
      </c>
      <c r="H612" s="6">
        <f t="shared" si="41"/>
        <v>0</v>
      </c>
    </row>
    <row r="613" spans="1:8" ht="38.25">
      <c r="A613" s="1" t="s">
        <v>1528</v>
      </c>
      <c r="C613" s="2" t="s">
        <v>1529</v>
      </c>
      <c r="D613" s="3" t="s">
        <v>32</v>
      </c>
      <c r="E613" s="4">
        <v>0</v>
      </c>
      <c r="F613" s="5">
        <v>0</v>
      </c>
      <c r="G613" s="6">
        <v>2</v>
      </c>
      <c r="H613" s="6">
        <f t="shared" si="41"/>
        <v>0</v>
      </c>
    </row>
    <row r="614" spans="1:8" ht="38.25">
      <c r="A614" s="1" t="s">
        <v>1530</v>
      </c>
      <c r="C614" s="2" t="s">
        <v>1531</v>
      </c>
      <c r="D614" s="3" t="s">
        <v>258</v>
      </c>
      <c r="E614" s="4">
        <v>184</v>
      </c>
      <c r="F614" s="5">
        <v>0</v>
      </c>
      <c r="G614" s="6">
        <v>2</v>
      </c>
      <c r="H614" s="6">
        <f t="shared" si="41"/>
        <v>0</v>
      </c>
    </row>
    <row r="615" spans="1:8" ht="38.25">
      <c r="A615" s="1" t="s">
        <v>1532</v>
      </c>
      <c r="C615" s="2" t="s">
        <v>1533</v>
      </c>
      <c r="D615" s="3" t="s">
        <v>258</v>
      </c>
      <c r="E615" s="4">
        <v>43</v>
      </c>
      <c r="F615" s="5">
        <v>0</v>
      </c>
      <c r="G615" s="6">
        <v>2</v>
      </c>
      <c r="H615" s="6">
        <f t="shared" si="41"/>
        <v>0</v>
      </c>
    </row>
    <row r="616" spans="1:8">
      <c r="A616" s="1" t="s">
        <v>1534</v>
      </c>
      <c r="B616" s="1" t="s">
        <v>1535</v>
      </c>
      <c r="C616" s="2" t="s">
        <v>1536</v>
      </c>
      <c r="D616" s="3" t="s">
        <v>32</v>
      </c>
      <c r="E616" s="4">
        <v>0</v>
      </c>
      <c r="F616" s="5">
        <v>0</v>
      </c>
      <c r="G616" s="6">
        <v>2</v>
      </c>
      <c r="H616" s="6">
        <f t="shared" si="41"/>
        <v>0</v>
      </c>
    </row>
    <row r="617" spans="1:8" ht="38.25">
      <c r="A617" s="1" t="s">
        <v>1537</v>
      </c>
      <c r="C617" s="2" t="s">
        <v>1538</v>
      </c>
      <c r="D617" s="3" t="s">
        <v>32</v>
      </c>
      <c r="E617" s="4">
        <v>0</v>
      </c>
      <c r="F617" s="5">
        <v>0</v>
      </c>
      <c r="G617" s="6">
        <v>2</v>
      </c>
      <c r="H617" s="6">
        <f t="shared" si="41"/>
        <v>0</v>
      </c>
    </row>
    <row r="618" spans="1:8" ht="38.25">
      <c r="A618" s="1" t="s">
        <v>1539</v>
      </c>
      <c r="C618" s="2" t="s">
        <v>1540</v>
      </c>
      <c r="D618" s="3" t="s">
        <v>258</v>
      </c>
      <c r="E618" s="4">
        <v>24</v>
      </c>
      <c r="F618" s="5">
        <v>0</v>
      </c>
      <c r="G618" s="6">
        <v>2</v>
      </c>
      <c r="H618" s="6">
        <f t="shared" si="41"/>
        <v>0</v>
      </c>
    </row>
    <row r="619" spans="1:8" ht="38.25">
      <c r="A619" s="1" t="s">
        <v>1541</v>
      </c>
      <c r="C619" s="2" t="s">
        <v>1542</v>
      </c>
      <c r="D619" s="3" t="s">
        <v>258</v>
      </c>
      <c r="E619" s="4">
        <v>5</v>
      </c>
      <c r="F619" s="5">
        <v>0</v>
      </c>
      <c r="G619" s="6">
        <v>2</v>
      </c>
      <c r="H619" s="6">
        <f t="shared" si="41"/>
        <v>0</v>
      </c>
    </row>
    <row r="620" spans="1:8" ht="38.25">
      <c r="A620" s="1" t="s">
        <v>1543</v>
      </c>
      <c r="C620" s="2" t="s">
        <v>1544</v>
      </c>
      <c r="D620" s="3" t="s">
        <v>258</v>
      </c>
      <c r="E620" s="4">
        <v>14</v>
      </c>
      <c r="F620" s="5">
        <v>0</v>
      </c>
      <c r="G620" s="6">
        <v>2</v>
      </c>
      <c r="H620" s="6">
        <f t="shared" si="41"/>
        <v>0</v>
      </c>
    </row>
    <row r="621" spans="1:8" ht="38.25">
      <c r="A621" s="1" t="s">
        <v>1545</v>
      </c>
      <c r="C621" s="2" t="s">
        <v>1546</v>
      </c>
      <c r="D621" s="3" t="s">
        <v>258</v>
      </c>
      <c r="E621" s="4">
        <v>57</v>
      </c>
      <c r="F621" s="5">
        <v>0</v>
      </c>
      <c r="G621" s="6">
        <v>2</v>
      </c>
      <c r="H621" s="6">
        <f t="shared" si="41"/>
        <v>0</v>
      </c>
    </row>
    <row r="622" spans="1:8" ht="38.25">
      <c r="A622" s="1" t="s">
        <v>1547</v>
      </c>
      <c r="B622" s="1" t="s">
        <v>1548</v>
      </c>
      <c r="C622" s="2" t="s">
        <v>1549</v>
      </c>
      <c r="D622" s="3" t="s">
        <v>258</v>
      </c>
      <c r="E622" s="4">
        <v>35</v>
      </c>
      <c r="F622" s="5">
        <v>0</v>
      </c>
      <c r="G622" s="6">
        <v>2</v>
      </c>
      <c r="H622" s="6">
        <f t="shared" si="41"/>
        <v>0</v>
      </c>
    </row>
    <row r="623" spans="1:8" ht="38.25">
      <c r="A623" s="1" t="s">
        <v>1550</v>
      </c>
      <c r="C623" s="2" t="s">
        <v>1551</v>
      </c>
      <c r="D623" s="3" t="s">
        <v>258</v>
      </c>
      <c r="E623" s="4">
        <v>92</v>
      </c>
      <c r="F623" s="5">
        <v>0</v>
      </c>
      <c r="G623" s="6">
        <v>2</v>
      </c>
      <c r="H623" s="6">
        <f t="shared" si="41"/>
        <v>0</v>
      </c>
    </row>
    <row r="624" spans="1:8">
      <c r="A624" s="1" t="s">
        <v>1552</v>
      </c>
      <c r="B624" s="1" t="s">
        <v>1553</v>
      </c>
      <c r="C624" s="2" t="s">
        <v>1554</v>
      </c>
      <c r="D624" s="3" t="s">
        <v>32</v>
      </c>
      <c r="E624" s="4">
        <v>0</v>
      </c>
      <c r="F624" s="5">
        <v>0</v>
      </c>
      <c r="G624" s="6">
        <v>2</v>
      </c>
      <c r="H624" s="6">
        <f t="shared" si="41"/>
        <v>0</v>
      </c>
    </row>
    <row r="625" spans="1:8" ht="25.5">
      <c r="A625" s="1" t="s">
        <v>1555</v>
      </c>
      <c r="C625" s="2" t="s">
        <v>1556</v>
      </c>
      <c r="D625" s="3" t="s">
        <v>258</v>
      </c>
      <c r="E625" s="4">
        <v>285</v>
      </c>
      <c r="F625" s="5">
        <v>0</v>
      </c>
      <c r="G625" s="6">
        <v>2</v>
      </c>
      <c r="H625" s="6">
        <f t="shared" si="41"/>
        <v>0</v>
      </c>
    </row>
    <row r="626" spans="1:8">
      <c r="A626" s="1" t="s">
        <v>1557</v>
      </c>
      <c r="B626" s="1" t="s">
        <v>1558</v>
      </c>
      <c r="C626" s="2" t="s">
        <v>1559</v>
      </c>
      <c r="D626" s="3" t="s">
        <v>32</v>
      </c>
      <c r="E626" s="4">
        <v>0</v>
      </c>
      <c r="F626" s="5">
        <v>0</v>
      </c>
      <c r="G626" s="6">
        <v>2</v>
      </c>
      <c r="H626" s="6">
        <f t="shared" si="41"/>
        <v>0</v>
      </c>
    </row>
    <row r="627" spans="1:8" ht="25.5">
      <c r="A627" s="1" t="s">
        <v>1560</v>
      </c>
      <c r="C627" s="2" t="s">
        <v>1561</v>
      </c>
      <c r="D627" s="3" t="s">
        <v>258</v>
      </c>
      <c r="E627" s="4">
        <v>75</v>
      </c>
      <c r="F627" s="5">
        <v>0</v>
      </c>
      <c r="G627" s="6">
        <v>2</v>
      </c>
      <c r="H627" s="6">
        <f t="shared" si="41"/>
        <v>0</v>
      </c>
    </row>
    <row r="628" spans="1:8" ht="25.5">
      <c r="A628" s="1" t="s">
        <v>1562</v>
      </c>
      <c r="C628" s="2" t="s">
        <v>1563</v>
      </c>
      <c r="D628" s="3" t="s">
        <v>258</v>
      </c>
      <c r="E628" s="4">
        <v>45</v>
      </c>
      <c r="F628" s="5">
        <v>0</v>
      </c>
      <c r="G628" s="6">
        <v>2</v>
      </c>
      <c r="H628" s="6">
        <f t="shared" si="41"/>
        <v>0</v>
      </c>
    </row>
    <row r="629" spans="1:8" ht="25.5">
      <c r="A629" s="1" t="s">
        <v>1564</v>
      </c>
      <c r="C629" s="2" t="s">
        <v>1565</v>
      </c>
      <c r="D629" s="3" t="s">
        <v>258</v>
      </c>
      <c r="E629" s="4">
        <v>45</v>
      </c>
      <c r="F629" s="5">
        <v>0</v>
      </c>
      <c r="G629" s="6">
        <v>2</v>
      </c>
      <c r="H629" s="6">
        <f t="shared" si="41"/>
        <v>0</v>
      </c>
    </row>
    <row r="630" spans="1:8" ht="25.5">
      <c r="A630" s="1" t="s">
        <v>1566</v>
      </c>
      <c r="C630" s="2" t="s">
        <v>1567</v>
      </c>
      <c r="D630" s="3" t="s">
        <v>258</v>
      </c>
      <c r="E630" s="4">
        <v>120</v>
      </c>
      <c r="F630" s="5">
        <v>0</v>
      </c>
      <c r="G630" s="6">
        <v>2</v>
      </c>
      <c r="H630" s="6">
        <f t="shared" si="41"/>
        <v>0</v>
      </c>
    </row>
    <row r="631" spans="1:8">
      <c r="A631" s="1" t="s">
        <v>1568</v>
      </c>
      <c r="B631" s="1" t="s">
        <v>1569</v>
      </c>
      <c r="C631" s="2" t="s">
        <v>1570</v>
      </c>
      <c r="D631" s="3" t="s">
        <v>32</v>
      </c>
      <c r="E631" s="4">
        <v>0</v>
      </c>
      <c r="F631" s="5">
        <v>0</v>
      </c>
      <c r="G631" s="6">
        <v>2</v>
      </c>
      <c r="H631" s="6">
        <f t="shared" si="41"/>
        <v>0</v>
      </c>
    </row>
    <row r="632" spans="1:8" ht="51">
      <c r="A632" s="1" t="s">
        <v>1571</v>
      </c>
      <c r="C632" s="2" t="s">
        <v>1572</v>
      </c>
      <c r="D632" s="3" t="s">
        <v>281</v>
      </c>
      <c r="E632" s="4">
        <v>625</v>
      </c>
      <c r="F632" s="5">
        <v>0</v>
      </c>
      <c r="G632" s="6">
        <v>2</v>
      </c>
      <c r="H632" s="6">
        <f t="shared" si="41"/>
        <v>0</v>
      </c>
    </row>
    <row r="633" spans="1:8">
      <c r="A633" s="1" t="s">
        <v>1573</v>
      </c>
      <c r="B633" s="1" t="s">
        <v>1574</v>
      </c>
      <c r="C633" s="2" t="s">
        <v>1575</v>
      </c>
      <c r="E633" s="4">
        <v>0</v>
      </c>
      <c r="F633" s="5">
        <v>0</v>
      </c>
      <c r="G633" s="6">
        <v>1</v>
      </c>
      <c r="H633" s="6">
        <f>H634</f>
        <v>0</v>
      </c>
    </row>
    <row r="634" spans="1:8">
      <c r="A634" s="1" t="s">
        <v>1576</v>
      </c>
      <c r="B634" s="1" t="s">
        <v>5</v>
      </c>
      <c r="C634" s="2" t="s">
        <v>1262</v>
      </c>
      <c r="E634" s="4">
        <v>0</v>
      </c>
      <c r="F634" s="5">
        <v>0</v>
      </c>
      <c r="G634" s="6">
        <v>1</v>
      </c>
      <c r="H634" s="6">
        <f>H635</f>
        <v>0</v>
      </c>
    </row>
    <row r="635" spans="1:8">
      <c r="A635" s="1" t="s">
        <v>1577</v>
      </c>
      <c r="B635" s="1" t="s">
        <v>1363</v>
      </c>
      <c r="C635" s="2" t="s">
        <v>1364</v>
      </c>
      <c r="E635" s="4">
        <v>0</v>
      </c>
      <c r="F635" s="5">
        <v>0</v>
      </c>
      <c r="G635" s="6">
        <v>1</v>
      </c>
      <c r="H635" s="6">
        <f>H636+H639</f>
        <v>0</v>
      </c>
    </row>
    <row r="636" spans="1:8">
      <c r="A636" s="1" t="s">
        <v>1578</v>
      </c>
      <c r="B636" s="1" t="s">
        <v>656</v>
      </c>
      <c r="C636" s="2" t="s">
        <v>1366</v>
      </c>
      <c r="E636" s="4">
        <v>0</v>
      </c>
      <c r="F636" s="5">
        <v>0</v>
      </c>
      <c r="G636" s="6">
        <v>1</v>
      </c>
      <c r="H636" s="6">
        <f>H637</f>
        <v>0</v>
      </c>
    </row>
    <row r="637" spans="1:8">
      <c r="A637" s="1" t="s">
        <v>1579</v>
      </c>
      <c r="B637" s="1" t="s">
        <v>1377</v>
      </c>
      <c r="C637" s="2" t="s">
        <v>1378</v>
      </c>
      <c r="E637" s="4">
        <v>0</v>
      </c>
      <c r="F637" s="5">
        <v>0</v>
      </c>
      <c r="G637" s="6">
        <v>1</v>
      </c>
      <c r="H637" s="6">
        <f>H638</f>
        <v>0</v>
      </c>
    </row>
    <row r="638" spans="1:8" ht="25.5">
      <c r="A638" s="1" t="s">
        <v>1580</v>
      </c>
      <c r="B638" s="1" t="s">
        <v>1581</v>
      </c>
      <c r="C638" s="2" t="s">
        <v>1582</v>
      </c>
      <c r="D638" s="3" t="s">
        <v>281</v>
      </c>
      <c r="E638" s="4">
        <v>1335</v>
      </c>
      <c r="F638" s="5">
        <v>0</v>
      </c>
      <c r="G638" s="6">
        <v>2</v>
      </c>
      <c r="H638" s="6">
        <f>ROUND(ROUND(F638,2)*ROUND(E638,2), 2)</f>
        <v>0</v>
      </c>
    </row>
    <row r="639" spans="1:8">
      <c r="A639" s="1" t="s">
        <v>1583</v>
      </c>
      <c r="B639" s="1" t="s">
        <v>1584</v>
      </c>
      <c r="C639" s="2" t="s">
        <v>1384</v>
      </c>
      <c r="E639" s="4">
        <v>0</v>
      </c>
      <c r="F639" s="5">
        <v>0</v>
      </c>
      <c r="G639" s="6">
        <v>1</v>
      </c>
      <c r="H639" s="6">
        <f>H640</f>
        <v>0</v>
      </c>
    </row>
    <row r="640" spans="1:8">
      <c r="A640" s="1" t="s">
        <v>1585</v>
      </c>
      <c r="B640" s="1" t="s">
        <v>1386</v>
      </c>
      <c r="C640" s="2" t="s">
        <v>1387</v>
      </c>
      <c r="E640" s="4">
        <v>0</v>
      </c>
      <c r="F640" s="5">
        <v>0</v>
      </c>
      <c r="G640" s="6">
        <v>1</v>
      </c>
      <c r="H640" s="6">
        <f>H641</f>
        <v>0</v>
      </c>
    </row>
    <row r="641" spans="1:8" ht="25.5">
      <c r="A641" s="1" t="s">
        <v>1586</v>
      </c>
      <c r="B641" s="1" t="s">
        <v>1427</v>
      </c>
      <c r="C641" s="2" t="s">
        <v>1587</v>
      </c>
      <c r="D641" s="3" t="s">
        <v>281</v>
      </c>
      <c r="E641" s="4">
        <v>1335</v>
      </c>
      <c r="F641" s="5">
        <v>0</v>
      </c>
      <c r="G641" s="6">
        <v>2</v>
      </c>
      <c r="H641" s="6">
        <f>ROUND(ROUND(F641,2)*ROUND(E641,2), 2)</f>
        <v>0</v>
      </c>
    </row>
    <row r="642" spans="1:8">
      <c r="A642" s="1" t="s">
        <v>1588</v>
      </c>
      <c r="B642" s="1" t="s">
        <v>1589</v>
      </c>
      <c r="C642" s="2" t="s">
        <v>1590</v>
      </c>
      <c r="E642" s="4">
        <v>0</v>
      </c>
      <c r="F642" s="5">
        <v>0</v>
      </c>
      <c r="G642" s="6">
        <v>1</v>
      </c>
      <c r="H642" s="6">
        <f>H643</f>
        <v>0</v>
      </c>
    </row>
    <row r="643" spans="1:8">
      <c r="A643" s="1" t="s">
        <v>1591</v>
      </c>
      <c r="B643" s="1" t="s">
        <v>659</v>
      </c>
      <c r="C643" s="2" t="s">
        <v>1592</v>
      </c>
      <c r="D643" s="3" t="s">
        <v>1593</v>
      </c>
      <c r="E643" s="4">
        <v>10</v>
      </c>
      <c r="F643" s="103">
        <f>H66+H633</f>
        <v>0</v>
      </c>
      <c r="G643" s="6">
        <v>2</v>
      </c>
      <c r="H643" s="6">
        <f>ROUND(F643*E643/100,2)</f>
        <v>0</v>
      </c>
    </row>
  </sheetData>
  <sheetProtection algorithmName="SHA-512" hashValue="B0BrLVtupzX3hLtwqX673n7U+1Xvq7DV7gsJ8GIGyeCjJ+0+bbK6apdiBHG4gIo94NUZv05TZkeMoGXUBLjUmw==" saltValue="q5nrq76LipfPko9cMN7H+A==" spinCount="100000" sheet="1" formatCells="0" formatColumns="0" formatRows="0"/>
  <autoFilter ref="A2:I643"/>
  <conditionalFormatting sqref="J1:IM1048576">
    <cfRule type="expression" dxfId="30" priority="11" stopIfTrue="1">
      <formula>$G:$G=1</formula>
    </cfRule>
  </conditionalFormatting>
  <conditionalFormatting sqref="D1:F1 D644:H65527 D643:G643 D4:H642">
    <cfRule type="expression" dxfId="29" priority="24" stopIfTrue="1">
      <formula>$D1="op"</formula>
    </cfRule>
  </conditionalFormatting>
  <conditionalFormatting sqref="I3:I65527 I1 G3:G65527 G1">
    <cfRule type="expression" dxfId="28" priority="26" stopIfTrue="1">
      <formula>#REF!&gt;0</formula>
    </cfRule>
  </conditionalFormatting>
  <conditionalFormatting sqref="D1:F1 D4:F65527">
    <cfRule type="expression" dxfId="27" priority="32" stopIfTrue="1">
      <formula>#REF!&gt;0</formula>
    </cfRule>
    <cfRule type="expression" dxfId="26" priority="33" stopIfTrue="1">
      <formula>$G1=1</formula>
    </cfRule>
  </conditionalFormatting>
  <conditionalFormatting sqref="A4:C65527 A1:C1">
    <cfRule type="expression" dxfId="25" priority="40" stopIfTrue="1">
      <formula>#REF!&gt;0</formula>
    </cfRule>
    <cfRule type="expression" dxfId="24" priority="41" stopIfTrue="1">
      <formula>$G1=1</formula>
    </cfRule>
  </conditionalFormatting>
  <conditionalFormatting sqref="A3:C3">
    <cfRule type="expression" dxfId="23" priority="44" stopIfTrue="1">
      <formula>#REF!&gt;0</formula>
    </cfRule>
    <cfRule type="expression" dxfId="22" priority="45" stopIfTrue="1">
      <formula>$G3=-1</formula>
    </cfRule>
  </conditionalFormatting>
  <conditionalFormatting sqref="D3:F3">
    <cfRule type="expression" dxfId="21" priority="46" stopIfTrue="1">
      <formula>#REF!&gt;0</formula>
    </cfRule>
    <cfRule type="expression" dxfId="20" priority="47" stopIfTrue="1">
      <formula>$G3=-1</formula>
    </cfRule>
  </conditionalFormatting>
  <conditionalFormatting sqref="H4:H642 H644:H65527">
    <cfRule type="expression" dxfId="19" priority="50" stopIfTrue="1">
      <formula>#REF!&gt;0</formula>
    </cfRule>
    <cfRule type="expression" dxfId="18" priority="51" stopIfTrue="1">
      <formula>G4=1</formula>
    </cfRule>
  </conditionalFormatting>
  <conditionalFormatting sqref="H3">
    <cfRule type="expression" dxfId="17" priority="52" stopIfTrue="1">
      <formula>#REF!&gt;0</formula>
    </cfRule>
    <cfRule type="expression" dxfId="16" priority="53" stopIfTrue="1">
      <formula>G3=-1</formula>
    </cfRule>
  </conditionalFormatting>
  <conditionalFormatting sqref="H643">
    <cfRule type="expression" dxfId="15" priority="2" stopIfTrue="1">
      <formula>$D643="op"</formula>
    </cfRule>
  </conditionalFormatting>
  <conditionalFormatting sqref="H643">
    <cfRule type="expression" dxfId="14" priority="3" stopIfTrue="1">
      <formula>#REF!&gt;0</formula>
    </cfRule>
    <cfRule type="expression" dxfId="13" priority="4" stopIfTrue="1">
      <formula>G643=1</formula>
    </cfRule>
  </conditionalFormatting>
  <pageMargins left="0.75" right="0.75" top="1" bottom="1" header="0.5" footer="0.5"/>
  <pageSetup paperSize="9" scale="61" fitToHeight="0" orientation="landscape" cellComments="atEnd" verticalDpi="200" r:id="rId1"/>
  <headerFooter alignWithMargins="0">
    <oddHeader>&amp;L&amp;G&amp;R&amp;G</oddHeader>
    <oddFooter xml:space="preserve">&amp;R&amp;P od &amp;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2"/>
  <sheetViews>
    <sheetView zoomScaleNormal="100" workbookViewId="0">
      <selection activeCell="R15" sqref="R15"/>
    </sheetView>
  </sheetViews>
  <sheetFormatPr defaultRowHeight="12.75"/>
  <cols>
    <col min="2" max="2" width="9.7109375" customWidth="1"/>
    <col min="3" max="3" width="37.42578125" customWidth="1"/>
    <col min="4" max="4" width="17.140625" customWidth="1"/>
    <col min="5" max="7" width="17.5703125" customWidth="1"/>
    <col min="8" max="8" width="22.42578125" customWidth="1"/>
    <col min="9" max="10" width="14.140625" customWidth="1"/>
    <col min="11" max="11" width="15.7109375" customWidth="1"/>
    <col min="12" max="12" width="16.42578125" customWidth="1"/>
    <col min="13" max="14" width="11.7109375" style="30" customWidth="1"/>
    <col min="15" max="15" width="13.140625" style="31" customWidth="1"/>
  </cols>
  <sheetData>
    <row r="1" spans="1:18">
      <c r="B1" s="30" t="s">
        <v>1594</v>
      </c>
      <c r="E1" s="30" t="s">
        <v>1</v>
      </c>
      <c r="M1" s="31"/>
      <c r="N1" s="31"/>
    </row>
    <row r="2" spans="1:18">
      <c r="B2" s="31"/>
      <c r="C2" t="s">
        <v>1595</v>
      </c>
      <c r="E2" s="31"/>
      <c r="M2" s="31"/>
      <c r="N2" s="31"/>
    </row>
    <row r="3" spans="1:18">
      <c r="C3" t="s">
        <v>1596</v>
      </c>
      <c r="E3" t="s">
        <v>1597</v>
      </c>
      <c r="M3" s="31"/>
      <c r="N3" s="31"/>
    </row>
    <row r="4" spans="1:18">
      <c r="C4" t="s">
        <v>9</v>
      </c>
      <c r="M4" s="31"/>
      <c r="N4" s="31"/>
    </row>
    <row r="5" spans="1:18">
      <c r="B5" s="30" t="s">
        <v>1598</v>
      </c>
      <c r="E5" s="30" t="s">
        <v>3</v>
      </c>
      <c r="M5" s="31"/>
      <c r="N5" s="31"/>
    </row>
    <row r="6" spans="1:18">
      <c r="C6" t="s">
        <v>1599</v>
      </c>
      <c r="E6" t="s">
        <v>1600</v>
      </c>
      <c r="M6" s="31"/>
      <c r="N6" s="31"/>
    </row>
    <row r="7" spans="1:18">
      <c r="C7" t="s">
        <v>1601</v>
      </c>
      <c r="M7" s="31"/>
      <c r="N7" s="31"/>
    </row>
    <row r="8" spans="1:18">
      <c r="C8" t="s">
        <v>1596</v>
      </c>
      <c r="M8" s="31"/>
      <c r="N8" s="31"/>
    </row>
    <row r="9" spans="1:18">
      <c r="C9" t="s">
        <v>9</v>
      </c>
      <c r="M9" s="31"/>
      <c r="N9" s="31"/>
    </row>
    <row r="10" spans="1:18">
      <c r="M10" s="31"/>
      <c r="N10" s="31"/>
    </row>
    <row r="11" spans="1:18" ht="14.25" customHeight="1">
      <c r="A11" t="s">
        <v>1602</v>
      </c>
      <c r="B11" t="s">
        <v>1596</v>
      </c>
      <c r="C11" s="32" t="s">
        <v>9</v>
      </c>
      <c r="D11" t="s">
        <v>1603</v>
      </c>
      <c r="E11" s="32" t="s">
        <v>1604</v>
      </c>
      <c r="F11" s="32" t="s">
        <v>12</v>
      </c>
      <c r="G11" s="32" t="s">
        <v>13</v>
      </c>
      <c r="H11" s="33" t="s">
        <v>1605</v>
      </c>
      <c r="I11" t="s">
        <v>15</v>
      </c>
      <c r="J11" t="s">
        <v>16</v>
      </c>
      <c r="K11" s="32" t="s">
        <v>17</v>
      </c>
      <c r="L11" t="s">
        <v>18</v>
      </c>
      <c r="M11" s="34" t="s">
        <v>1606</v>
      </c>
      <c r="N11" s="34" t="s">
        <v>20</v>
      </c>
      <c r="O11" s="35" t="s">
        <v>21</v>
      </c>
      <c r="P11" t="s">
        <v>22</v>
      </c>
      <c r="Q11" t="s">
        <v>23</v>
      </c>
      <c r="R11" t="s">
        <v>24</v>
      </c>
    </row>
    <row r="12" spans="1:18">
      <c r="F12" t="s">
        <v>1607</v>
      </c>
      <c r="G12" t="s">
        <v>1607</v>
      </c>
      <c r="I12" t="s">
        <v>1607</v>
      </c>
      <c r="J12" t="s">
        <v>1607</v>
      </c>
      <c r="K12" t="s">
        <v>1607</v>
      </c>
      <c r="L12" t="s">
        <v>1607</v>
      </c>
      <c r="N12" t="s">
        <v>1607</v>
      </c>
      <c r="Q12" t="s">
        <v>1607</v>
      </c>
      <c r="R12" t="s">
        <v>1607</v>
      </c>
    </row>
  </sheetData>
  <pageMargins left="0.75" right="0.75" top="1" bottom="1" header="0.5" footer="0.5"/>
  <pageSetup paperSize="9" orientation="portrait"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4:M57"/>
  <sheetViews>
    <sheetView topLeftCell="C1" zoomScaleNormal="100" workbookViewId="0">
      <selection activeCell="M5" sqref="M5"/>
    </sheetView>
  </sheetViews>
  <sheetFormatPr defaultRowHeight="12.75"/>
  <cols>
    <col min="1" max="1" width="15.85546875" style="36" customWidth="1"/>
    <col min="2" max="2" width="62.28515625" style="32" customWidth="1"/>
    <col min="3" max="3" width="17.42578125" style="32" customWidth="1"/>
    <col min="4" max="4" width="13.28515625" style="32" customWidth="1"/>
    <col min="6" max="6" width="14.7109375" style="37" customWidth="1"/>
    <col min="7" max="7" width="34.42578125" style="38" customWidth="1"/>
    <col min="12" max="12" width="6.140625" customWidth="1"/>
    <col min="13" max="13" width="13.7109375" customWidth="1"/>
  </cols>
  <sheetData>
    <row r="4" spans="1:13">
      <c r="A4" s="39" t="s">
        <v>1602</v>
      </c>
      <c r="B4" s="40" t="s">
        <v>9</v>
      </c>
      <c r="C4" s="40" t="s">
        <v>1604</v>
      </c>
      <c r="D4" s="40" t="s">
        <v>1603</v>
      </c>
      <c r="E4" s="41" t="s">
        <v>15</v>
      </c>
      <c r="F4" s="42" t="s">
        <v>1608</v>
      </c>
      <c r="G4" s="43" t="s">
        <v>2</v>
      </c>
      <c r="L4" s="44" t="s">
        <v>1609</v>
      </c>
      <c r="M4" s="44" t="s">
        <v>1610</v>
      </c>
    </row>
    <row r="5" spans="1:13">
      <c r="L5" s="45" t="s">
        <v>281</v>
      </c>
      <c r="M5" s="45" t="s">
        <v>1611</v>
      </c>
    </row>
    <row r="6" spans="1:13">
      <c r="D6" s="32" t="s">
        <v>1612</v>
      </c>
      <c r="L6" s="44" t="s">
        <v>274</v>
      </c>
      <c r="M6" s="44" t="s">
        <v>1613</v>
      </c>
    </row>
    <row r="7" spans="1:13">
      <c r="L7" s="45" t="s">
        <v>348</v>
      </c>
      <c r="M7" s="45" t="s">
        <v>1614</v>
      </c>
    </row>
    <row r="8" spans="1:13">
      <c r="L8" s="44" t="s">
        <v>949</v>
      </c>
      <c r="M8" s="44" t="s">
        <v>1615</v>
      </c>
    </row>
    <row r="9" spans="1:13">
      <c r="L9" s="45" t="s">
        <v>1616</v>
      </c>
      <c r="M9" s="45" t="s">
        <v>1617</v>
      </c>
    </row>
    <row r="10" spans="1:13">
      <c r="L10" s="44" t="s">
        <v>258</v>
      </c>
      <c r="M10" s="44" t="s">
        <v>1618</v>
      </c>
    </row>
    <row r="11" spans="1:13">
      <c r="L11" s="45" t="s">
        <v>1619</v>
      </c>
      <c r="M11" s="45" t="s">
        <v>1620</v>
      </c>
    </row>
    <row r="12" spans="1:13">
      <c r="L12" s="44" t="s">
        <v>1621</v>
      </c>
      <c r="M12" s="44" t="s">
        <v>1622</v>
      </c>
    </row>
    <row r="13" spans="1:13">
      <c r="L13" s="45" t="s">
        <v>1623</v>
      </c>
      <c r="M13" s="45" t="s">
        <v>1624</v>
      </c>
    </row>
    <row r="14" spans="1:13">
      <c r="L14" s="44" t="s">
        <v>1625</v>
      </c>
      <c r="M14" s="44" t="s">
        <v>1626</v>
      </c>
    </row>
    <row r="15" spans="1:13">
      <c r="L15" s="45" t="s">
        <v>1627</v>
      </c>
      <c r="M15" s="45" t="s">
        <v>1628</v>
      </c>
    </row>
    <row r="16" spans="1:13">
      <c r="L16" s="44" t="s">
        <v>1629</v>
      </c>
      <c r="M16" s="44" t="s">
        <v>1630</v>
      </c>
    </row>
    <row r="17" spans="12:13">
      <c r="L17" s="45" t="s">
        <v>1631</v>
      </c>
      <c r="M17" s="45" t="s">
        <v>1631</v>
      </c>
    </row>
    <row r="18" spans="12:13">
      <c r="L18" s="44" t="s">
        <v>1632</v>
      </c>
      <c r="M18" s="44" t="s">
        <v>1633</v>
      </c>
    </row>
    <row r="19" spans="12:13">
      <c r="L19" s="45" t="s">
        <v>1634</v>
      </c>
      <c r="M19" s="45" t="s">
        <v>1635</v>
      </c>
    </row>
    <row r="20" spans="12:13">
      <c r="L20" s="44" t="s">
        <v>1636</v>
      </c>
      <c r="M20" s="44" t="s">
        <v>1637</v>
      </c>
    </row>
    <row r="21" spans="12:13">
      <c r="L21" s="45" t="s">
        <v>1638</v>
      </c>
      <c r="M21" s="45" t="s">
        <v>1639</v>
      </c>
    </row>
    <row r="22" spans="12:13">
      <c r="L22" s="44" t="s">
        <v>1640</v>
      </c>
      <c r="M22" s="44" t="s">
        <v>1641</v>
      </c>
    </row>
    <row r="23" spans="12:13">
      <c r="L23" s="45" t="s">
        <v>1642</v>
      </c>
      <c r="M23" s="45" t="s">
        <v>1643</v>
      </c>
    </row>
    <row r="24" spans="12:13">
      <c r="L24" s="44" t="s">
        <v>1644</v>
      </c>
      <c r="M24" s="44" t="s">
        <v>1645</v>
      </c>
    </row>
    <row r="25" spans="12:13">
      <c r="L25" s="45" t="s">
        <v>1646</v>
      </c>
      <c r="M25" s="45" t="s">
        <v>1647</v>
      </c>
    </row>
    <row r="26" spans="12:13">
      <c r="L26" s="44" t="s">
        <v>1648</v>
      </c>
      <c r="M26" s="44" t="s">
        <v>1649</v>
      </c>
    </row>
    <row r="27" spans="12:13">
      <c r="L27" s="45" t="s">
        <v>1650</v>
      </c>
      <c r="M27" s="45" t="s">
        <v>1651</v>
      </c>
    </row>
    <row r="28" spans="12:13">
      <c r="L28" s="44" t="s">
        <v>1652</v>
      </c>
      <c r="M28" s="44" t="s">
        <v>1653</v>
      </c>
    </row>
    <row r="29" spans="12:13">
      <c r="L29" s="45" t="s">
        <v>1654</v>
      </c>
      <c r="M29" s="45" t="s">
        <v>1655</v>
      </c>
    </row>
    <row r="30" spans="12:13">
      <c r="L30" s="44" t="s">
        <v>1656</v>
      </c>
      <c r="M30" s="44" t="s">
        <v>1657</v>
      </c>
    </row>
    <row r="31" spans="12:13">
      <c r="L31" s="45" t="s">
        <v>1658</v>
      </c>
      <c r="M31" s="45" t="s">
        <v>1659</v>
      </c>
    </row>
    <row r="32" spans="12:13">
      <c r="L32" s="44" t="s">
        <v>1660</v>
      </c>
      <c r="M32" s="44" t="s">
        <v>1660</v>
      </c>
    </row>
    <row r="33" spans="12:13">
      <c r="L33" s="45" t="s">
        <v>1661</v>
      </c>
      <c r="M33" s="45" t="s">
        <v>1661</v>
      </c>
    </row>
    <row r="34" spans="12:13">
      <c r="L34" s="44" t="s">
        <v>1662</v>
      </c>
      <c r="M34" s="44" t="s">
        <v>1662</v>
      </c>
    </row>
    <row r="35" spans="12:13">
      <c r="L35" s="45" t="s">
        <v>1663</v>
      </c>
      <c r="M35" s="45" t="s">
        <v>1663</v>
      </c>
    </row>
    <row r="36" spans="12:13">
      <c r="L36" s="44" t="s">
        <v>1664</v>
      </c>
      <c r="M36" s="44" t="s">
        <v>1664</v>
      </c>
    </row>
    <row r="37" spans="12:13">
      <c r="L37" s="45" t="s">
        <v>1665</v>
      </c>
      <c r="M37" s="45" t="s">
        <v>1665</v>
      </c>
    </row>
    <row r="38" spans="12:13">
      <c r="L38" s="44" t="s">
        <v>1666</v>
      </c>
      <c r="M38" s="44" t="s">
        <v>1666</v>
      </c>
    </row>
    <row r="39" spans="12:13">
      <c r="L39" s="45" t="s">
        <v>1667</v>
      </c>
      <c r="M39" s="45" t="s">
        <v>1667</v>
      </c>
    </row>
    <row r="40" spans="12:13">
      <c r="L40" s="44" t="s">
        <v>1668</v>
      </c>
      <c r="M40" s="44" t="s">
        <v>1668</v>
      </c>
    </row>
    <row r="41" spans="12:13">
      <c r="L41" s="45" t="s">
        <v>1669</v>
      </c>
      <c r="M41" s="45" t="s">
        <v>1669</v>
      </c>
    </row>
    <row r="42" spans="12:13">
      <c r="L42" s="44" t="s">
        <v>1670</v>
      </c>
      <c r="M42" s="44" t="s">
        <v>1670</v>
      </c>
    </row>
    <row r="43" spans="12:13">
      <c r="L43" s="45" t="s">
        <v>1671</v>
      </c>
      <c r="M43" s="45" t="s">
        <v>1671</v>
      </c>
    </row>
    <row r="44" spans="12:13">
      <c r="L44" s="44" t="s">
        <v>1672</v>
      </c>
      <c r="M44" s="44" t="s">
        <v>1672</v>
      </c>
    </row>
    <row r="45" spans="12:13">
      <c r="L45" s="45" t="s">
        <v>1673</v>
      </c>
      <c r="M45" s="45" t="s">
        <v>1673</v>
      </c>
    </row>
    <row r="46" spans="12:13">
      <c r="L46" s="44" t="s">
        <v>1674</v>
      </c>
      <c r="M46" s="44" t="s">
        <v>1674</v>
      </c>
    </row>
    <row r="47" spans="12:13">
      <c r="L47" s="45" t="s">
        <v>1675</v>
      </c>
      <c r="M47" s="45" t="s">
        <v>1675</v>
      </c>
    </row>
    <row r="48" spans="12:13">
      <c r="L48" s="44" t="s">
        <v>1676</v>
      </c>
      <c r="M48" s="44" t="s">
        <v>1676</v>
      </c>
    </row>
    <row r="49" spans="12:13">
      <c r="L49" s="45" t="s">
        <v>4</v>
      </c>
      <c r="M49" s="45" t="s">
        <v>4</v>
      </c>
    </row>
    <row r="50" spans="12:13">
      <c r="L50" s="44" t="s">
        <v>1677</v>
      </c>
      <c r="M50" s="44" t="s">
        <v>1677</v>
      </c>
    </row>
    <row r="51" spans="12:13">
      <c r="L51" s="45" t="s">
        <v>1678</v>
      </c>
      <c r="M51" s="45" t="s">
        <v>1678</v>
      </c>
    </row>
    <row r="52" spans="12:13">
      <c r="L52" s="44" t="s">
        <v>1679</v>
      </c>
      <c r="M52" s="44" t="s">
        <v>1679</v>
      </c>
    </row>
    <row r="53" spans="12:13">
      <c r="L53" s="45" t="s">
        <v>1680</v>
      </c>
      <c r="M53" s="45" t="s">
        <v>1680</v>
      </c>
    </row>
    <row r="54" spans="12:13">
      <c r="L54" s="44" t="s">
        <v>1612</v>
      </c>
      <c r="M54" s="44" t="s">
        <v>1612</v>
      </c>
    </row>
    <row r="55" spans="12:13">
      <c r="L55" s="45" t="s">
        <v>1681</v>
      </c>
      <c r="M55" s="45" t="s">
        <v>1681</v>
      </c>
    </row>
    <row r="56" spans="12:13">
      <c r="L56" s="44" t="s">
        <v>1682</v>
      </c>
      <c r="M56" s="44" t="s">
        <v>1682</v>
      </c>
    </row>
    <row r="57" spans="12:13">
      <c r="L57" s="45" t="s">
        <v>1683</v>
      </c>
      <c r="M57" s="45" t="s">
        <v>1683</v>
      </c>
    </row>
  </sheetData>
  <conditionalFormatting sqref="B65529:B65536">
    <cfRule type="expression" dxfId="12" priority="1" stopIfTrue="1">
      <formula>#REF!=1</formula>
    </cfRule>
  </conditionalFormatting>
  <conditionalFormatting sqref="B4:B65528">
    <cfRule type="expression" dxfId="11" priority="2" stopIfTrue="1">
      <formula>F5=1</formula>
    </cfRule>
  </conditionalFormatting>
  <dataValidations count="1">
    <dataValidation type="list" allowBlank="1" showInputMessage="1" showErrorMessage="1" sqref="D1:D1048576">
      <formula1>$L$4:$L$57</formula1>
    </dataValidation>
  </dataValidations>
  <pageMargins left="0.75" right="0.75" top="1" bottom="1" header="0.5" footer="0.5"/>
  <pageSetup paperSize="9"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2:E145"/>
  <sheetViews>
    <sheetView view="pageBreakPreview" zoomScaleNormal="115" zoomScaleSheetLayoutView="100" zoomScalePageLayoutView="40" workbookViewId="0">
      <selection activeCell="C11" sqref="C11"/>
    </sheetView>
  </sheetViews>
  <sheetFormatPr defaultRowHeight="12.75"/>
  <cols>
    <col min="1" max="1" width="14" style="46" customWidth="1"/>
    <col min="2" max="2" width="17.42578125" style="46" customWidth="1"/>
    <col min="3" max="3" width="73.28515625" style="47" customWidth="1"/>
    <col min="4" max="4" width="28.85546875" style="48" customWidth="1"/>
    <col min="5" max="5" width="23.28515625" style="49" customWidth="1"/>
    <col min="6" max="16384" width="9.140625" style="49"/>
  </cols>
  <sheetData>
    <row r="2" spans="1:5" s="50" customFormat="1" ht="15">
      <c r="A2" s="51" t="s">
        <v>7</v>
      </c>
      <c r="B2" s="51" t="s">
        <v>8</v>
      </c>
      <c r="C2" s="52" t="s">
        <v>9</v>
      </c>
      <c r="D2" s="53" t="s">
        <v>19</v>
      </c>
      <c r="E2" s="53" t="s">
        <v>1704</v>
      </c>
    </row>
    <row r="3" spans="1:5" s="54" customFormat="1" ht="18.75">
      <c r="A3" s="55"/>
      <c r="B3" s="55" t="s">
        <v>5</v>
      </c>
      <c r="C3" s="56" t="s">
        <v>6</v>
      </c>
      <c r="D3" s="57">
        <f>'Popis del'!H3</f>
        <v>0</v>
      </c>
      <c r="E3" s="57">
        <f>ROUND(D3*1.22,2)</f>
        <v>0</v>
      </c>
    </row>
    <row r="4" spans="1:5" s="73" customFormat="1" ht="15">
      <c r="A4" s="70" t="s">
        <v>5</v>
      </c>
      <c r="B4" s="70" t="s">
        <v>25</v>
      </c>
      <c r="C4" s="71" t="s">
        <v>26</v>
      </c>
      <c r="D4" s="72">
        <f>'Popis del'!H4</f>
        <v>0</v>
      </c>
    </row>
    <row r="5" spans="1:5" s="77" customFormat="1">
      <c r="A5" s="74" t="s">
        <v>27</v>
      </c>
      <c r="B5" s="74" t="s">
        <v>28</v>
      </c>
      <c r="C5" s="75" t="s">
        <v>29</v>
      </c>
      <c r="D5" s="76">
        <f>'Popis del'!H5</f>
        <v>0</v>
      </c>
    </row>
    <row r="6" spans="1:5" s="77" customFormat="1">
      <c r="A6" s="74" t="s">
        <v>208</v>
      </c>
      <c r="B6" s="74" t="s">
        <v>209</v>
      </c>
      <c r="C6" s="75" t="s">
        <v>210</v>
      </c>
      <c r="D6" s="76">
        <f>'Popis del'!H66</f>
        <v>0</v>
      </c>
    </row>
    <row r="7" spans="1:5" s="66" customFormat="1">
      <c r="A7" s="67" t="s">
        <v>211</v>
      </c>
      <c r="B7" s="67" t="s">
        <v>5</v>
      </c>
      <c r="C7" s="68" t="s">
        <v>212</v>
      </c>
      <c r="D7" s="69">
        <f>'Popis del'!H67</f>
        <v>0</v>
      </c>
    </row>
    <row r="8" spans="1:5" s="66" customFormat="1">
      <c r="A8" s="67" t="s">
        <v>213</v>
      </c>
      <c r="B8" s="67"/>
      <c r="C8" s="68" t="s">
        <v>214</v>
      </c>
      <c r="D8" s="69">
        <f>'Popis del'!H68</f>
        <v>0</v>
      </c>
    </row>
    <row r="9" spans="1:5" s="66" customFormat="1">
      <c r="A9" s="67" t="s">
        <v>229</v>
      </c>
      <c r="B9" s="67" t="s">
        <v>230</v>
      </c>
      <c r="C9" s="68" t="s">
        <v>231</v>
      </c>
      <c r="D9" s="69">
        <f>'Popis del'!H76</f>
        <v>0</v>
      </c>
    </row>
    <row r="10" spans="1:5" s="66" customFormat="1">
      <c r="A10" s="67" t="s">
        <v>232</v>
      </c>
      <c r="B10" s="67" t="s">
        <v>233</v>
      </c>
      <c r="C10" s="68" t="s">
        <v>234</v>
      </c>
      <c r="D10" s="69">
        <f>'Popis del'!H77</f>
        <v>0</v>
      </c>
    </row>
    <row r="11" spans="1:5" s="66" customFormat="1">
      <c r="A11" s="67" t="s">
        <v>309</v>
      </c>
      <c r="B11" s="67" t="s">
        <v>310</v>
      </c>
      <c r="C11" s="68" t="s">
        <v>311</v>
      </c>
      <c r="D11" s="69">
        <f>'Popis del'!H104</f>
        <v>0</v>
      </c>
    </row>
    <row r="12" spans="1:5" s="66" customFormat="1">
      <c r="A12" s="67" t="s">
        <v>354</v>
      </c>
      <c r="B12" s="67" t="s">
        <v>355</v>
      </c>
      <c r="C12" s="68" t="s">
        <v>356</v>
      </c>
      <c r="D12" s="69">
        <f>'Popis del'!H124</f>
        <v>0</v>
      </c>
    </row>
    <row r="13" spans="1:5" s="66" customFormat="1">
      <c r="A13" s="67" t="s">
        <v>401</v>
      </c>
      <c r="B13" s="67" t="s">
        <v>402</v>
      </c>
      <c r="C13" s="68" t="s">
        <v>403</v>
      </c>
      <c r="D13" s="69">
        <f>'Popis del'!H144</f>
        <v>0</v>
      </c>
    </row>
    <row r="14" spans="1:5" s="66" customFormat="1">
      <c r="A14" s="67" t="s">
        <v>460</v>
      </c>
      <c r="B14" s="67" t="s">
        <v>461</v>
      </c>
      <c r="C14" s="68" t="s">
        <v>462</v>
      </c>
      <c r="D14" s="69">
        <f>'Popis del'!H172</f>
        <v>0</v>
      </c>
    </row>
    <row r="15" spans="1:5" s="66" customFormat="1">
      <c r="A15" s="67" t="s">
        <v>495</v>
      </c>
      <c r="B15" s="67" t="s">
        <v>496</v>
      </c>
      <c r="C15" s="68" t="s">
        <v>497</v>
      </c>
      <c r="D15" s="69">
        <f>'Popis del'!H189</f>
        <v>0</v>
      </c>
    </row>
    <row r="16" spans="1:5" s="66" customFormat="1">
      <c r="A16" s="67" t="s">
        <v>498</v>
      </c>
      <c r="B16" s="67"/>
      <c r="C16" s="68" t="s">
        <v>214</v>
      </c>
      <c r="D16" s="69">
        <f>'Popis del'!H190</f>
        <v>0</v>
      </c>
    </row>
    <row r="17" spans="1:4" s="66" customFormat="1">
      <c r="A17" s="67" t="s">
        <v>519</v>
      </c>
      <c r="B17" s="67" t="s">
        <v>233</v>
      </c>
      <c r="C17" s="68" t="s">
        <v>520</v>
      </c>
      <c r="D17" s="69">
        <f>'Popis del'!H203</f>
        <v>0</v>
      </c>
    </row>
    <row r="18" spans="1:4" s="66" customFormat="1">
      <c r="A18" s="67" t="s">
        <v>541</v>
      </c>
      <c r="B18" s="67" t="s">
        <v>310</v>
      </c>
      <c r="C18" s="68" t="s">
        <v>542</v>
      </c>
      <c r="D18" s="69">
        <f>'Popis del'!H214</f>
        <v>0</v>
      </c>
    </row>
    <row r="19" spans="1:4" s="66" customFormat="1">
      <c r="A19" s="67" t="s">
        <v>558</v>
      </c>
      <c r="B19" s="67" t="s">
        <v>355</v>
      </c>
      <c r="C19" s="68" t="s">
        <v>559</v>
      </c>
      <c r="D19" s="69">
        <f>'Popis del'!H222</f>
        <v>0</v>
      </c>
    </row>
    <row r="20" spans="1:4" s="66" customFormat="1">
      <c r="A20" s="67" t="s">
        <v>595</v>
      </c>
      <c r="B20" s="67" t="s">
        <v>402</v>
      </c>
      <c r="C20" s="68" t="s">
        <v>596</v>
      </c>
      <c r="D20" s="69">
        <f>'Popis del'!H239</f>
        <v>0</v>
      </c>
    </row>
    <row r="21" spans="1:4" s="66" customFormat="1">
      <c r="A21" s="67" t="s">
        <v>609</v>
      </c>
      <c r="B21" s="67" t="s">
        <v>461</v>
      </c>
      <c r="C21" s="68" t="s">
        <v>610</v>
      </c>
      <c r="D21" s="69">
        <f>'Popis del'!H246</f>
        <v>0</v>
      </c>
    </row>
    <row r="22" spans="1:4" s="66" customFormat="1">
      <c r="A22" s="67" t="s">
        <v>626</v>
      </c>
      <c r="B22" s="67" t="s">
        <v>627</v>
      </c>
      <c r="C22" s="68" t="s">
        <v>628</v>
      </c>
      <c r="D22" s="69">
        <f>'Popis del'!H255</f>
        <v>0</v>
      </c>
    </row>
    <row r="23" spans="1:4" s="66" customFormat="1">
      <c r="A23" s="67" t="s">
        <v>644</v>
      </c>
      <c r="B23" s="67" t="s">
        <v>645</v>
      </c>
      <c r="C23" s="68" t="s">
        <v>646</v>
      </c>
      <c r="D23" s="69">
        <f>'Popis del'!H267</f>
        <v>0</v>
      </c>
    </row>
    <row r="24" spans="1:4" s="66" customFormat="1">
      <c r="A24" s="67" t="s">
        <v>653</v>
      </c>
      <c r="B24" s="67" t="s">
        <v>38</v>
      </c>
      <c r="C24" s="68" t="s">
        <v>654</v>
      </c>
      <c r="D24" s="69">
        <f>'Popis del'!H271</f>
        <v>0</v>
      </c>
    </row>
    <row r="25" spans="1:4" s="66" customFormat="1">
      <c r="A25" s="67" t="s">
        <v>655</v>
      </c>
      <c r="B25" s="67" t="s">
        <v>656</v>
      </c>
      <c r="C25" s="68" t="s">
        <v>657</v>
      </c>
      <c r="D25" s="69">
        <f>'Popis del'!H272</f>
        <v>0</v>
      </c>
    </row>
    <row r="26" spans="1:4" s="66" customFormat="1">
      <c r="A26" s="67" t="s">
        <v>685</v>
      </c>
      <c r="B26" s="67" t="s">
        <v>686</v>
      </c>
      <c r="C26" s="68" t="s">
        <v>687</v>
      </c>
      <c r="D26" s="69">
        <f>'Popis del'!H282</f>
        <v>0</v>
      </c>
    </row>
    <row r="27" spans="1:4" s="66" customFormat="1">
      <c r="A27" s="67" t="s">
        <v>754</v>
      </c>
      <c r="B27" s="67" t="s">
        <v>755</v>
      </c>
      <c r="C27" s="68" t="s">
        <v>756</v>
      </c>
      <c r="D27" s="69">
        <f>'Popis del'!H309</f>
        <v>0</v>
      </c>
    </row>
    <row r="28" spans="1:4" s="66" customFormat="1">
      <c r="A28" s="67" t="s">
        <v>775</v>
      </c>
      <c r="B28" s="67" t="s">
        <v>776</v>
      </c>
      <c r="C28" s="68" t="s">
        <v>777</v>
      </c>
      <c r="D28" s="69">
        <f>'Popis del'!H319</f>
        <v>0</v>
      </c>
    </row>
    <row r="29" spans="1:4" s="66" customFormat="1">
      <c r="A29" s="67" t="s">
        <v>778</v>
      </c>
      <c r="B29" s="67" t="s">
        <v>779</v>
      </c>
      <c r="C29" s="68" t="s">
        <v>780</v>
      </c>
      <c r="D29" s="69">
        <f>'Popis del'!H320</f>
        <v>0</v>
      </c>
    </row>
    <row r="30" spans="1:4" s="66" customFormat="1">
      <c r="A30" s="67" t="s">
        <v>833</v>
      </c>
      <c r="B30" s="67" t="s">
        <v>834</v>
      </c>
      <c r="C30" s="68" t="s">
        <v>835</v>
      </c>
      <c r="D30" s="69">
        <f>'Popis del'!H339</f>
        <v>0</v>
      </c>
    </row>
    <row r="31" spans="1:4" s="66" customFormat="1">
      <c r="A31" s="67" t="s">
        <v>863</v>
      </c>
      <c r="B31" s="67" t="s">
        <v>864</v>
      </c>
      <c r="C31" s="68" t="s">
        <v>865</v>
      </c>
      <c r="D31" s="69">
        <f>'Popis del'!H349</f>
        <v>0</v>
      </c>
    </row>
    <row r="32" spans="1:4" s="66" customFormat="1">
      <c r="A32" s="67" t="s">
        <v>883</v>
      </c>
      <c r="B32" s="67" t="s">
        <v>41</v>
      </c>
      <c r="C32" s="68" t="s">
        <v>884</v>
      </c>
      <c r="D32" s="69">
        <f>'Popis del'!H356</f>
        <v>0</v>
      </c>
    </row>
    <row r="33" spans="1:4" s="66" customFormat="1">
      <c r="A33" s="67" t="s">
        <v>885</v>
      </c>
      <c r="B33" s="67"/>
      <c r="C33" s="68" t="s">
        <v>214</v>
      </c>
      <c r="D33" s="69">
        <f>'Popis del'!H357</f>
        <v>0</v>
      </c>
    </row>
    <row r="34" spans="1:4" s="66" customFormat="1">
      <c r="A34" s="67" t="s">
        <v>904</v>
      </c>
      <c r="B34" s="67" t="s">
        <v>5</v>
      </c>
      <c r="C34" s="68" t="s">
        <v>905</v>
      </c>
      <c r="D34" s="69">
        <f>'Popis del'!H367</f>
        <v>0</v>
      </c>
    </row>
    <row r="35" spans="1:4" s="66" customFormat="1">
      <c r="A35" s="67" t="s">
        <v>942</v>
      </c>
      <c r="B35" s="67" t="s">
        <v>38</v>
      </c>
      <c r="C35" s="68" t="s">
        <v>943</v>
      </c>
      <c r="D35" s="69">
        <f>'Popis del'!H382</f>
        <v>0</v>
      </c>
    </row>
    <row r="36" spans="1:4" s="66" customFormat="1">
      <c r="A36" s="67" t="s">
        <v>968</v>
      </c>
      <c r="B36" s="67" t="s">
        <v>41</v>
      </c>
      <c r="C36" s="68" t="s">
        <v>969</v>
      </c>
      <c r="D36" s="69">
        <f>'Popis del'!H391</f>
        <v>0</v>
      </c>
    </row>
    <row r="37" spans="1:4" s="66" customFormat="1">
      <c r="A37" s="67" t="s">
        <v>1004</v>
      </c>
      <c r="B37" s="67" t="s">
        <v>44</v>
      </c>
      <c r="C37" s="68" t="s">
        <v>1005</v>
      </c>
      <c r="D37" s="69">
        <f>'Popis del'!H405</f>
        <v>0</v>
      </c>
    </row>
    <row r="38" spans="1:4" s="66" customFormat="1">
      <c r="A38" s="67" t="s">
        <v>1108</v>
      </c>
      <c r="B38" s="67" t="s">
        <v>47</v>
      </c>
      <c r="C38" s="68" t="s">
        <v>1109</v>
      </c>
      <c r="D38" s="69">
        <f>'Popis del'!H449</f>
        <v>0</v>
      </c>
    </row>
    <row r="39" spans="1:4" s="66" customFormat="1">
      <c r="A39" s="67" t="s">
        <v>1134</v>
      </c>
      <c r="B39" s="67" t="s">
        <v>50</v>
      </c>
      <c r="C39" s="68" t="s">
        <v>1135</v>
      </c>
      <c r="D39" s="69">
        <f>'Popis del'!H458</f>
        <v>0</v>
      </c>
    </row>
    <row r="40" spans="1:4" s="66" customFormat="1">
      <c r="A40" s="67" t="s">
        <v>1195</v>
      </c>
      <c r="B40" s="67" t="s">
        <v>44</v>
      </c>
      <c r="C40" s="68" t="s">
        <v>1196</v>
      </c>
      <c r="D40" s="69">
        <f>'Popis del'!H481</f>
        <v>0</v>
      </c>
    </row>
    <row r="41" spans="1:4" s="66" customFormat="1">
      <c r="A41" s="67" t="s">
        <v>1261</v>
      </c>
      <c r="B41" s="67" t="s">
        <v>47</v>
      </c>
      <c r="C41" s="68" t="s">
        <v>1262</v>
      </c>
      <c r="D41" s="69">
        <f>'Popis del'!H511</f>
        <v>0</v>
      </c>
    </row>
    <row r="42" spans="1:4" s="66" customFormat="1">
      <c r="A42" s="67" t="s">
        <v>1263</v>
      </c>
      <c r="B42" s="67" t="s">
        <v>1264</v>
      </c>
      <c r="C42" s="68" t="s">
        <v>1265</v>
      </c>
      <c r="D42" s="69">
        <f>'Popis del'!H512</f>
        <v>0</v>
      </c>
    </row>
    <row r="43" spans="1:4" s="66" customFormat="1">
      <c r="A43" s="67" t="s">
        <v>1266</v>
      </c>
      <c r="B43" s="67" t="s">
        <v>27</v>
      </c>
      <c r="C43" s="68" t="s">
        <v>1267</v>
      </c>
      <c r="D43" s="69">
        <f>'Popis del'!H513</f>
        <v>0</v>
      </c>
    </row>
    <row r="44" spans="1:4" s="66" customFormat="1">
      <c r="A44" s="67" t="s">
        <v>1274</v>
      </c>
      <c r="B44" s="67" t="s">
        <v>208</v>
      </c>
      <c r="C44" s="68" t="s">
        <v>1275</v>
      </c>
      <c r="D44" s="69">
        <f>'Popis del'!H516</f>
        <v>0</v>
      </c>
    </row>
    <row r="45" spans="1:4" s="66" customFormat="1">
      <c r="A45" s="67" t="s">
        <v>1309</v>
      </c>
      <c r="B45" s="67" t="s">
        <v>1310</v>
      </c>
      <c r="C45" s="68" t="s">
        <v>1311</v>
      </c>
      <c r="D45" s="69">
        <f>'Popis del'!H528</f>
        <v>0</v>
      </c>
    </row>
    <row r="46" spans="1:4" s="66" customFormat="1">
      <c r="A46" s="67" t="s">
        <v>1312</v>
      </c>
      <c r="B46" s="67" t="s">
        <v>1313</v>
      </c>
      <c r="C46" s="68" t="s">
        <v>1314</v>
      </c>
      <c r="D46" s="69">
        <f>'Popis del'!H529</f>
        <v>0</v>
      </c>
    </row>
    <row r="47" spans="1:4" s="66" customFormat="1">
      <c r="A47" s="67" t="s">
        <v>1333</v>
      </c>
      <c r="B47" s="67" t="s">
        <v>1334</v>
      </c>
      <c r="C47" s="68" t="s">
        <v>1335</v>
      </c>
      <c r="D47" s="69">
        <f>'Popis del'!H536</f>
        <v>0</v>
      </c>
    </row>
    <row r="48" spans="1:4" s="66" customFormat="1">
      <c r="A48" s="67" t="s">
        <v>1348</v>
      </c>
      <c r="B48" s="67" t="s">
        <v>1349</v>
      </c>
      <c r="C48" s="68" t="s">
        <v>1350</v>
      </c>
      <c r="D48" s="69">
        <f>'Popis del'!H541</f>
        <v>0</v>
      </c>
    </row>
    <row r="49" spans="1:4" s="66" customFormat="1">
      <c r="A49" s="67" t="s">
        <v>1353</v>
      </c>
      <c r="B49" s="67" t="s">
        <v>1354</v>
      </c>
      <c r="C49" s="68" t="s">
        <v>1355</v>
      </c>
      <c r="D49" s="69">
        <f>'Popis del'!H543</f>
        <v>0</v>
      </c>
    </row>
    <row r="50" spans="1:4" s="66" customFormat="1">
      <c r="A50" s="67" t="s">
        <v>1362</v>
      </c>
      <c r="B50" s="67" t="s">
        <v>1363</v>
      </c>
      <c r="C50" s="68" t="s">
        <v>1364</v>
      </c>
      <c r="D50" s="69">
        <f>'Popis del'!H546</f>
        <v>0</v>
      </c>
    </row>
    <row r="51" spans="1:4" s="66" customFormat="1">
      <c r="A51" s="67" t="s">
        <v>1365</v>
      </c>
      <c r="B51" s="67" t="s">
        <v>656</v>
      </c>
      <c r="C51" s="68" t="s">
        <v>1366</v>
      </c>
      <c r="D51" s="69">
        <f>'Popis del'!H547</f>
        <v>0</v>
      </c>
    </row>
    <row r="52" spans="1:4" s="66" customFormat="1">
      <c r="A52" s="67" t="s">
        <v>1382</v>
      </c>
      <c r="B52" s="67" t="s">
        <v>1383</v>
      </c>
      <c r="C52" s="68" t="s">
        <v>1384</v>
      </c>
      <c r="D52" s="69">
        <f>'Popis del'!H553</f>
        <v>0</v>
      </c>
    </row>
    <row r="53" spans="1:4" s="66" customFormat="1">
      <c r="A53" s="67" t="s">
        <v>1393</v>
      </c>
      <c r="B53" s="67" t="s">
        <v>1394</v>
      </c>
      <c r="C53" s="68" t="s">
        <v>1395</v>
      </c>
      <c r="D53" s="69">
        <f>'Popis del'!H557</f>
        <v>0</v>
      </c>
    </row>
    <row r="54" spans="1:4" s="66" customFormat="1">
      <c r="A54" s="67" t="s">
        <v>1410</v>
      </c>
      <c r="B54" s="67" t="s">
        <v>1411</v>
      </c>
      <c r="C54" s="68" t="s">
        <v>1412</v>
      </c>
      <c r="D54" s="69">
        <f>'Popis del'!H564</f>
        <v>0</v>
      </c>
    </row>
    <row r="55" spans="1:4" s="66" customFormat="1">
      <c r="A55" s="67" t="s">
        <v>1413</v>
      </c>
      <c r="B55" s="67" t="s">
        <v>1414</v>
      </c>
      <c r="C55" s="68" t="s">
        <v>1415</v>
      </c>
      <c r="D55" s="69">
        <f>'Popis del'!H565</f>
        <v>0</v>
      </c>
    </row>
    <row r="56" spans="1:4" s="66" customFormat="1">
      <c r="A56" s="67" t="s">
        <v>1418</v>
      </c>
      <c r="B56" s="67" t="s">
        <v>1419</v>
      </c>
      <c r="C56" s="68" t="s">
        <v>1420</v>
      </c>
      <c r="D56" s="69">
        <f>'Popis del'!H567</f>
        <v>0</v>
      </c>
    </row>
    <row r="57" spans="1:4" s="66" customFormat="1">
      <c r="A57" s="67" t="s">
        <v>1429</v>
      </c>
      <c r="B57" s="67" t="s">
        <v>1430</v>
      </c>
      <c r="C57" s="68" t="s">
        <v>1431</v>
      </c>
      <c r="D57" s="69">
        <f>'Popis del'!H571</f>
        <v>0</v>
      </c>
    </row>
    <row r="58" spans="1:4" s="66" customFormat="1">
      <c r="A58" s="67" t="s">
        <v>1432</v>
      </c>
      <c r="B58" s="67" t="s">
        <v>1167</v>
      </c>
      <c r="C58" s="68" t="s">
        <v>1433</v>
      </c>
      <c r="D58" s="69">
        <f>'Popis del'!H572</f>
        <v>0</v>
      </c>
    </row>
    <row r="59" spans="1:4" s="66" customFormat="1">
      <c r="A59" s="67" t="s">
        <v>1462</v>
      </c>
      <c r="B59" s="67" t="s">
        <v>1463</v>
      </c>
      <c r="C59" s="68" t="s">
        <v>1464</v>
      </c>
      <c r="D59" s="69">
        <f>'Popis del'!H585</f>
        <v>0</v>
      </c>
    </row>
    <row r="60" spans="1:4" s="66" customFormat="1">
      <c r="A60" s="67" t="s">
        <v>1479</v>
      </c>
      <c r="B60" s="67" t="s">
        <v>1480</v>
      </c>
      <c r="C60" s="68" t="s">
        <v>1481</v>
      </c>
      <c r="D60" s="69">
        <f>'Popis del'!H591</f>
        <v>0</v>
      </c>
    </row>
    <row r="61" spans="1:4" s="66" customFormat="1">
      <c r="A61" s="67" t="s">
        <v>1508</v>
      </c>
      <c r="B61" s="67" t="s">
        <v>50</v>
      </c>
      <c r="C61" s="68" t="s">
        <v>1509</v>
      </c>
      <c r="D61" s="69">
        <f>'Popis del'!H605</f>
        <v>0</v>
      </c>
    </row>
    <row r="62" spans="1:4" s="66" customFormat="1">
      <c r="A62" s="67" t="s">
        <v>1510</v>
      </c>
      <c r="B62" s="67" t="s">
        <v>1264</v>
      </c>
      <c r="C62" s="68" t="s">
        <v>1511</v>
      </c>
      <c r="D62" s="69">
        <f>'Popis del'!H606</f>
        <v>0</v>
      </c>
    </row>
    <row r="63" spans="1:4" s="77" customFormat="1">
      <c r="A63" s="74" t="s">
        <v>1573</v>
      </c>
      <c r="B63" s="74" t="s">
        <v>1574</v>
      </c>
      <c r="C63" s="75" t="s">
        <v>1575</v>
      </c>
      <c r="D63" s="76">
        <f>'Popis del'!H633</f>
        <v>0</v>
      </c>
    </row>
    <row r="64" spans="1:4" s="66" customFormat="1">
      <c r="A64" s="67" t="s">
        <v>1576</v>
      </c>
      <c r="B64" s="67" t="s">
        <v>5</v>
      </c>
      <c r="C64" s="68" t="s">
        <v>1262</v>
      </c>
      <c r="D64" s="69">
        <f>'Popis del'!H634</f>
        <v>0</v>
      </c>
    </row>
    <row r="65" spans="1:4" s="66" customFormat="1">
      <c r="A65" s="67" t="s">
        <v>1577</v>
      </c>
      <c r="B65" s="67" t="s">
        <v>1363</v>
      </c>
      <c r="C65" s="68" t="s">
        <v>1364</v>
      </c>
      <c r="D65" s="69">
        <f>'Popis del'!H635</f>
        <v>0</v>
      </c>
    </row>
    <row r="66" spans="1:4" s="66" customFormat="1">
      <c r="A66" s="67" t="s">
        <v>1578</v>
      </c>
      <c r="B66" s="67" t="s">
        <v>656</v>
      </c>
      <c r="C66" s="68" t="s">
        <v>1366</v>
      </c>
      <c r="D66" s="69">
        <f>'Popis del'!H636</f>
        <v>0</v>
      </c>
    </row>
    <row r="67" spans="1:4" s="66" customFormat="1">
      <c r="A67" s="67" t="s">
        <v>1583</v>
      </c>
      <c r="B67" s="67" t="s">
        <v>1584</v>
      </c>
      <c r="C67" s="68" t="s">
        <v>1384</v>
      </c>
      <c r="D67" s="69">
        <f>'Popis del'!H639</f>
        <v>0</v>
      </c>
    </row>
    <row r="68" spans="1:4" s="77" customFormat="1">
      <c r="A68" s="74" t="s">
        <v>1588</v>
      </c>
      <c r="B68" s="74" t="s">
        <v>1589</v>
      </c>
      <c r="C68" s="75" t="s">
        <v>1590</v>
      </c>
      <c r="D68" s="76">
        <f>'Popis del'!H642</f>
        <v>0</v>
      </c>
    </row>
    <row r="69" spans="1:4" s="58" customFormat="1" ht="15">
      <c r="A69" s="59"/>
      <c r="B69" s="59"/>
      <c r="C69" s="60"/>
      <c r="D69" s="61"/>
    </row>
    <row r="70" spans="1:4" s="62" customFormat="1">
      <c r="A70" s="63"/>
      <c r="B70" s="63"/>
      <c r="C70" s="64"/>
      <c r="D70" s="76"/>
    </row>
    <row r="71" spans="1:4" s="66" customFormat="1">
      <c r="A71" s="67"/>
      <c r="B71" s="67"/>
      <c r="C71" s="68"/>
      <c r="D71" s="69"/>
    </row>
    <row r="72" spans="1:4" s="66" customFormat="1">
      <c r="A72" s="67"/>
      <c r="B72" s="67"/>
      <c r="C72" s="68"/>
      <c r="D72" s="69"/>
    </row>
    <row r="73" spans="1:4" s="66" customFormat="1">
      <c r="A73" s="67"/>
      <c r="B73" s="67"/>
      <c r="C73" s="68"/>
      <c r="D73" s="69"/>
    </row>
    <row r="74" spans="1:4" s="66" customFormat="1">
      <c r="A74" s="67"/>
      <c r="B74" s="67"/>
      <c r="C74" s="68"/>
      <c r="D74" s="69"/>
    </row>
    <row r="75" spans="1:4" s="66" customFormat="1">
      <c r="A75" s="67"/>
      <c r="B75" s="67"/>
      <c r="C75" s="68"/>
      <c r="D75" s="69"/>
    </row>
    <row r="76" spans="1:4" s="62" customFormat="1">
      <c r="A76" s="63"/>
      <c r="B76" s="63"/>
      <c r="C76" s="64"/>
      <c r="D76" s="65"/>
    </row>
    <row r="77" spans="1:4" s="62" customFormat="1">
      <c r="A77" s="63"/>
      <c r="B77" s="63"/>
      <c r="C77" s="64"/>
      <c r="D77" s="65"/>
    </row>
    <row r="78" spans="1:4" s="66" customFormat="1">
      <c r="A78" s="67"/>
      <c r="B78" s="67"/>
      <c r="C78" s="68"/>
      <c r="D78" s="69"/>
    </row>
    <row r="79" spans="1:4" s="66" customFormat="1">
      <c r="A79" s="67"/>
      <c r="B79" s="67"/>
      <c r="C79" s="68"/>
      <c r="D79" s="69"/>
    </row>
    <row r="80" spans="1:4" s="66" customFormat="1">
      <c r="A80" s="67"/>
      <c r="B80" s="67"/>
      <c r="C80" s="68"/>
      <c r="D80" s="69"/>
    </row>
    <row r="81" spans="1:4" s="66" customFormat="1">
      <c r="A81" s="67"/>
      <c r="B81" s="67"/>
      <c r="C81" s="68"/>
      <c r="D81" s="69"/>
    </row>
    <row r="82" spans="1:4" s="62" customFormat="1">
      <c r="A82" s="63"/>
      <c r="B82" s="63"/>
      <c r="C82" s="64"/>
      <c r="D82" s="65"/>
    </row>
    <row r="83" spans="1:4" s="66" customFormat="1">
      <c r="A83" s="67"/>
      <c r="B83" s="67"/>
      <c r="C83" s="68"/>
      <c r="D83" s="69"/>
    </row>
    <row r="84" spans="1:4" s="66" customFormat="1">
      <c r="A84" s="67"/>
      <c r="B84" s="67"/>
      <c r="C84" s="68"/>
      <c r="D84" s="69"/>
    </row>
    <row r="85" spans="1:4" s="66" customFormat="1">
      <c r="A85" s="67"/>
      <c r="B85" s="67"/>
      <c r="C85" s="68"/>
      <c r="D85" s="69"/>
    </row>
    <row r="86" spans="1:4" s="62" customFormat="1">
      <c r="A86" s="63"/>
      <c r="B86" s="63"/>
      <c r="C86" s="64"/>
      <c r="D86" s="65"/>
    </row>
    <row r="87" spans="1:4" s="62" customFormat="1">
      <c r="A87" s="63"/>
      <c r="B87" s="63"/>
      <c r="C87" s="64"/>
      <c r="D87" s="65"/>
    </row>
    <row r="88" spans="1:4" s="66" customFormat="1">
      <c r="A88" s="67"/>
      <c r="B88" s="67"/>
      <c r="C88" s="68"/>
      <c r="D88" s="69"/>
    </row>
    <row r="89" spans="1:4" s="66" customFormat="1">
      <c r="A89" s="67"/>
      <c r="B89" s="67"/>
      <c r="C89" s="68"/>
      <c r="D89" s="69"/>
    </row>
    <row r="90" spans="1:4" s="66" customFormat="1">
      <c r="A90" s="67"/>
      <c r="B90" s="67"/>
      <c r="C90" s="68"/>
      <c r="D90" s="69"/>
    </row>
    <row r="91" spans="1:4" s="66" customFormat="1">
      <c r="A91" s="67"/>
      <c r="B91" s="67"/>
      <c r="C91" s="68"/>
      <c r="D91" s="69"/>
    </row>
    <row r="92" spans="1:4" s="66" customFormat="1">
      <c r="A92" s="67"/>
      <c r="B92" s="67"/>
      <c r="C92" s="68"/>
      <c r="D92" s="69"/>
    </row>
    <row r="93" spans="1:4" s="62" customFormat="1">
      <c r="A93" s="63"/>
      <c r="B93" s="63"/>
      <c r="C93" s="64"/>
      <c r="D93" s="65"/>
    </row>
    <row r="94" spans="1:4" s="62" customFormat="1">
      <c r="A94" s="63"/>
      <c r="B94" s="63"/>
      <c r="C94" s="64"/>
      <c r="D94" s="65"/>
    </row>
    <row r="95" spans="1:4" s="58" customFormat="1" ht="15">
      <c r="A95" s="59"/>
      <c r="B95" s="59"/>
      <c r="C95" s="60"/>
      <c r="D95" s="61"/>
    </row>
    <row r="96" spans="1:4" s="62" customFormat="1">
      <c r="A96" s="63"/>
      <c r="B96" s="63"/>
      <c r="C96" s="64"/>
      <c r="D96" s="65"/>
    </row>
    <row r="97" spans="1:4" s="62" customFormat="1">
      <c r="A97" s="63"/>
      <c r="B97" s="63"/>
      <c r="C97" s="64"/>
      <c r="D97" s="65"/>
    </row>
    <row r="98" spans="1:4" s="62" customFormat="1">
      <c r="A98" s="63"/>
      <c r="B98" s="63"/>
      <c r="C98" s="64"/>
      <c r="D98" s="65"/>
    </row>
    <row r="99" spans="1:4" s="66" customFormat="1">
      <c r="A99" s="67"/>
      <c r="B99" s="67"/>
      <c r="C99" s="68"/>
      <c r="D99" s="69"/>
    </row>
    <row r="100" spans="1:4" s="66" customFormat="1">
      <c r="A100" s="67"/>
      <c r="B100" s="67"/>
      <c r="C100" s="68"/>
      <c r="D100" s="69"/>
    </row>
    <row r="101" spans="1:4" s="66" customFormat="1">
      <c r="A101" s="67"/>
      <c r="B101" s="67"/>
      <c r="C101" s="68"/>
      <c r="D101" s="69"/>
    </row>
    <row r="102" spans="1:4" s="66" customFormat="1">
      <c r="A102" s="67"/>
      <c r="B102" s="67"/>
      <c r="C102" s="68"/>
      <c r="D102" s="69"/>
    </row>
    <row r="103" spans="1:4" s="66" customFormat="1">
      <c r="A103" s="67"/>
      <c r="B103" s="67"/>
      <c r="C103" s="68"/>
      <c r="D103" s="69"/>
    </row>
    <row r="104" spans="1:4" s="66" customFormat="1">
      <c r="A104" s="67"/>
      <c r="B104" s="67"/>
      <c r="C104" s="68"/>
      <c r="D104" s="69"/>
    </row>
    <row r="105" spans="1:4" s="62" customFormat="1">
      <c r="A105" s="63"/>
      <c r="B105" s="63"/>
      <c r="C105" s="64"/>
      <c r="D105" s="65"/>
    </row>
    <row r="106" spans="1:4" s="62" customFormat="1">
      <c r="A106" s="63"/>
      <c r="B106" s="63"/>
      <c r="C106" s="64"/>
      <c r="D106" s="65"/>
    </row>
    <row r="107" spans="1:4" s="62" customFormat="1">
      <c r="A107" s="63"/>
      <c r="B107" s="63"/>
      <c r="C107" s="64"/>
      <c r="D107" s="65"/>
    </row>
    <row r="108" spans="1:4" s="62" customFormat="1">
      <c r="A108" s="63"/>
      <c r="B108" s="63"/>
      <c r="C108" s="64"/>
      <c r="D108" s="65"/>
    </row>
    <row r="109" spans="1:4" s="62" customFormat="1">
      <c r="A109" s="63"/>
      <c r="B109" s="63"/>
      <c r="C109" s="64"/>
      <c r="D109" s="65"/>
    </row>
    <row r="110" spans="1:4" s="62" customFormat="1">
      <c r="A110" s="63"/>
      <c r="B110" s="63"/>
      <c r="C110" s="64"/>
      <c r="D110" s="65"/>
    </row>
    <row r="111" spans="1:4" s="62" customFormat="1">
      <c r="A111" s="63"/>
      <c r="B111" s="63"/>
      <c r="C111" s="64"/>
      <c r="D111" s="65"/>
    </row>
    <row r="112" spans="1:4" s="62" customFormat="1">
      <c r="A112" s="63"/>
      <c r="B112" s="63"/>
      <c r="C112" s="64"/>
      <c r="D112" s="65"/>
    </row>
    <row r="113" spans="1:4" s="62" customFormat="1">
      <c r="A113" s="63"/>
      <c r="B113" s="63"/>
      <c r="C113" s="64"/>
      <c r="D113" s="65"/>
    </row>
    <row r="114" spans="1:4" s="62" customFormat="1">
      <c r="A114" s="63"/>
      <c r="B114" s="63"/>
      <c r="C114" s="64"/>
      <c r="D114" s="65"/>
    </row>
    <row r="115" spans="1:4" s="62" customFormat="1">
      <c r="A115" s="63"/>
      <c r="B115" s="63"/>
      <c r="C115" s="64"/>
      <c r="D115" s="65"/>
    </row>
    <row r="116" spans="1:4" s="62" customFormat="1">
      <c r="A116" s="63"/>
      <c r="B116" s="63"/>
      <c r="C116" s="64"/>
      <c r="D116" s="65"/>
    </row>
    <row r="117" spans="1:4" s="62" customFormat="1">
      <c r="A117" s="63"/>
      <c r="B117" s="63"/>
      <c r="C117" s="64"/>
      <c r="D117" s="65"/>
    </row>
    <row r="118" spans="1:4" s="62" customFormat="1">
      <c r="A118" s="63"/>
      <c r="B118" s="63"/>
      <c r="C118" s="64"/>
      <c r="D118" s="65"/>
    </row>
    <row r="119" spans="1:4" s="62" customFormat="1">
      <c r="A119" s="63"/>
      <c r="B119" s="63"/>
      <c r="C119" s="64"/>
      <c r="D119" s="65"/>
    </row>
    <row r="120" spans="1:4" s="66" customFormat="1">
      <c r="A120" s="67"/>
      <c r="B120" s="67"/>
      <c r="C120" s="68"/>
      <c r="D120" s="69"/>
    </row>
    <row r="121" spans="1:4" s="66" customFormat="1">
      <c r="A121" s="67"/>
      <c r="B121" s="67"/>
      <c r="C121" s="68"/>
      <c r="D121" s="69"/>
    </row>
    <row r="122" spans="1:4" s="66" customFormat="1">
      <c r="A122" s="67"/>
      <c r="B122" s="67"/>
      <c r="C122" s="68"/>
      <c r="D122" s="69"/>
    </row>
    <row r="123" spans="1:4" s="66" customFormat="1">
      <c r="A123" s="67"/>
      <c r="B123" s="67"/>
      <c r="C123" s="68"/>
      <c r="D123" s="69"/>
    </row>
    <row r="124" spans="1:4" s="66" customFormat="1">
      <c r="A124" s="67"/>
      <c r="B124" s="67"/>
      <c r="C124" s="68"/>
      <c r="D124" s="69"/>
    </row>
    <row r="125" spans="1:4" s="62" customFormat="1">
      <c r="A125" s="63"/>
      <c r="B125" s="63"/>
      <c r="C125" s="64"/>
      <c r="D125" s="65"/>
    </row>
    <row r="126" spans="1:4" s="62" customFormat="1">
      <c r="A126" s="63"/>
      <c r="B126" s="63"/>
      <c r="C126" s="64"/>
      <c r="D126" s="65"/>
    </row>
    <row r="127" spans="1:4" s="62" customFormat="1">
      <c r="A127" s="63"/>
      <c r="B127" s="63"/>
      <c r="C127" s="64"/>
      <c r="D127" s="65"/>
    </row>
    <row r="128" spans="1:4" s="62" customFormat="1">
      <c r="A128" s="63"/>
      <c r="B128" s="63"/>
      <c r="C128" s="64"/>
      <c r="D128" s="65"/>
    </row>
    <row r="129" spans="1:4" s="62" customFormat="1">
      <c r="A129" s="63"/>
      <c r="B129" s="63"/>
      <c r="C129" s="64"/>
      <c r="D129" s="65"/>
    </row>
    <row r="130" spans="1:4" s="58" customFormat="1" ht="15">
      <c r="A130" s="59"/>
      <c r="B130" s="59"/>
      <c r="C130" s="60"/>
      <c r="D130" s="61"/>
    </row>
    <row r="131" spans="1:4" s="58" customFormat="1" ht="15">
      <c r="A131" s="59"/>
      <c r="B131" s="59"/>
      <c r="C131" s="60"/>
      <c r="D131" s="61"/>
    </row>
    <row r="132" spans="1:4" s="58" customFormat="1" ht="15">
      <c r="A132" s="59"/>
      <c r="B132" s="59"/>
      <c r="C132" s="60"/>
      <c r="D132" s="61"/>
    </row>
    <row r="133" spans="1:4" s="62" customFormat="1">
      <c r="A133" s="63"/>
      <c r="B133" s="63"/>
      <c r="C133" s="64"/>
      <c r="D133" s="65"/>
    </row>
    <row r="134" spans="1:4" s="66" customFormat="1">
      <c r="A134" s="67"/>
      <c r="B134" s="67"/>
      <c r="C134" s="68"/>
      <c r="D134" s="69"/>
    </row>
    <row r="135" spans="1:4" s="66" customFormat="1">
      <c r="A135" s="67"/>
      <c r="B135" s="67"/>
      <c r="C135" s="68"/>
      <c r="D135" s="69"/>
    </row>
    <row r="136" spans="1:4" s="66" customFormat="1">
      <c r="A136" s="67"/>
      <c r="B136" s="67"/>
      <c r="C136" s="68"/>
      <c r="D136" s="69"/>
    </row>
    <row r="137" spans="1:4" s="66" customFormat="1">
      <c r="A137" s="67"/>
      <c r="B137" s="67"/>
      <c r="C137" s="68"/>
      <c r="D137" s="69"/>
    </row>
    <row r="138" spans="1:4" s="66" customFormat="1">
      <c r="A138" s="67"/>
      <c r="B138" s="67"/>
      <c r="C138" s="68"/>
      <c r="D138" s="69"/>
    </row>
    <row r="139" spans="1:4" s="62" customFormat="1">
      <c r="A139" s="63"/>
      <c r="B139" s="63"/>
      <c r="C139" s="64"/>
      <c r="D139" s="65"/>
    </row>
    <row r="140" spans="1:4" s="58" customFormat="1" ht="15">
      <c r="A140" s="59"/>
      <c r="B140" s="59"/>
      <c r="C140" s="60"/>
      <c r="D140" s="61"/>
    </row>
    <row r="141" spans="1:4" s="58" customFormat="1" ht="15">
      <c r="A141" s="59"/>
      <c r="B141" s="59"/>
      <c r="C141" s="60"/>
      <c r="D141" s="61"/>
    </row>
    <row r="142" spans="1:4" s="58" customFormat="1" ht="15">
      <c r="A142" s="59"/>
      <c r="B142" s="59"/>
      <c r="C142" s="60"/>
      <c r="D142" s="61"/>
    </row>
    <row r="143" spans="1:4" s="58" customFormat="1" ht="15">
      <c r="A143" s="59"/>
      <c r="B143" s="59"/>
      <c r="C143" s="60"/>
      <c r="D143" s="61"/>
    </row>
    <row r="144" spans="1:4" s="58" customFormat="1" ht="15">
      <c r="A144" s="59"/>
      <c r="B144" s="59"/>
      <c r="C144" s="60"/>
      <c r="D144" s="61"/>
    </row>
    <row r="145" spans="1:4" s="58" customFormat="1" ht="15">
      <c r="A145" s="59"/>
      <c r="B145" s="59"/>
      <c r="C145" s="60"/>
      <c r="D145" s="61"/>
    </row>
  </sheetData>
  <sheetProtection algorithmName="SHA-512" hashValue="M882j0TV70LtVBVQiwhSegoVZ/oQRd+mSKCkd2dzFYlVOf08OA7IdEnyNidF82IBNsXHpXcPiI70/eLWTevLfQ==" saltValue="dLEiLhs8VAPJ1ORDKvx8RQ==" spinCount="100000" sheet="1" objects="1" scenarios="1" formatCells="0" formatColumns="0" formatRows="0"/>
  <conditionalFormatting sqref="E1:IH1 E4:IH1048576 F2:IH3">
    <cfRule type="expression" dxfId="10" priority="3" stopIfTrue="1">
      <formula>#REF!=1</formula>
    </cfRule>
  </conditionalFormatting>
  <conditionalFormatting sqref="D3">
    <cfRule type="expression" dxfId="9" priority="64" stopIfTrue="1">
      <formula>#REF!&gt;0</formula>
    </cfRule>
    <cfRule type="expression" dxfId="8" priority="65" stopIfTrue="1">
      <formula>#REF!=-1</formula>
    </cfRule>
  </conditionalFormatting>
  <conditionalFormatting sqref="D4:D65527">
    <cfRule type="expression" dxfId="7" priority="66" stopIfTrue="1">
      <formula>#REF!&gt;0</formula>
    </cfRule>
    <cfRule type="expression" dxfId="6" priority="67" stopIfTrue="1">
      <formula>#REF!=1</formula>
    </cfRule>
  </conditionalFormatting>
  <conditionalFormatting sqref="A1:C1 A4:C65527">
    <cfRule type="expression" dxfId="5" priority="78" stopIfTrue="1">
      <formula>#REF!&gt;0</formula>
    </cfRule>
    <cfRule type="expression" dxfId="4" priority="79" stopIfTrue="1">
      <formula>#REF!=1</formula>
    </cfRule>
  </conditionalFormatting>
  <conditionalFormatting sqref="A3:C3">
    <cfRule type="expression" dxfId="3" priority="82" stopIfTrue="1">
      <formula>#REF!&gt;0</formula>
    </cfRule>
    <cfRule type="expression" dxfId="2" priority="83" stopIfTrue="1">
      <formula>#REF!=-1</formula>
    </cfRule>
  </conditionalFormatting>
  <conditionalFormatting sqref="E3">
    <cfRule type="expression" dxfId="1" priority="1" stopIfTrue="1">
      <formula>#REF!&gt;0</formula>
    </cfRule>
    <cfRule type="expression" dxfId="0" priority="2" stopIfTrue="1">
      <formula>#REF!=-1</formula>
    </cfRule>
  </conditionalFormatting>
  <pageMargins left="0.75" right="0.75" top="1" bottom="1" header="0.5" footer="0.5"/>
  <pageSetup paperSize="9" scale="56" fitToHeight="0" orientation="portrait" cellComments="atEnd" r:id="rId1"/>
  <headerFooter alignWithMargins="0">
    <oddHeader>&amp;L&amp;G&amp;R&amp;G</oddHeader>
  </headerFooter>
  <rowBreaks count="1" manualBreakCount="1">
    <brk id="79"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8F7B0C-2F0F-4ED2-B4AA-95369618B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FE80E57-49EC-47F8-9C09-C7440715C014}">
  <ds:schemaRefs>
    <ds:schemaRef ds:uri="http://schemas.microsoft.com/sharepoint/v3/contenttype/forms"/>
  </ds:schemaRefs>
</ds:datastoreItem>
</file>

<file path=customXml/itemProps3.xml><?xml version="1.0" encoding="utf-8"?>
<ds:datastoreItem xmlns:ds="http://schemas.openxmlformats.org/officeDocument/2006/customXml" ds:itemID="{BF0A1127-EF82-488D-9BA3-D70FE99A8A28}">
  <ds:schemaRefs>
    <ds:schemaRef ds:uri="http://purl.org/dc/elements/1.1/"/>
    <ds:schemaRef ds:uri="http://schemas.openxmlformats.org/package/2006/metadata/core-properties"/>
    <ds:schemaRef ds:uri="http://purl.org/dc/dcmitype/"/>
    <ds:schemaRef ds:uri="http://www.w3.org/XML/1998/namespace"/>
    <ds:schemaRef ds:uri="http://purl.org/dc/terms/"/>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4</vt:i4>
      </vt:variant>
    </vt:vector>
  </HeadingPairs>
  <TitlesOfParts>
    <vt:vector size="10" baseType="lpstr">
      <vt:lpstr>Prva stran</vt:lpstr>
      <vt:lpstr>Kalkulativni cenik</vt:lpstr>
      <vt:lpstr>Popis del</vt:lpstr>
      <vt:lpstr>Definicija</vt:lpstr>
      <vt:lpstr>Sheet1</vt:lpstr>
      <vt:lpstr>Rekapitulacija</vt:lpstr>
      <vt:lpstr>'Kalkulativni cenik'!Področje_tiskanja</vt:lpstr>
      <vt:lpstr>'Prva stran'!Področje_tiskanja</vt:lpstr>
      <vt:lpstr>Rekapitulacija!Področje_tiskanja</vt:lpstr>
      <vt:lpstr>'Popis del'!Tiskanje_naslovov</vt:lpstr>
    </vt:vector>
  </TitlesOfParts>
  <Company>Mojdenar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template_NivoCenaBrezPop.xlsm</dc:title>
  <dc:creator>Powered by XPERT, www.x-pert.si</dc:creator>
  <cp:lastModifiedBy>Grega Bajželj</cp:lastModifiedBy>
  <cp:lastPrinted>2018-09-05T09:11:30Z</cp:lastPrinted>
  <dcterms:created xsi:type="dcterms:W3CDTF">2006-09-18T09:38:05Z</dcterms:created>
  <dcterms:modified xsi:type="dcterms:W3CDTF">2018-09-05T09:11:36Z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zija">
    <vt:lpwstr>1</vt:lpwstr>
  </property>
  <property fmtid="{D5CDD505-2E9C-101B-9397-08002B2CF9AE}" pid="3" name="Kratki opis">
    <vt:lpwstr>Nova definicija Izvoza/uvoza Cen</vt:lpwstr>
  </property>
</Properties>
</file>