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a_delovni_zvezek" defaultThemeVersion="124226"/>
  <mc:AlternateContent xmlns:mc="http://schemas.openxmlformats.org/markup-compatibility/2006">
    <mc:Choice Requires="x15">
      <x15ac:absPath xmlns:x15ac="http://schemas.microsoft.com/office/spreadsheetml/2010/11/ac" url="C:\Users\kotolenkoe\Documents\00_Eva\07_ŠP objekti\Investicije v ŠP objekte\01 NK Kranj Zarica\5_Projektna dokumentacija\PZI\POPISa\"/>
    </mc:Choice>
  </mc:AlternateContent>
  <bookViews>
    <workbookView xWindow="0" yWindow="0" windowWidth="16485" windowHeight="8460" tabRatio="878" firstSheet="2" activeTab="14"/>
  </bookViews>
  <sheets>
    <sheet name="Rekapitulacija" sheetId="1" r:id="rId1"/>
    <sheet name="Splošni pogoji" sheetId="72" r:id="rId2"/>
    <sheet name="rušitvena dela" sheetId="64" r:id="rId3"/>
    <sheet name="Zemeljska dela" sheetId="42" r:id="rId4"/>
    <sheet name="Betonska dela" sheetId="5" r:id="rId5"/>
    <sheet name="Opaži" sheetId="6" r:id="rId6"/>
    <sheet name="Zidarska dela" sheetId="4" r:id="rId7"/>
    <sheet name="Kanalizacija" sheetId="20" r:id="rId8"/>
    <sheet name="Strešna konstrukcija" sheetId="43" r:id="rId9"/>
    <sheet name="Krov-klep dela" sheetId="49" r:id="rId10"/>
    <sheet name="Ključ dela" sheetId="48" r:id="rId11"/>
    <sheet name="Estrihi" sheetId="51" r:id="rId12"/>
    <sheet name="finalni tlaki" sheetId="60" r:id="rId13"/>
    <sheet name="keramika" sheetId="59" r:id="rId14"/>
    <sheet name="Okna in vrata" sheetId="47" r:id="rId15"/>
    <sheet name="Slikopleskarska dela" sheetId="53" r:id="rId16"/>
    <sheet name="Fasada" sheetId="45" r:id="rId17"/>
    <sheet name="elektroinstalacije" sheetId="68" r:id="rId18"/>
    <sheet name="OGREVANJE (1.FAZA)" sheetId="69" r:id="rId19"/>
    <sheet name="VODOVOD (1.FAZA)" sheetId="70" r:id="rId20"/>
    <sheet name="PREZRAČ (1.FAZA)" sheetId="71" r:id="rId21"/>
  </sheets>
  <externalReferences>
    <externalReference r:id="rId22"/>
    <externalReference r:id="rId23"/>
  </externalReferences>
  <definedNames>
    <definedName name="_dol2">#REF!</definedName>
    <definedName name="_hx2">#REF!</definedName>
    <definedName name="A">#REF!</definedName>
    <definedName name="CEVICU">#REF!</definedName>
    <definedName name="cevicu2">#REF!</definedName>
    <definedName name="CEVIJE">#REF!</definedName>
    <definedName name="CEVINIRO">#REF!</definedName>
    <definedName name="ceviniro2">#REF!</definedName>
    <definedName name="do">#REF!</definedName>
    <definedName name="DOL">#REF!</definedName>
    <definedName name="DOL?">#REF!</definedName>
    <definedName name="DOO">#REF!</definedName>
    <definedName name="ental">#REF!</definedName>
    <definedName name="ENTALPIJA">#REF!</definedName>
    <definedName name="HX">#REF!</definedName>
    <definedName name="KANALI">#REF!</definedName>
    <definedName name="kanali2">#REF!</definedName>
    <definedName name="KVSV5328A">#REF!</definedName>
    <definedName name="KVSV5329A">#REF!</definedName>
    <definedName name="NAP">#REF!</definedName>
    <definedName name="PODATKI">#REF!</definedName>
    <definedName name="_xlnm.Print_Area" localSheetId="4">'Betonska dela'!$A$1:$G$31</definedName>
    <definedName name="_xlnm.Print_Area" localSheetId="17">elektroinstalacije!$A$1:$F$133</definedName>
    <definedName name="_xlnm.Print_Area" localSheetId="11">Estrihi!$A$1:$G$22</definedName>
    <definedName name="_xlnm.Print_Area" localSheetId="16">Fasada!$A$1:$G$21</definedName>
    <definedName name="_xlnm.Print_Area" localSheetId="12">'finalni tlaki'!$A$1:$G$28</definedName>
    <definedName name="_xlnm.Print_Area" localSheetId="7">Kanalizacija!$A$1:$G$29</definedName>
    <definedName name="_xlnm.Print_Area" localSheetId="13">keramika!$A$1:$G$15</definedName>
    <definedName name="_xlnm.Print_Area" localSheetId="10">'Ključ dela'!$A$1:$G$19</definedName>
    <definedName name="_xlnm.Print_Area" localSheetId="9">'Krov-klep dela'!$A$1:$G$18</definedName>
    <definedName name="_xlnm.Print_Area" localSheetId="18">'OGREVANJE (1.FAZA)'!$A$1:$G$67</definedName>
    <definedName name="_xlnm.Print_Area" localSheetId="14">'Okna in vrata'!$A$1:$G$31</definedName>
    <definedName name="_xlnm.Print_Area" localSheetId="5">Opaži!$A$1:$G$32</definedName>
    <definedName name="_xlnm.Print_Area" localSheetId="20">'PREZRAČ (1.FAZA)'!$A$1:$G$16</definedName>
    <definedName name="_xlnm.Print_Area" localSheetId="0">Rekapitulacija!$A$1:$E$46</definedName>
    <definedName name="_xlnm.Print_Area" localSheetId="2">'rušitvena dela'!$A$1:$F$60</definedName>
    <definedName name="_xlnm.Print_Area" localSheetId="15">'Slikopleskarska dela'!$A$1:$G$12</definedName>
    <definedName name="_xlnm.Print_Area" localSheetId="8">'Strešna konstrukcija'!$A$1:$G$28</definedName>
    <definedName name="_xlnm.Print_Area" localSheetId="19">'VODOVOD (1.FAZA)'!$A$1:$G$82</definedName>
    <definedName name="_xlnm.Print_Area" localSheetId="3">'Zemeljska dela'!$A$1:$G$36</definedName>
    <definedName name="_xlnm.Print_Area" localSheetId="6">'Zidarska dela'!$A$1:$G$47</definedName>
    <definedName name="PPENT">#REF!</definedName>
    <definedName name="PPVOL">#REF!</definedName>
    <definedName name="Print_Area_MI">#REF!</definedName>
    <definedName name="Print_Area_MI2">#REF!</definedName>
    <definedName name="VISZR">#REF!</definedName>
    <definedName name="xx">'[1]CEHLKL-6-12'!$B$12:$H$997</definedName>
    <definedName name="_xlnm.Database">[2]Sottocentrale!$A$2:$H$1009</definedName>
  </definedNames>
  <calcPr calcId="162913"/>
</workbook>
</file>

<file path=xl/calcChain.xml><?xml version="1.0" encoding="utf-8"?>
<calcChain xmlns="http://schemas.openxmlformats.org/spreadsheetml/2006/main">
  <c r="G7" i="53" l="1"/>
  <c r="G6" i="45"/>
  <c r="F12" i="71"/>
  <c r="F9" i="71"/>
  <c r="F6" i="71"/>
  <c r="F77" i="70"/>
  <c r="F74" i="70"/>
  <c r="F73" i="70"/>
  <c r="F72" i="70"/>
  <c r="F69" i="70"/>
  <c r="F68" i="70"/>
  <c r="F67" i="70"/>
  <c r="F63" i="70"/>
  <c r="F64" i="70"/>
  <c r="F62" i="70"/>
  <c r="F59" i="70"/>
  <c r="F58" i="70"/>
  <c r="F55" i="70"/>
  <c r="F52" i="70"/>
  <c r="F49" i="70"/>
  <c r="F46" i="70"/>
  <c r="F43" i="70"/>
  <c r="F40" i="70"/>
  <c r="F37" i="70"/>
  <c r="F34" i="70"/>
  <c r="F31" i="70"/>
  <c r="F28" i="70"/>
  <c r="F25" i="70"/>
  <c r="F22" i="70"/>
  <c r="F19" i="70"/>
  <c r="F16" i="70"/>
  <c r="F13" i="70"/>
  <c r="F10" i="70"/>
  <c r="F7" i="70"/>
  <c r="F63" i="69"/>
  <c r="F60" i="69"/>
  <c r="F59" i="69"/>
  <c r="F58" i="69"/>
  <c r="F55" i="69"/>
  <c r="F54" i="69"/>
  <c r="F53" i="69"/>
  <c r="F50" i="69"/>
  <c r="F48" i="69"/>
  <c r="F41" i="69"/>
  <c r="F42" i="69"/>
  <c r="F43" i="69"/>
  <c r="F44" i="69"/>
  <c r="F45" i="69"/>
  <c r="F40" i="69"/>
  <c r="F39" i="69"/>
  <c r="F38" i="69"/>
  <c r="F35" i="69"/>
  <c r="F32" i="69"/>
  <c r="F30" i="69"/>
  <c r="F28" i="69"/>
  <c r="F24" i="69"/>
  <c r="F22" i="69"/>
  <c r="F20" i="69"/>
  <c r="F17" i="69"/>
  <c r="F14" i="69"/>
  <c r="F9" i="69"/>
  <c r="F7" i="69"/>
  <c r="F129" i="68"/>
  <c r="F128" i="68"/>
  <c r="F127" i="68"/>
  <c r="F126" i="68"/>
  <c r="F125" i="68"/>
  <c r="F124" i="68"/>
  <c r="F123" i="68"/>
  <c r="F120" i="68"/>
  <c r="F119" i="68"/>
  <c r="F118" i="68"/>
  <c r="F115" i="68"/>
  <c r="F114" i="68"/>
  <c r="F113" i="68"/>
  <c r="F112" i="68"/>
  <c r="F111" i="68"/>
  <c r="F108" i="68"/>
  <c r="F107" i="68"/>
  <c r="F105" i="68"/>
  <c r="F103" i="68"/>
  <c r="F101" i="68"/>
  <c r="F99" i="68"/>
  <c r="F97" i="68"/>
  <c r="F95" i="68"/>
  <c r="F93" i="68"/>
  <c r="F90" i="68"/>
  <c r="F89" i="68"/>
  <c r="F88" i="68"/>
  <c r="F83" i="68"/>
  <c r="F84" i="68"/>
  <c r="F85" i="68"/>
  <c r="F86" i="68"/>
  <c r="F87" i="68"/>
  <c r="F82" i="68"/>
  <c r="F80" i="68"/>
  <c r="F78" i="68"/>
  <c r="F77" i="68"/>
  <c r="F75" i="68"/>
  <c r="F73" i="68"/>
  <c r="F74" i="68"/>
  <c r="F72" i="68"/>
  <c r="F65" i="68"/>
  <c r="F63" i="68"/>
  <c r="F61" i="68"/>
  <c r="F53" i="68"/>
  <c r="F54" i="68"/>
  <c r="F55" i="68"/>
  <c r="F56" i="68"/>
  <c r="F57" i="68"/>
  <c r="F58" i="68"/>
  <c r="F59" i="68"/>
  <c r="F60" i="68"/>
  <c r="F52" i="68"/>
  <c r="F51" i="68"/>
  <c r="F45" i="68"/>
  <c r="F42" i="68"/>
  <c r="F30" i="68"/>
  <c r="G15" i="45"/>
  <c r="G13" i="45"/>
  <c r="G10" i="45"/>
  <c r="G8" i="45"/>
  <c r="G26" i="47"/>
  <c r="G25" i="47"/>
  <c r="G24" i="47"/>
  <c r="G23" i="47"/>
  <c r="G22" i="47"/>
  <c r="G21" i="47"/>
  <c r="G18" i="47"/>
  <c r="G17" i="47"/>
  <c r="G16" i="47"/>
  <c r="G15" i="47"/>
  <c r="G14" i="47"/>
  <c r="G11" i="47"/>
  <c r="G10" i="47"/>
  <c r="G9" i="47"/>
  <c r="G8" i="47"/>
  <c r="G8" i="59"/>
  <c r="G6" i="59"/>
  <c r="G13" i="59" l="1"/>
  <c r="G24" i="60" l="1"/>
  <c r="G14" i="60"/>
  <c r="G20" i="51"/>
  <c r="G16" i="51"/>
  <c r="G14" i="51"/>
  <c r="G13" i="48"/>
  <c r="G11" i="48"/>
  <c r="G14" i="49"/>
  <c r="G12" i="49"/>
  <c r="G10" i="49"/>
  <c r="G8" i="49"/>
  <c r="G6" i="49"/>
  <c r="G22" i="43"/>
  <c r="G19" i="43"/>
  <c r="G16" i="43"/>
  <c r="G13" i="43"/>
  <c r="G10" i="43"/>
  <c r="G6" i="20"/>
  <c r="G24" i="20"/>
  <c r="G22" i="20"/>
  <c r="G20" i="20"/>
  <c r="G18" i="20"/>
  <c r="G16" i="20"/>
  <c r="G14" i="20"/>
  <c r="G12" i="20"/>
  <c r="G10" i="20"/>
  <c r="G8" i="20"/>
  <c r="G43" i="4"/>
  <c r="G41" i="4"/>
  <c r="G39" i="4"/>
  <c r="G37" i="4"/>
  <c r="G35" i="4"/>
  <c r="G33" i="4"/>
  <c r="G31" i="4"/>
  <c r="G30" i="4"/>
  <c r="G29" i="4"/>
  <c r="G28" i="4"/>
  <c r="G19" i="4"/>
  <c r="G21" i="4"/>
  <c r="G23" i="4"/>
  <c r="G25" i="4"/>
  <c r="G17" i="4"/>
  <c r="G8" i="4"/>
  <c r="G10" i="4"/>
  <c r="G12" i="4"/>
  <c r="G14" i="4"/>
  <c r="G6" i="4"/>
  <c r="F55" i="64"/>
  <c r="F52" i="64"/>
  <c r="F49" i="64"/>
  <c r="F46" i="64"/>
  <c r="F43" i="64"/>
  <c r="F40" i="64"/>
  <c r="F37" i="64"/>
  <c r="F34" i="64"/>
  <c r="F31" i="64"/>
  <c r="F28" i="64"/>
  <c r="F25" i="64"/>
  <c r="F22" i="64"/>
  <c r="F19" i="64"/>
  <c r="F16" i="64"/>
  <c r="F13" i="64"/>
  <c r="F10" i="64"/>
  <c r="F7" i="64"/>
  <c r="G11" i="42"/>
  <c r="G13" i="42"/>
  <c r="G15" i="42"/>
  <c r="G17" i="42"/>
  <c r="G19" i="42"/>
  <c r="G21" i="42"/>
  <c r="G23" i="42"/>
  <c r="G25" i="42"/>
  <c r="G27" i="42"/>
  <c r="G29" i="42"/>
  <c r="G31" i="42"/>
  <c r="G9" i="42"/>
  <c r="G25" i="5"/>
  <c r="G24" i="5"/>
  <c r="G13" i="5"/>
  <c r="G15" i="5"/>
  <c r="G17" i="5"/>
  <c r="G19" i="5"/>
  <c r="G21" i="5"/>
  <c r="G8" i="5"/>
  <c r="G9" i="5"/>
  <c r="G11" i="5"/>
  <c r="G27" i="6"/>
  <c r="G24" i="6"/>
  <c r="G25" i="6"/>
  <c r="G21" i="6"/>
  <c r="G19" i="6"/>
  <c r="G17" i="6"/>
  <c r="G15" i="6"/>
  <c r="G13" i="6"/>
  <c r="G11" i="6"/>
  <c r="G9" i="6"/>
  <c r="G7" i="6"/>
  <c r="A8" i="71"/>
  <c r="A11" i="71"/>
  <c r="F14" i="71"/>
  <c r="E32" i="1" s="1"/>
  <c r="F80" i="70"/>
  <c r="E31" i="1" s="1"/>
  <c r="A9" i="70"/>
  <c r="A12" i="70"/>
  <c r="F66" i="69"/>
  <c r="E30" i="1" s="1"/>
  <c r="A9" i="69"/>
  <c r="D46" i="69"/>
  <c r="F46" i="68"/>
  <c r="F15" i="68" s="1"/>
  <c r="F130" i="68"/>
  <c r="F17" i="68" s="1"/>
  <c r="G19" i="45"/>
  <c r="E24" i="1" s="1"/>
  <c r="E7" i="53"/>
  <c r="G10" i="53"/>
  <c r="E23" i="1" s="1"/>
  <c r="G6" i="60"/>
  <c r="G10" i="60"/>
  <c r="G12" i="60"/>
  <c r="G13" i="60"/>
  <c r="G16" i="60"/>
  <c r="G17" i="60"/>
  <c r="G18" i="60"/>
  <c r="G19" i="60"/>
  <c r="G20" i="60"/>
  <c r="G21" i="60"/>
  <c r="G22" i="60"/>
  <c r="G23" i="60"/>
  <c r="E21" i="1"/>
  <c r="G29" i="47"/>
  <c r="E22" i="1" s="1"/>
  <c r="G6" i="51"/>
  <c r="G10" i="51"/>
  <c r="G12" i="51"/>
  <c r="G13" i="51"/>
  <c r="E16" i="43"/>
  <c r="E19" i="43"/>
  <c r="E14" i="20"/>
  <c r="E22" i="20"/>
  <c r="E12" i="4"/>
  <c r="E14" i="4"/>
  <c r="E17" i="4"/>
  <c r="E33" i="4"/>
  <c r="E35" i="4"/>
  <c r="E27" i="6"/>
  <c r="E24" i="5"/>
  <c r="E25" i="5"/>
  <c r="E27" i="5"/>
  <c r="G27" i="5"/>
  <c r="E19" i="42"/>
  <c r="E29" i="42"/>
  <c r="E31" i="42"/>
  <c r="D52" i="64"/>
  <c r="F66" i="68"/>
  <c r="F16" i="68" s="1"/>
  <c r="A11" i="69"/>
  <c r="A13" i="69"/>
  <c r="A16" i="69"/>
  <c r="A19" i="69"/>
  <c r="A18" i="70"/>
  <c r="A15" i="70"/>
  <c r="A22" i="69"/>
  <c r="A24" i="69"/>
  <c r="A37" i="69"/>
  <c r="A28" i="69"/>
  <c r="A21" i="70"/>
  <c r="A30" i="69"/>
  <c r="A32" i="69"/>
  <c r="A24" i="70"/>
  <c r="A34" i="69"/>
  <c r="A27" i="70"/>
  <c r="A30" i="70"/>
  <c r="A33" i="70"/>
  <c r="A36" i="70"/>
  <c r="A48" i="69"/>
  <c r="A39" i="70"/>
  <c r="A50" i="69"/>
  <c r="A52" i="69"/>
  <c r="A57" i="69"/>
  <c r="A62" i="69"/>
  <c r="A42" i="70"/>
  <c r="A45" i="70"/>
  <c r="A48" i="70"/>
  <c r="A51" i="70"/>
  <c r="A54" i="70"/>
  <c r="A57" i="70"/>
  <c r="A61" i="70"/>
  <c r="A66" i="70"/>
  <c r="A71" i="70"/>
  <c r="A76" i="70"/>
  <c r="E19" i="1" l="1"/>
  <c r="G17" i="48"/>
  <c r="E18" i="1" s="1"/>
  <c r="G16" i="49"/>
  <c r="E17" i="1" s="1"/>
  <c r="G26" i="43"/>
  <c r="E16" i="1" s="1"/>
  <c r="G35" i="42"/>
  <c r="E8" i="1" s="1"/>
  <c r="F18" i="68"/>
  <c r="E27" i="1" s="1"/>
  <c r="E33" i="1" s="1"/>
  <c r="G26" i="60"/>
  <c r="E20" i="1" s="1"/>
  <c r="G27" i="20"/>
  <c r="E12" i="1" s="1"/>
  <c r="G45" i="4"/>
  <c r="E11" i="1" s="1"/>
  <c r="D55" i="64"/>
  <c r="F58" i="64" s="1"/>
  <c r="E7" i="1" s="1"/>
  <c r="G34" i="42"/>
  <c r="G29" i="5"/>
  <c r="E9" i="1" s="1"/>
  <c r="G30" i="6"/>
  <c r="E10" i="1" s="1"/>
  <c r="E25" i="1" l="1"/>
  <c r="E13" i="1"/>
  <c r="E36" i="1" l="1"/>
  <c r="E37" i="1" l="1"/>
  <c r="E38" i="1" s="1"/>
  <c r="E39" i="1" l="1"/>
  <c r="E40" i="1" s="1"/>
  <c r="E41" i="1" s="1"/>
  <c r="E43" i="1" s="1"/>
</calcChain>
</file>

<file path=xl/sharedStrings.xml><?xml version="1.0" encoding="utf-8"?>
<sst xmlns="http://schemas.openxmlformats.org/spreadsheetml/2006/main" count="1074" uniqueCount="549">
  <si>
    <t xml:space="preserve">2. Varovalni odri, ki služijo varovanju življenja izvajalcev ter ostalih na gradbišču in niso posebej navedena v tem popisu (glej opaže) se za čas izvajanja ne obračunavajo posebej, ampak jih je potrebno upoštevati v cenah za enoto posameznih postavk, v kolikor to ni v popisu posebej opisano in označeno. </t>
  </si>
  <si>
    <t>KLUČAVNIČARSKA DELA SKUPAJ</t>
  </si>
  <si>
    <t>OKNA IN VRATA</t>
  </si>
  <si>
    <t>OKNA IN VRATA SKUPAJ</t>
  </si>
  <si>
    <t>VIII.</t>
  </si>
  <si>
    <t>FASADA</t>
  </si>
  <si>
    <t>FASADA SKUPAJ</t>
  </si>
  <si>
    <t>KERAMIČARSKA DELA</t>
  </si>
  <si>
    <t>IX.</t>
  </si>
  <si>
    <t>SLIKOPLESKARSKA DELA</t>
  </si>
  <si>
    <t>2.</t>
  </si>
  <si>
    <t>1.</t>
  </si>
  <si>
    <t>Izdelava enostavnega cevnega fasadnega odra višine do 20 m, A=60 dni (oder za izdelavo fasade, montažo žlebov, oken).</t>
  </si>
  <si>
    <t>Dobava in vgrajevanje armiranega betona MB 30 v srednje zahtevne betonske in armiranobetonske konstrukcije; horizontalne vezi prereza od 0,08 do 0,12 m3/m2,1.</t>
  </si>
  <si>
    <t>SKUPNA REKAPITULACIJA</t>
  </si>
  <si>
    <t>A.</t>
  </si>
  <si>
    <t>GRADBENA DELA</t>
  </si>
  <si>
    <t>I.</t>
  </si>
  <si>
    <t>II.</t>
  </si>
  <si>
    <t>III.</t>
  </si>
  <si>
    <t>001.</t>
  </si>
  <si>
    <t>001.01.</t>
  </si>
  <si>
    <t>kos</t>
  </si>
  <si>
    <t>POPIS</t>
  </si>
  <si>
    <t>EM</t>
  </si>
  <si>
    <t>KOL</t>
  </si>
  <si>
    <t>ZNESEK</t>
  </si>
  <si>
    <t>002.</t>
  </si>
  <si>
    <t>m2</t>
  </si>
  <si>
    <t>003.</t>
  </si>
  <si>
    <t>m3</t>
  </si>
  <si>
    <t>004.</t>
  </si>
  <si>
    <t>m1</t>
  </si>
  <si>
    <t>005.</t>
  </si>
  <si>
    <t>006.</t>
  </si>
  <si>
    <t>007.</t>
  </si>
  <si>
    <t>008.</t>
  </si>
  <si>
    <t>009.</t>
  </si>
  <si>
    <t>010.</t>
  </si>
  <si>
    <t>011.</t>
  </si>
  <si>
    <t>012.</t>
  </si>
  <si>
    <t>013.</t>
  </si>
  <si>
    <t>014.</t>
  </si>
  <si>
    <t>015.</t>
  </si>
  <si>
    <t>016.</t>
  </si>
  <si>
    <t>Ročno planiranje dna izkopa v terenu III. in IV. Ktg s točnostjo +- 3 cm z minimalnim izmetom ali premetom odvečnega materiala.</t>
  </si>
  <si>
    <t>BETONSKA DELA</t>
  </si>
  <si>
    <t>001.02.</t>
  </si>
  <si>
    <t>IV.</t>
  </si>
  <si>
    <t>OPAŽI</t>
  </si>
  <si>
    <t>Izdelava opaža robu podložnih betonov viš. 10 cm.</t>
  </si>
  <si>
    <t>Opaž ravnih robov betonske plošče višine do 20 cm.</t>
  </si>
  <si>
    <t>V.</t>
  </si>
  <si>
    <t>ZIDARSKA DELA</t>
  </si>
  <si>
    <t>008.a</t>
  </si>
  <si>
    <t>kom</t>
  </si>
  <si>
    <t>C/E (delo)</t>
  </si>
  <si>
    <t>Montaža/vzidava notranjih in zunanjih okenskih polic širine do 20 cm (nabava in dobava zajeta v postavkah Naravni in umetni kamen).</t>
  </si>
  <si>
    <t>rege preseka do 4/4 cm</t>
  </si>
  <si>
    <t>rege preseka 8/4 cm</t>
  </si>
  <si>
    <t>rege preseka 10/5 cm</t>
  </si>
  <si>
    <t>rege preseka 15/20 cm</t>
  </si>
  <si>
    <t>Zazidava reg po položitvi inštalacij v utorih širine do 10 cm.</t>
  </si>
  <si>
    <t>Zazidava reg po položitvi inštalacij v utorih širine do 20 cm.</t>
  </si>
  <si>
    <t>Vzidava, oz. pomoč pri vgrajevanju raznih kovinskih kotnikov in pripir na višinskih razlikah v tlaku, robovih plošč in podobno.</t>
  </si>
  <si>
    <t xml:space="preserve">KANALIZACIJA </t>
  </si>
  <si>
    <t>Nabava, dobava in vgrajevanje LTŽ pokrovov 15t, premera 60 cm.</t>
  </si>
  <si>
    <t>KANALIZACIJA SKUPAJ</t>
  </si>
  <si>
    <t xml:space="preserve">KANALIZACIJA - </t>
  </si>
  <si>
    <t>ur</t>
  </si>
  <si>
    <t>VI.</t>
  </si>
  <si>
    <t>SKUPAJ GRADBENA DELA</t>
  </si>
  <si>
    <t>BETONSKA DELA SKUPAJ</t>
  </si>
  <si>
    <t>OPAŽI SKUPAJ</t>
  </si>
  <si>
    <t>ZIDARSKA DELA SKUPAJ</t>
  </si>
  <si>
    <t>Izdelava opaža iz desk za odprtine in prehode: izdelava posameznih prebojev skozi različne betonske konstrukcije:</t>
  </si>
  <si>
    <t>odprtine velikosti r.p. do 0,10 m2/kos</t>
  </si>
  <si>
    <t>odprtine velikosti r.p. do 0,25 m2/kos</t>
  </si>
  <si>
    <t>Izdelava opaža horizontalnih vezi višine do 15 cm</t>
  </si>
  <si>
    <t>ZEMELJSKA DELA</t>
  </si>
  <si>
    <t>Zakoličba objekta: prenosi višinskih kot za objekt na terenu in zavarovanje višin in osi objekta v skladu z merami PZI projekta. Zakoličba mora biti izvedena po navodilih geodetskega načrta in v skladu s situacijo projektanta</t>
  </si>
  <si>
    <t>Gradbena postavitev profilov za izkop gradbene jame in prenos višin na profile v skladu z zakoličbo geodeta ter zavarovanje profilov, dvojni profil. Srednje razčlenjen teren.</t>
  </si>
  <si>
    <t>Široki površinski strojni odriv terena I. in II. Ktg (humus) v celotni debelini do 20 cm s transportom v začasno deponijo na razdalji do 60 m.</t>
  </si>
  <si>
    <t>Strojno utrjevanje dna izkopa z vibracijsko ploščo do predpisane zbitosti.</t>
  </si>
  <si>
    <r>
      <t xml:space="preserve">Nabava, dobava in vgrajevanje tamponskega nasutja </t>
    </r>
    <r>
      <rPr>
        <b/>
        <sz val="9"/>
        <rFont val="Arial"/>
        <family val="2"/>
        <charset val="238"/>
      </rPr>
      <t>pod temelj</t>
    </r>
    <r>
      <rPr>
        <sz val="9"/>
        <rFont val="Arial"/>
        <family val="2"/>
        <charset val="238"/>
      </rPr>
      <t>i iz čistega gramoza granulacije 0-50 mm s potrebnim planiranjem, premeti, razstiranjem in utrjevanjem po plasteh (modul zbitosti poda statik). Uporabi se gramoz od izkopa</t>
    </r>
  </si>
  <si>
    <t>008.b</t>
  </si>
  <si>
    <t>Nabava, dobava in vgrajevanje zasipa za zidovi iz čistega lomljenca ali kombiniranega agregata max 150 mm s potrebnim planiranjem,  razstiranjem in utrjevanjem po plasteh .</t>
  </si>
  <si>
    <t>Kombinirani zasip (80% strojno, 20% ročno) za zidovi objekta z izkopanim materialom III. - IV. Ktg, deponiranim ob objektu ali začasni deponiji in utrjevanjem zasipa po plasteh. Pri zasipavanju je potrebno paziti, da ne pride do poškodb vertikalne izolacije ali njene zaščite.</t>
  </si>
  <si>
    <t>Transport izkopanega materiala na stalno deponijo s plačilom vseh potrebnih taks in pristojbin. Količina odvisna od ustreznosti materiala za zasip.</t>
  </si>
  <si>
    <t>Transport izkopanega materiala na začasno deponijo ,za kasnejši zasip. Količina odvisna od ustreznosti materiala za zasip.</t>
  </si>
  <si>
    <t>kpl</t>
  </si>
  <si>
    <t>ZEMELJSKA DELA SKUPAJ</t>
  </si>
  <si>
    <t xml:space="preserve">C/E </t>
  </si>
  <si>
    <t>Nabava, rezanje, krivljenje, dobava in polaganje srednje komplicirane rebraste armature - količina je ocenjena:</t>
  </si>
  <si>
    <t>kg</t>
  </si>
  <si>
    <t>Izdelava cementne prevleke kot podlaga hidroizolaciji.</t>
  </si>
  <si>
    <t>TLAKARSKA DELA - ESTRIHI in izolacije</t>
  </si>
  <si>
    <t>C/E(delo+mat.)</t>
  </si>
  <si>
    <t>Izdelava mikroarmiranega estriha MB 25, debeline 7 cm; ob strani dilatirana z izolativnim trakom v debelini 0,5 cm in rezanimi dilatacijami po potrebi</t>
  </si>
  <si>
    <t>Izdelava mikroarmiranega estriha MB 25, debeline 5,0 cm; ob strani dilatirana z izolativnim trakom v debelini 0,5 cm in rezanimi dilatacijami po potrebi</t>
  </si>
  <si>
    <t>3.</t>
  </si>
  <si>
    <t>Izdelava mikroarmiranega estriha MB 25, debeline 4,5 cm; ob strani dilatirana z izolativnim trakom v debelini 0,5 cm in rezanimi dilatacijami po potrebi</t>
  </si>
  <si>
    <t>4.</t>
  </si>
  <si>
    <t>Izdelava mikroarmiranega estriha MB 25, debeline 4,0 cm; ob strani dilatirana z izolativnim trakom v debelini 0,5 cm in rezanimi dilatacijami po potrebi</t>
  </si>
  <si>
    <t>6.</t>
  </si>
  <si>
    <t>Izdelava mikroarmiranega estriha MB 25, debeline 7,5 cm; ob strani dilatirana z izolativnim trakom v debelini 0,5 cm in rezanimi dilatacijami po potrebi</t>
  </si>
  <si>
    <t>7.</t>
  </si>
  <si>
    <t>003.05.</t>
  </si>
  <si>
    <t>003.06.</t>
  </si>
  <si>
    <t>Izdelava mikroarmiranega estriha MB 25, debeline 8,5 cm; ob strani dilatirana z izolativnim trakom v debelini 0,5 cm in rezanimi dilatacijami po potrebi</t>
  </si>
  <si>
    <t>8.</t>
  </si>
  <si>
    <t>Izdelava mikroarmiranega estriha MB 25, debeline 10,5 cm; ob strani dilatirana z izolativnim trakom v debelini 0,5 cm in rezanimi dilatacijami po potrebi</t>
  </si>
  <si>
    <t>9.</t>
  </si>
  <si>
    <t>Izdelava mikroarmiranega estriha MB 25, debeline 13,5 cm; ob strani dilatirana z izolativnim trakom v debelini 0,5 cm in rezanimi dilatacijami po potrebi</t>
  </si>
  <si>
    <t>TLAKARSKA DELA - ESTRIHI SKUPAJ</t>
  </si>
  <si>
    <t>Nabava, dobava in polaganje horizontalne hidroizolacije pod zidovi in tlaki v sestavi 1x hladni premaz in 1x bitumenski polno varjeni armiran trak poljubnega proizvajalca s potrebnimi vertikalnimi zavihki mnimalno do območja estriha. Bitumenski trak armiran  na bazi poliesterskega filca debeline 5 mm.</t>
  </si>
  <si>
    <t>v prostorih do in nad 5,00 m2</t>
  </si>
  <si>
    <t>pod temelji deb. 4 do 8 cm</t>
  </si>
  <si>
    <t>Nabava, dobava in polaganje peskolova gl. 0,6 m, premera 30 cm, skupaj z betonskim pokrovom.</t>
  </si>
  <si>
    <t>Izdelava, dobava in montaža tipiziranih nerjavečih RF profilov (različni kotniki, profilirani trakovi), različnih dimenzij (do 40/40/2), opremljeni s sidri za vzidavo: za razne pripire, dilatacije, ležišča nosilcev in horizontalne robove.</t>
  </si>
  <si>
    <t>003.01.</t>
  </si>
  <si>
    <t>003.02.</t>
  </si>
  <si>
    <t>003.03.</t>
  </si>
  <si>
    <t>003.04.</t>
  </si>
  <si>
    <t>KERAMIKA SKUPAJ</t>
  </si>
  <si>
    <t>KERAMIKA</t>
  </si>
  <si>
    <t>dobava in polaganje talne keramike srednjega cenovnega razreda, po izbiri projektanta. Ploščice so lepljene na že pripravljeno podlago, fuge so stičene in fugirane s fugirno maso.</t>
  </si>
  <si>
    <t>dobava in polaganje stenske keramike srednjega cenovnega razreda, po izbiri projektanta. Ploščice so lepljene na že pripravljeno podlago, fuge so stičene in fugirane s fugirno maso. V ceni so upoštevane tudi pvc kotne in zaključne letvice.</t>
  </si>
  <si>
    <t>ESTRIHI</t>
  </si>
  <si>
    <t>armatura RA do fi 12 mm    - količina je ocenjena - dejanska je v armaturnih načrtih</t>
  </si>
  <si>
    <t>armatura RA nad fi 12 mm   - količina je ocenjena - dejanska je v armaturnih načrtih</t>
  </si>
  <si>
    <t>VII.</t>
  </si>
  <si>
    <t>Izdelava vidnega opaža preklad brez zoba s podpiranjem do 3,00 m.</t>
  </si>
  <si>
    <t>Široki ročno/strojni izkop terena v III. In IV. ktrg globine do 1,50 m z nakladanjem izkopa na kamion ali odlaganjem na rob izkopa.</t>
  </si>
  <si>
    <t>pod podložnimi betoni deb 8 cm</t>
  </si>
  <si>
    <t>Dobava in vgrajevanje armiranega betona C25/30/B2 v srednje zahtevne betonske in armiranobetonske konstrukcije; pasovni in točkovni temelji in temeljni nastavki prereza od 0,30 do 0,50 m3/m2,1.</t>
  </si>
  <si>
    <t>Dobava in vgrajevanje armiranega betona C25/30/B3 v plošče pritličja in nadstropij, prereza od 0,15 do 0,25 m3/m2,1.</t>
  </si>
  <si>
    <t>Izdelava opaža ravnih AB plošč deb. do 16 cm z vsemi deli in transporti.</t>
  </si>
  <si>
    <t>Dolbljenje reg za razvod raznih podometnih inštalacij v opečnem zidu.</t>
  </si>
  <si>
    <t>Zakoličba kanalizacije: prenosi višinskih kot na terenu in zavarovanje višin in osi objekta v skladu z merami PZI projekta. Zakoličba mora biti izvedena  v skladu s situacijo projektanta</t>
  </si>
  <si>
    <t>009.01.</t>
  </si>
  <si>
    <t>009.02.</t>
  </si>
  <si>
    <t>Izdelava, dobava in montaža raznih drobnih ključavničarskih izdelkov z 1x temeljnim premazom.</t>
  </si>
  <si>
    <t>Dobava in vgrajevanje nearmiranega betona MB 15 v debelini do 10 cm za podložne betone - tudi naklonski:</t>
  </si>
  <si>
    <t>Nabava, dobava in izdelava horizontalne hidroizolacije pod armirano betonskimi stenami in vezmi - tudi terasa in balkon, z dvakratnim dvokomponentnim premazom poljubnega proizvajalca (npr. Kema Puconci) in enkratnim nanosom z lopatico.</t>
  </si>
  <si>
    <t>Dobava in vgrajevanje armiranega betona C25/30/B3 v srednje zahtevne betonske in armiranobetonske konstrukcije; vertikalne vezi prereza od 0,06 do 0,12 m3/m2,1.</t>
  </si>
  <si>
    <t>Dobava in vgrajevanje armiranega betona C25/30/B3 v srednje zahtevne betonske in armiranobetonske konstrukcije; horizontalne vezi prereza od 0,03 do 0,08 m3/m2,1.</t>
  </si>
  <si>
    <t>Izdelava opaža vertikalnih vezi  dim. 0,2x0,2 - 0,4x0,25, višine do 3m</t>
  </si>
  <si>
    <t>ogrevanje</t>
  </si>
  <si>
    <t>vodovod</t>
  </si>
  <si>
    <t>prezračevanje</t>
  </si>
  <si>
    <t>XII.</t>
  </si>
  <si>
    <t>izdelava cokla iz kulirplasta višine  do 0,50 m, toplotna izolacija ekstrudiran polistiren deb. 10 cm</t>
  </si>
  <si>
    <t>002.01.</t>
  </si>
  <si>
    <t>002.02.</t>
  </si>
  <si>
    <t>002.03.</t>
  </si>
  <si>
    <t>002.04.</t>
  </si>
  <si>
    <t>FINALNI TLAKI SKUPAJ</t>
  </si>
  <si>
    <t>FINALNI TLAKI</t>
  </si>
  <si>
    <t>SLIKOPLESKARSKA DELA SKUPAJ</t>
  </si>
  <si>
    <t>Nabava, dobava in izdelava vertikalne hidroizolacije v sestavi 1x hladni premaz in 1x bitumensko armiran polno varjen trak poljubnega proizvajalca s potrebnimi hor. Zavihki na peti temeljev. Stik v vogalu med steno in peto temelja se izdela z dvojnim trakom. Bitumenski trak, armiran na bazi poliesterskega filca deb. 5 mm.</t>
  </si>
  <si>
    <r>
      <t>Gradbena pomoč NK, PK delavca</t>
    </r>
    <r>
      <rPr>
        <sz val="10"/>
        <rFont val="Arial"/>
        <charset val="238"/>
      </rPr>
      <t xml:space="preserve"> obračun po dejanskih stroških</t>
    </r>
  </si>
  <si>
    <r>
      <t xml:space="preserve">Gradbena pomoč KV delavca </t>
    </r>
    <r>
      <rPr>
        <sz val="10"/>
        <rFont val="Arial"/>
        <charset val="238"/>
      </rPr>
      <t>obračun po dejanskih stroških</t>
    </r>
  </si>
  <si>
    <r>
      <t xml:space="preserve">Gradbena pomoč VKV delavca </t>
    </r>
    <r>
      <rPr>
        <sz val="10"/>
        <rFont val="Arial"/>
        <charset val="238"/>
      </rPr>
      <t>obračun po dejanskih stroških</t>
    </r>
  </si>
  <si>
    <t>Kombinirani izkop jarkov (90% strojno, 10% ročno) v zemljini III. - IV. ktg globine do 2 m, širine do 1 m z odlaganjem izkopanega materiala na rob izkopa.</t>
  </si>
  <si>
    <t>Kombinirani zasip jarkov (90% strojno, 10% ročno) z izkopanim materialom III. - IV. Ktg, deponiranim ob objektu ali začasni deponiji in utrjevanjem zasipa po plasteh. Pri zasipavanju je potrebno paziti, da ne pride do poškodb vgrajene kanalizacije in jaškov.</t>
  </si>
  <si>
    <t>Transport izkopanega materiala na stalno deponijo s plačilom vseh potrebnih taks in pristojbin.</t>
  </si>
  <si>
    <t>B.</t>
  </si>
  <si>
    <t>OBRTNIŠKA DELA</t>
  </si>
  <si>
    <t>Strešna konstrukcija</t>
  </si>
  <si>
    <t>ELEKTROINSTALACIJE:</t>
  </si>
  <si>
    <t>STROJNE INSTALACIJE:</t>
  </si>
  <si>
    <t xml:space="preserve">Izdelava, dobava in montaža notranjih vrat,lesen suhomontažni podboj, leseno krilo,  tesnili, pripiro, nasadili, ključavnico, kljuko, v barvi , kvaliteti in tipu po izbiri projektanta. Vrata so oblikovana po shemi iz PZI projekta ali po programu proizvajalca. </t>
  </si>
  <si>
    <t xml:space="preserve">1. V ceno za enoto mere morajo biti vračunani stroški za izdelavo delavniških načrtov ter detajlov za izvedbo posameznih konstrukcijskih elementov in izdelava predizmer na objektu. </t>
  </si>
  <si>
    <t>STREŠNA KONSTRUKCIJA SKUPAJ</t>
  </si>
  <si>
    <t>C/E</t>
  </si>
  <si>
    <t>STREŠNA KONSTRUKCIJA</t>
  </si>
  <si>
    <t>SKUPAJ OBRTNIŠKA DELA</t>
  </si>
  <si>
    <t>KROVSKO KLEPARSKA DELA</t>
  </si>
  <si>
    <t>C/E(mat.)</t>
  </si>
  <si>
    <t>KROVSKO KLEPARSKA DELA SKUPAJ</t>
  </si>
  <si>
    <t>KLJUČAVNIČARSKA DELA</t>
  </si>
  <si>
    <t>OPOMBA: Pri izvajanju ključavničarskih del je upoštevati vsa pripravljalna, pomožna in zaključna dela. Hkrati je potrebno upoštevati še:</t>
  </si>
  <si>
    <t>Nabava, dobava in polaganje kanalizacijskih  PE cevi (poljubnega proizvajalca) premera 110 mm z vsemi koleni, odcepi in tesnili ter polnim obbetoniranjem s polaganjem v projektiranem padcu.</t>
  </si>
  <si>
    <t>Izdelava ravnega opaža pasovnih in točkovnih temeljev pravokotne ali kvadratne oblike.</t>
  </si>
  <si>
    <t xml:space="preserve">005. </t>
  </si>
  <si>
    <t>Dobava in vgrajevanje armiranega betona C25/30/B3 v srednje zahtevne betonske in armiranobetonske konstrukcije; stebri, stopnice, nosilci in preklade prereza od 0,08 do 0,12 m3/m2,1.</t>
  </si>
  <si>
    <t>SKUPAJ</t>
  </si>
  <si>
    <t>m</t>
  </si>
  <si>
    <t>DN 16</t>
  </si>
  <si>
    <t>Cu 28 x 1</t>
  </si>
  <si>
    <t>DN20</t>
  </si>
  <si>
    <t>skupaj</t>
  </si>
  <si>
    <t>cena</t>
  </si>
  <si>
    <t>koli-
čina</t>
  </si>
  <si>
    <t>enota</t>
  </si>
  <si>
    <t>opis</t>
  </si>
  <si>
    <t>Opomba: Popis zajema tudi dobavo in montažo.</t>
  </si>
  <si>
    <t>5.1. POPIS MATERIALA, OPREME IN DEL – OGREVANJE</t>
  </si>
  <si>
    <t>DN15</t>
  </si>
  <si>
    <t>DN25</t>
  </si>
  <si>
    <t>Talni odtok iz plastike, s sifonom in čistilno odprtino, DN 50/50, z nasadnim kosom in okvirjem rešetke, rešetka iz nerjaveče pločevine,. Nazivne mere okvirja rešetke 150 x 150 mm, vgradna višina 140 mm.</t>
  </si>
  <si>
    <t>DN 110</t>
  </si>
  <si>
    <t>DN 70</t>
  </si>
  <si>
    <t>DN 50</t>
  </si>
  <si>
    <t>Cevovodi za odpadno vodo iz zvočno izoliranih večslojnih cevi,
odpornih na vročo vodo, z natičnimi obojkami DIN 19560, tesnjeno s
tesnilnim obročkom, polaganje v poslopjih. Vključno s fazonskimi kosi.
Vključno pritrditev cevi.</t>
  </si>
  <si>
    <t>DN 25</t>
  </si>
  <si>
    <t>DN 20</t>
  </si>
  <si>
    <t xml:space="preserve">Izolacija cevnih razvodov s tubolit cevaki iz mehke pene na bazi sintetičnega kavčuka, prevlečeni s PE folijo sive barve, debelina cevakov 3 mm za hladno in 10 mm za toplo vodo, za cev dimenzije </t>
  </si>
  <si>
    <t>DN 25 x 2,2</t>
  </si>
  <si>
    <t>DN 20 x 2,2</t>
  </si>
  <si>
    <t>DN 16 x 2</t>
  </si>
  <si>
    <t>5.2. POPIS MATERIALA, OPREME IN DEL – VODOVOD</t>
  </si>
  <si>
    <t>5.3. POPIS MATERIALA, OPREME IN DEL – PREZRAČEVANJE</t>
  </si>
  <si>
    <t>Izdelava, dobava in montaža  Alu vertikalnih odtočnih cevi premera 100 mm, pritrjenih z oklepi iz ploščatega železa, skupaj s koleni in izlivi ter odtočnim kotličem, ki so zajeti v ceni .</t>
  </si>
  <si>
    <t>OBJEKT V ŠPORTNEM PARKU ZARICA</t>
  </si>
  <si>
    <t>INVESTITOR:  MESTNA OBČINA KRANJ, Slovenski trg 1, 4000 Kranj</t>
  </si>
  <si>
    <t>0.</t>
  </si>
  <si>
    <t>RUŠITVENA DELA</t>
  </si>
  <si>
    <t>Odstranjevanje opreme z iznosom iz objekta na začasno deponijo.</t>
  </si>
  <si>
    <t>odbijanje zrahljanih notranjih ometov, čiščenje površin pred izvedbo novega ometa</t>
  </si>
  <si>
    <t>rušenje opečnih nosilnih in predelnih sten debeline 10 do 30 cm z transportom ruševin v gradbiščni depo</t>
  </si>
  <si>
    <t>strojno (90%) ročni izkop v terenu 4. ktg. s transportom v gradbiščni depo</t>
  </si>
  <si>
    <t>5.</t>
  </si>
  <si>
    <t>rušenje betonskih tlakov z oblogo v debelini do 15 cm, s transportom ruševin v gradbiščni depo</t>
  </si>
  <si>
    <t>10.</t>
  </si>
  <si>
    <t>odstranjevanje obstoječih ključavničarskih izdelkov (žlebovi, odtoki, obrobe,...), s transportom ruševin v gradbiščni depo</t>
  </si>
  <si>
    <t>11.</t>
  </si>
  <si>
    <t>12.</t>
  </si>
  <si>
    <t>13.</t>
  </si>
  <si>
    <t>sortiranje, nakladanje ruševin in odvoz v stalni depo oddaljen do 10 km</t>
  </si>
  <si>
    <t>plačilo depoja nenevarnih gradbenih odpadkov</t>
  </si>
  <si>
    <t>demontaža stikal, svetilk, opreme razdelilnih omaric, vtičnic,…skupaj z iznosom na gradbiščni depo</t>
  </si>
  <si>
    <t>odstranjevanje elektroinstalacijskih vodnikov, doz in zaščitnih cevi, z iznosom iz objekta na gradbiščni depo</t>
  </si>
  <si>
    <t>odstranjevanje sanitarne keramike (3 x wc školjka, 2x umivalnik, 3x wc kotliček, 3x držalo papirja, 2x pisoar, itd...), z iznosom iz objekta na gradbiščni depo</t>
  </si>
  <si>
    <t>14.</t>
  </si>
  <si>
    <t>15.</t>
  </si>
  <si>
    <t>odstranjevanje stavbnega pohištva do 2,00 m2, z iznosom iz objekta na gradbiščni depo</t>
  </si>
  <si>
    <t>16.</t>
  </si>
  <si>
    <t>Vrtanje prebojev za prehod instalacij</t>
  </si>
  <si>
    <t>odbijanje talne in stenske keramike, s transportom ruševin v gradbiščni depo</t>
  </si>
  <si>
    <t>odstranjevanje vodovodne in kanalizacijske napeljave - tudi tuši, z iznosom iz objekta na gradbiščni depo</t>
  </si>
  <si>
    <t>odstranjevanje pvc obloge, s transportom ruševin v gradbiščni depo</t>
  </si>
  <si>
    <t>007.01.</t>
  </si>
  <si>
    <t>007.02.</t>
  </si>
  <si>
    <t>Nabava, dobava in polaganje zaščite vertikalne hidroizolacije iz ekstrudiranih polystirenskih plošč, ki imajo zunanjo stran obdelano z drenažnim filcem, poljubnega proizvajalca (npr.: Stirodur) debeline 10 cm.</t>
  </si>
  <si>
    <t>Izdelava grobega in finega ometa notranjih ravnih opečnih sten s predhodnim cementnim obrizgom ter izdelavo vodil z vsemi notranjimi transporti ter pripravo malt - tudi popravila</t>
  </si>
  <si>
    <t>Nabava, dobava in polaganje kanalizacijskih  PE cevi (poljubnega proizvajalca) premera 150 mm z vsemi koleni, odcepi in tesnili ter polnim obbetoniranjem s polaganjem v projektiranem padcu.</t>
  </si>
  <si>
    <t>Nabava, dobava in izdelava betonskih jaškov dim. fi60 cm, globine do 1,50 m z muldami, dovodnimi in odvodnimi priključki, brez pokrova.</t>
  </si>
  <si>
    <t>Nabava, dobava in montaža ločilnega filca</t>
  </si>
  <si>
    <t>Nabava, dobava in montaža toplotne izolacije EPS 150 v debelini 25 cm</t>
  </si>
  <si>
    <t>izdelava in montaža varnostnih prelivov si 75, skupaj z izdelavo vtočnikov in lepljenjem s hidroizolacijsko folijo</t>
  </si>
  <si>
    <r>
      <t xml:space="preserve">Izdelava mikroarmiranega estriha MB 30, debeline 6,0 cm; ob strani dilatirana z izolativnim trakom v debelini 0,5 cm in rezanimi dilatacijami po potrebi, na 7 cm zvočne izolacije iz stiropora, </t>
    </r>
    <r>
      <rPr>
        <b/>
        <sz val="10"/>
        <rFont val="Arial"/>
        <family val="2"/>
        <charset val="238"/>
      </rPr>
      <t>ozn. Iz proj A1 in A2</t>
    </r>
  </si>
  <si>
    <r>
      <t xml:space="preserve">Izdelava mikroarmiranega estriha MB 30, debeline 6,0 cm; ob strani dilatirana z izolativnim trakom v debelini 0,5 cm in rezanimi dilatacijami po potrebi, na 5 cm zvočne izolacije iz stiropora, </t>
    </r>
    <r>
      <rPr>
        <b/>
        <sz val="10"/>
        <rFont val="Arial"/>
        <family val="2"/>
        <charset val="238"/>
      </rPr>
      <t>ozn. Iz proj A1a in A2a</t>
    </r>
  </si>
  <si>
    <t>dobava in polaganje PVC talne obloge po izbiri projektanta, skupaj s pripravo površine, morebitno izravnavo, lepljenje.</t>
  </si>
  <si>
    <t>Nabava, dobava in polaganje nizkostenskih pvc obrob, skupaj s predpripravo,  barva v tonu kot ostala obloga.</t>
  </si>
  <si>
    <r>
      <t xml:space="preserve">Izdelava, dobava in montaža PVC vhodnih enokrilnih vrat, dim. z.o.100/205 cm, skupaj s podbojem, kljuko, tesnili, pripiro, nasadili, v kvaliteti in tipu po izbiri projektanta. Vrata so oblikovana po shemi iz PZI projekta ali po programu proizvajalca. ozn. </t>
    </r>
    <r>
      <rPr>
        <b/>
        <sz val="10"/>
        <rFont val="Arial"/>
        <family val="2"/>
        <charset val="238"/>
      </rPr>
      <t>V1</t>
    </r>
  </si>
  <si>
    <r>
      <t xml:space="preserve">zunanja vhodna vrata dim. 90/205, ozn. </t>
    </r>
    <r>
      <rPr>
        <b/>
        <sz val="10"/>
        <rFont val="Arial"/>
        <family val="2"/>
        <charset val="238"/>
      </rPr>
      <t xml:space="preserve">V2 </t>
    </r>
  </si>
  <si>
    <t>001.03.</t>
  </si>
  <si>
    <r>
      <t xml:space="preserve">zunanja vhodna vrata dim. 108/205, ozn. </t>
    </r>
    <r>
      <rPr>
        <b/>
        <sz val="10"/>
        <rFont val="Arial"/>
        <family val="2"/>
        <charset val="238"/>
      </rPr>
      <t xml:space="preserve">V3 </t>
    </r>
  </si>
  <si>
    <t>001.04.</t>
  </si>
  <si>
    <r>
      <t xml:space="preserve">Enokrilna vrata z rešetko dim. 70/205, ozn. </t>
    </r>
    <r>
      <rPr>
        <b/>
        <sz val="10"/>
        <rFont val="Arial"/>
        <family val="2"/>
        <charset val="238"/>
      </rPr>
      <t xml:space="preserve">V5 </t>
    </r>
  </si>
  <si>
    <r>
      <t xml:space="preserve">Enokrilna vrata z rešetko dim. 70/215, ozn. </t>
    </r>
    <r>
      <rPr>
        <b/>
        <sz val="10"/>
        <rFont val="Arial"/>
        <family val="2"/>
        <charset val="238"/>
      </rPr>
      <t>V6</t>
    </r>
  </si>
  <si>
    <r>
      <t xml:space="preserve">zunanja vhodna vrata dim. 108/215, ozn. </t>
    </r>
    <r>
      <rPr>
        <b/>
        <sz val="10"/>
        <rFont val="Arial"/>
        <family val="2"/>
        <charset val="238"/>
      </rPr>
      <t xml:space="preserve">V4 </t>
    </r>
  </si>
  <si>
    <r>
      <t xml:space="preserve">Enokrilna vrata dim. 80/215, ozn. </t>
    </r>
    <r>
      <rPr>
        <b/>
        <sz val="10"/>
        <rFont val="Arial"/>
        <family val="2"/>
        <charset val="238"/>
      </rPr>
      <t>V7</t>
    </r>
  </si>
  <si>
    <r>
      <t>Drsna vrata dim. 80/210, ozn.</t>
    </r>
    <r>
      <rPr>
        <b/>
        <sz val="10"/>
        <rFont val="Arial"/>
        <family val="2"/>
        <charset val="238"/>
      </rPr>
      <t xml:space="preserve"> V8</t>
    </r>
  </si>
  <si>
    <r>
      <t xml:space="preserve">enokrilno okno dim. 74/130 </t>
    </r>
    <r>
      <rPr>
        <b/>
        <sz val="10"/>
        <rFont val="Arial"/>
        <family val="2"/>
        <charset val="238"/>
      </rPr>
      <t>ozn. O1</t>
    </r>
  </si>
  <si>
    <r>
      <t xml:space="preserve">enokrilno okno dim.58/87 </t>
    </r>
    <r>
      <rPr>
        <b/>
        <sz val="10"/>
        <rFont val="Arial"/>
        <family val="2"/>
        <charset val="238"/>
      </rPr>
      <t>ozn. O2</t>
    </r>
  </si>
  <si>
    <r>
      <t xml:space="preserve">dvokrilno okno dim. 116/130 </t>
    </r>
    <r>
      <rPr>
        <b/>
        <sz val="10"/>
        <rFont val="Arial"/>
        <family val="2"/>
        <charset val="238"/>
      </rPr>
      <t>ozn. O3</t>
    </r>
  </si>
  <si>
    <r>
      <t xml:space="preserve">enokrilno okno dim. 60/80 </t>
    </r>
    <r>
      <rPr>
        <b/>
        <sz val="10"/>
        <rFont val="Arial"/>
        <family val="2"/>
        <charset val="238"/>
      </rPr>
      <t>ozn. O4</t>
    </r>
  </si>
  <si>
    <r>
      <t xml:space="preserve">enokrilno okno dim. 80/80 </t>
    </r>
    <r>
      <rPr>
        <b/>
        <sz val="10"/>
        <rFont val="Arial"/>
        <family val="2"/>
        <charset val="238"/>
      </rPr>
      <t>ozn. O5</t>
    </r>
  </si>
  <si>
    <r>
      <t xml:space="preserve">dvokrilno okno dim. 160/80 </t>
    </r>
    <r>
      <rPr>
        <b/>
        <sz val="10"/>
        <rFont val="Arial"/>
        <family val="2"/>
        <charset val="238"/>
      </rPr>
      <t>ozn. O6</t>
    </r>
  </si>
  <si>
    <t>Izdelava tankoslojne fasade direktno na opečni zid v sestavi: zaključni silikatni sloj 1 cm, mrežica na lepilo, toplotna izolacija iz kamene volne 15 cm, sidrano in izdelano po navodilih proizvajalca.</t>
  </si>
  <si>
    <t>Izdelava tankoslojne fasade direktno na opečni zid v sestavi: zaključni silikatni sloj 1 cm, mrežica na lepilo, toplotna izolacija iz kamene volne 12 cm, sidrano in izdelano po navodilih proizvajalca.</t>
  </si>
  <si>
    <t>Izdelava tankoslojne fasade direktno na opečni zid v sestavi: zaključni silikatni sloj 1 cm, mrežica na lepilo, toplotna izolacija iz kamene volne 10 cm, sidrano in izdelano po navodilih proizvajalca.</t>
  </si>
  <si>
    <t>kompl</t>
  </si>
  <si>
    <t>C.</t>
  </si>
  <si>
    <t>Polnilno-praznilna krogelna pipa, navojna, s tesnilnim materialom</t>
  </si>
  <si>
    <t>DN32</t>
  </si>
  <si>
    <t>Kroglni ventil, navojni, s tesnilnim materialom</t>
  </si>
  <si>
    <t>26 x 3</t>
  </si>
  <si>
    <t>20 x 2,5</t>
  </si>
  <si>
    <t>16 x 2</t>
  </si>
  <si>
    <t xml:space="preserve">22-600-1600 </t>
  </si>
  <si>
    <t xml:space="preserve">22-600-1400 </t>
  </si>
  <si>
    <t xml:space="preserve">22-600-1200 </t>
  </si>
  <si>
    <t xml:space="preserve">22-600-1000 </t>
  </si>
  <si>
    <t xml:space="preserve">22-600-900 </t>
  </si>
  <si>
    <t xml:space="preserve">22-600-800 </t>
  </si>
  <si>
    <t xml:space="preserve">22-600-600 </t>
  </si>
  <si>
    <t xml:space="preserve">22-600-400 </t>
  </si>
  <si>
    <t>Ploščni radiator prizvajalca npr. Radel, kompletno z reducirkami, čepom, odzračevalnim ventilom, konzolami in pritrdilnim materialom; vključno z montažo</t>
  </si>
  <si>
    <t>Brezšivana bakrena cev za vodovodne, plinske in toplovodne instalacije po DIN EN 1057, vključno z ustreznimi loki, T - kosi in priključki. Izolacija cevnih razvodov s tubolit cevaki iz mehke pene na bazi sintetičnega kavčuka, prevlečeni s PE folijo sive barve, debelina cevakov 13 mm</t>
  </si>
  <si>
    <t>Električna oprema za kotlovnico: kabli, povezava na krmiljenje, z zunanjim temperaturnim tipalom</t>
  </si>
  <si>
    <t>Posoda za nevtralizacijo kondenza</t>
  </si>
  <si>
    <t>KOTLOVNICA, RADIATORSKO OGREVANJE</t>
  </si>
  <si>
    <t>Preboji skozi steno in AB-ploščo, skupaj s prehodnimi kosi in tesnenjem</t>
  </si>
  <si>
    <t>Čiščenje in antikorozijska zaščita cevi in držal, dvakrat z osnovnim premazom in z rumeno barvo</t>
  </si>
  <si>
    <t>Jeklena cev iz celega, srednjetežka, po DIN 2448, z loki in varilnim materialom</t>
  </si>
  <si>
    <t>Izvedba dimnika iz umetne mase PPS 120°C,  - C93x (koaksialna cev v negorljivem jašku – požarna odpornost 60 min.): DN80 / DN125 v prostoru in DN80 / kvadrat 140 v jašku (glej OGREVANJE - Detajli - plinovod, shema kotla)</t>
  </si>
  <si>
    <t>poz</t>
  </si>
  <si>
    <t>PLINSKA NAPELJAVA</t>
  </si>
  <si>
    <t>Zaporni krogelni ventil, za vodo, z navojnim priključkom, DIN 3513, ohišje iz prešane medenine</t>
  </si>
  <si>
    <t>DN 15</t>
  </si>
  <si>
    <t>DN 32</t>
  </si>
  <si>
    <t>Varnostna grupa za hladno vodo, vključno z zapornim ventilom, varnostnim ventilom, protipovratnim ventilom, izpustno pipico</t>
  </si>
  <si>
    <t>Filter za vodovod, mehanski, Delovni tlak: 1,5 - 10 bar</t>
  </si>
  <si>
    <t>Protipovratni ventil za cirkulacijo</t>
  </si>
  <si>
    <t>Črpalka za cirkulacijo npr. Grundfos Comfort UP 15-14 s tedensko programsko uro</t>
  </si>
  <si>
    <t>Omarica za vgradnjo v steno 20 x 20 cm, s pokrovom iz INOX pločevine za dušilni ventil za cirkulacijo vode</t>
  </si>
  <si>
    <t>Dušilni ventil za cirkulacijo vode, z navojnim priključkom, DIN 3513, ohišje iz prešane medenine</t>
  </si>
  <si>
    <t>Odtočna garnitura za pomivalno korito s sifonom.</t>
  </si>
  <si>
    <t>Mešalna enoročna baterija za umivalnik,  kot npr.GROHE SilkMove, s perlatorjem za varčevanjke vode, vključno s kotnimi ventili (v skladu z Ur. ZJN).</t>
  </si>
  <si>
    <t>60 x 50 cm</t>
  </si>
  <si>
    <t>Umivalnik iz sanitarne keramike, za invalide, vključno z odtočnim ventilom in sifonom, npr. DOLOMITE</t>
  </si>
  <si>
    <t xml:space="preserve">55 X 48 cm </t>
  </si>
  <si>
    <t>Straniščna školjka za invalide kot npr. DOLOMITE iz sanitarne keramike, odtok v steno, vključno s sedežno desko s pokrovom iz lesa, plastificirana, školjka v beli barvi. Vključno z ročajem za invalidske WC-je.</t>
  </si>
  <si>
    <t>Straniščna školjka - konzolna, kot npr. DOLOMITE GEMMA,  iz sanitarne keramike, odtok v steno, vključno s sedežno desko in pokrovom, školjka v beli barvi</t>
  </si>
  <si>
    <t>združevanje več DN100, 4 preboji, vključno z odduhami</t>
  </si>
  <si>
    <t>DN100</t>
  </si>
  <si>
    <t>17.</t>
  </si>
  <si>
    <t>odstranjevanje obstoječe pločevinaste obrobe strehe, skupaj s podkonstrukcijo, z iznosom iz objekta na gradbiščni depo</t>
  </si>
  <si>
    <t>Nabava, dobava in montaža toplotne izolacije EPS 150 v naklonu 25 - 39 cm</t>
  </si>
  <si>
    <t>Nabava, dobava in montaža PVC hidroizolacijski trak kot npr Sikaplan 20 G  - upoštevati tudi preklope preko atike</t>
  </si>
  <si>
    <t>izdelava in obdelava vtočnikov za odtok s strehe iz alu pločevine fi 110, skupaj s prirobnico potrebno za lepljenje hidroizolacijske folije - upoštevati tudi izdelavo odprtine skozi AB ploščo</t>
  </si>
  <si>
    <t>Izdelava tankoslojne fasade direktno na opečni zid v sestavi: zaključni silikatni sloj 1 cm, mrežica na lepilo, toplotna izolacija iz EPS 5 cm, sidrano in izdelano po navodilih proizvajalca.</t>
  </si>
  <si>
    <t>006.B</t>
  </si>
  <si>
    <t>Izdelava opaža konzolnega dela plošče, višina podpiranja do 3,00 m</t>
  </si>
  <si>
    <t>010.01.</t>
  </si>
  <si>
    <t>010.02.</t>
  </si>
  <si>
    <t>010.03.</t>
  </si>
  <si>
    <t>010.04.</t>
  </si>
  <si>
    <t>002.05.</t>
  </si>
  <si>
    <r>
      <t>Sanitarna stena dim. 95/200, z vrati 60/200 cm, ozn.</t>
    </r>
    <r>
      <rPr>
        <b/>
        <sz val="10"/>
        <rFont val="Arial"/>
        <family val="2"/>
        <charset val="238"/>
      </rPr>
      <t xml:space="preserve"> San1</t>
    </r>
  </si>
  <si>
    <t>Izdelava, dobava in montaža PVC oken ali okenskih in balkonskih sestavov, finalno opleskanih, opremljenih s standardno opremo  tesnili, visokokvalitetnim okovjem. Okna so finalno obdelana in zastekljena z izolirnim steklom termopan 2x4-12-6 zrakotesno (Ug=0,7 W/m2K, Rw= min.32 dB). Okna montirana v  obdelano odprtino, police po shemi oken iz načrta - zunaj kamen, znotraj pvc polica - upoštevati tudi zunanje žaluzije na el. pogon.</t>
  </si>
  <si>
    <t>Slikanje sten in stropov z 2x disperzijsko barvo v tonu po izbiri s predhodno izravnavo z izravnalno maso v treh slojih in potrebnim brušenjem.</t>
  </si>
  <si>
    <t>SKUPAJ OPREMA</t>
  </si>
  <si>
    <t>Piktogrami, izhod v sili, svetleči - fotoluminescentni, oznake po SIST EN 1838</t>
  </si>
  <si>
    <t xml:space="preserve">kpl </t>
  </si>
  <si>
    <t>Ureditev priklopa informacijskega kabla internetnega ponudnika v IT omaro</t>
  </si>
  <si>
    <t>Ureditev priklop napajalnega kabla za pomožni objekt v RG</t>
  </si>
  <si>
    <t>Ureditev priklopa napajalnega kabla stikalne omarice za zalivanje v RG</t>
  </si>
  <si>
    <t>Ureditev priklop napajalnega kabla stikalne omarice za zunajo razsvetljavo igrišča v RG</t>
  </si>
  <si>
    <t>Ureditev priklopa napajalnega kabla (PMO/RG)</t>
  </si>
  <si>
    <t>Demontažna dela obstoječe električne inštalacije in opreme, po potrebi odvoz na deponijo</t>
  </si>
  <si>
    <t>Drugo</t>
  </si>
  <si>
    <t>E.</t>
  </si>
  <si>
    <t>Delilni panel 19", 24xRJ45, UTP cat.6</t>
  </si>
  <si>
    <t>Razdelilec za montažo v 19" omaro, 9x230V, 1U</t>
  </si>
  <si>
    <t>Komunikacijsa  omara 12U, 19", zidna montaža, 600 x 400 x 635 mm (Š x G x V), steklenimi vrati, ključavnico, urejevalnikom kablov, odprtinami za uvod kablov na vrhu in dnu, komplet s priborom za montažo</t>
  </si>
  <si>
    <t>Univerzalno omrežje</t>
  </si>
  <si>
    <t>D.</t>
  </si>
  <si>
    <t xml:space="preserve">Dobava in montaža sponke, Rf, za medsebojno spajanje strelovodnih vodnikov (ustreza kot npr. KON, Hermi) </t>
  </si>
  <si>
    <t xml:space="preserve">Dobava in montaža okroglega vodnika Rf (kislinsko odporna) fi 10mm (ustreza kot npr. RH5, Hermi) </t>
  </si>
  <si>
    <t>Razrez asfalta, betona z reskarjem za potrebe medsebojnih povezav sond oziroma navezave na obstoječo ozemljitveno instalacijo, krpanje s hladnim asfaltom oziroma hladno zalivno maso (povezave med sondami).</t>
  </si>
  <si>
    <t>Dobava in montaža vertikalne ozemljitvene sonde Rf dolžine l=1,5m iz nerjavečega jekla fi 25mm za izvedbo ozemljitvene instalacije, komplet s konico. Sonda ima možnost podaljševanja, tako da se nova sonda nastavi na predhodno in se zabije, ter s tem predhodno potisne globje v tla  (ustreza kot npr. PosRf s konico, Hermi) .</t>
  </si>
  <si>
    <t>Položitev valjanca FeZn 25x4mm, komplet z odcepi, pritrdilnim materialom in spojnim materialom, delno v beton, delno v zemljo, delno nad traso napajalnega kabla</t>
  </si>
  <si>
    <t>Strelovod (ozemljilo)</t>
  </si>
  <si>
    <t>Senzor prisotnosti, stenski, 270 st, z zakasnitvijo izklopa, 10A/230V</t>
  </si>
  <si>
    <t>Senzor prisotnosti, stropni, 360 st, z zakasnitvijo izklopa, 10A/230V</t>
  </si>
  <si>
    <t>(npr.Osram DALI MCU/230 DIM)</t>
  </si>
  <si>
    <t xml:space="preserve">Regulacija stropnih panelov, DALI, vklop /izklop s pritiskom gumba, regulacija z vrtenjem gumba, vgradnja v dozo za stikala </t>
  </si>
  <si>
    <t>ZS1 - (npr.Awex, Exit S)</t>
  </si>
  <si>
    <t>Zasilna svetilka, LED, 1W, 125lm, IP65, 1 ura avtonomije</t>
  </si>
  <si>
    <t>S5 - (npr.Thorn, Julie LED 40W, senzor)</t>
  </si>
  <si>
    <t>Stropno, nadgradno, za vlažne prostore, inox sponke, 1200 mm, 40W, 4000lm, 4000K, LED, IP65, s senzorjem, &gt;20.000 ur, A++</t>
  </si>
  <si>
    <t>S4 - (npr.Thorn, Lara LED 1200, senčnik eyelid, MWS)</t>
  </si>
  <si>
    <t>Stensko, okroglo, 300 mm, 13W, 1200lm, 4000K, LED, IP65, s senzorjem, senčnikom, &gt;20.000 ur, A++</t>
  </si>
  <si>
    <t>S3 - (npr.Thorn, Lara LED 1200, MWS)</t>
  </si>
  <si>
    <t>Stropno, okroglo, 300 mm, 13W, 1200lm, 4000K, LED, IP65, s senzorjem, &gt;20.000 ur, A++</t>
  </si>
  <si>
    <t>S2 - (npr.Thorn, Lara LED 1200)</t>
  </si>
  <si>
    <t>Stropno, okroglo, 300 mm, 13W, 1200lm, 4000K, LED, IP65, &gt;20.000ur, A++</t>
  </si>
  <si>
    <t>S1 - (npr.Thorn, Omega LED 4000-840 HFIX Q597 z okvirjem)</t>
  </si>
  <si>
    <t>Stropni panel, z okvirjem za nadometno montažo,  600 x 600 mm, 34W, 4000lm, 4000K, LED panel, napajalnik, z regulacijo osvetljenosti, DALI, &gt;20.000 ur, A++</t>
  </si>
  <si>
    <r>
      <t xml:space="preserve">Svetila in regulacija
</t>
    </r>
    <r>
      <rPr>
        <sz val="11"/>
        <rFont val="Arial"/>
        <family val="2"/>
        <charset val="238"/>
      </rPr>
      <t>Vsa svetila so z montažo in pripadajočim pritrdilnim materialom.</t>
    </r>
  </si>
  <si>
    <t>Ozemljitveni spoji (plinska inštalacija, druge strojne inštalacije, ohišja naprav, talne rešetke, kovinska stavbna oprema, parapeti, večje kovinske mase), komplet z ustrezno spojko</t>
  </si>
  <si>
    <t>Doza za dodatno izenačevanje poteciala, komplet z zbiralko</t>
  </si>
  <si>
    <t>2P/230/16A kuhalna plošča, štedilnik</t>
  </si>
  <si>
    <t>1P/230/16A ogrevanje</t>
  </si>
  <si>
    <t>1P/230/16A bojler</t>
  </si>
  <si>
    <t>1P/230V/10A  pisoar</t>
  </si>
  <si>
    <t>1P/230V/10A  ventilator</t>
  </si>
  <si>
    <t>1P/230V/10A  IT omara</t>
  </si>
  <si>
    <t>Fiksni priklop</t>
  </si>
  <si>
    <t>1p</t>
  </si>
  <si>
    <t>Stikalo podometno, modularno, komplet, z dozo, nosilcem, okvirjem 230V/16A</t>
  </si>
  <si>
    <t>parapetna</t>
  </si>
  <si>
    <t>podometna</t>
  </si>
  <si>
    <t>Vtičnica računalniška, modularna, komplet, z dozo, nosilcem, okvirjem, RJ45, cat.6</t>
  </si>
  <si>
    <t>Vtičnica nadometna, petpolna, komplet, z zaščitnim kontaktom, pokrovom, 400V,16A</t>
  </si>
  <si>
    <t>podometna s pokrovčkom</t>
  </si>
  <si>
    <t>Vtičnica, modularna, komplet, z dozo, nosilcem, okvirjem, zaščitnim kontaktom, dvopolna 230V,16A</t>
  </si>
  <si>
    <t>Vtičnice, stikala</t>
  </si>
  <si>
    <t>Oprema, dobava in montaža</t>
  </si>
  <si>
    <t>SKUPAJ OŽIČENJE</t>
  </si>
  <si>
    <t>PN 11/13,5/16, NIK</t>
  </si>
  <si>
    <t>Nadometna inštalacijska zaščitna cev</t>
  </si>
  <si>
    <t>RFS/RBT 13,5/16/23/32</t>
  </si>
  <si>
    <t>Podometna inštalacijska zaščitna cev, skupaj s polaganjem, dolbenjem, gipsanjem</t>
  </si>
  <si>
    <t>UTP cat.6</t>
  </si>
  <si>
    <t>H07V-K 16 mm2</t>
  </si>
  <si>
    <t>H07V-K 4-6 mm2</t>
  </si>
  <si>
    <t>H07V-U 1,5 mm2</t>
  </si>
  <si>
    <t>H07V-U 2,5 mm2</t>
  </si>
  <si>
    <t>NYM-J 3x1,5 mm2</t>
  </si>
  <si>
    <t>NYM-J 4x1,5 mm2</t>
  </si>
  <si>
    <t>NYM-J 3x2,5 mm2</t>
  </si>
  <si>
    <t>NYM-J 5x2,5 mm2</t>
  </si>
  <si>
    <t>NYM-J 5x6 mm2</t>
  </si>
  <si>
    <t>NYY-J 5x25 mm2</t>
  </si>
  <si>
    <t>Kabli, žice položeni v instalacijske cevi</t>
  </si>
  <si>
    <t>Ožičenje, dobava in montaža</t>
  </si>
  <si>
    <t>SKUPAJ RAZDELILNIKI IN DOVOD</t>
  </si>
  <si>
    <t>GIP</t>
  </si>
  <si>
    <t>Dobava in montaža GIP</t>
  </si>
  <si>
    <t>Razdelilec komplet RP</t>
  </si>
  <si>
    <t xml:space="preserve">Nična, zaščitna izenačevalna zbiralnica,vrstne sponke, napisne ploščice, drobni in vezni material, montaža </t>
  </si>
  <si>
    <t>Zaščitno stikalo na diferenčni tok EFI-4, 4P,  40A / 30mA</t>
  </si>
  <si>
    <t>Zaščitno stikalo na diferenčni tok EFI-4, 4P,  40A / 300mA</t>
  </si>
  <si>
    <t>Stikalo glavno, 40A, 3p</t>
  </si>
  <si>
    <t>Nadometni razdelilnik, poliester, vrati,  maskami, pregradami in odprtinami za uvod kablov, 4x18M</t>
  </si>
  <si>
    <t>Dobava in montaža razdelilnika RP z vgrajeno opremo:</t>
  </si>
  <si>
    <t>Razdelilec komplet RG</t>
  </si>
  <si>
    <t>Varovalčni ločilnik za DO varovalke do 63A, 3p (npr.Tytan II), komplet z varovalkami</t>
  </si>
  <si>
    <t>Stikalo glavno, 63A, 3p</t>
  </si>
  <si>
    <t>Dobava in montaža razdelilnika RG z vgrajeno opremo:</t>
  </si>
  <si>
    <t>Razdelilniki, dobava in montaža</t>
  </si>
  <si>
    <t>REKAPITULACIJA</t>
  </si>
  <si>
    <t>Razdelilniki in dovod, dobava in montaža</t>
  </si>
  <si>
    <t>Popis zajema tudi dobavo in montažo.</t>
  </si>
  <si>
    <t>Popis zajema tudi demontažo, odstranitev ter odvoz na deponijo obstoječeih naprav, cevovodov in opreme strojnih instalacij.</t>
  </si>
  <si>
    <t>Vse mere in detajle je potrebno preveriti na licu mesta.</t>
  </si>
  <si>
    <t>Izvajalec je dolžan izvesti vsa pripravljalna dela, organizacijo gradbišča, ustrezno varnost in zaščito gradbišča!</t>
  </si>
  <si>
    <t>Vsak izvajalec mora po končani svoji fazi očistiti in odstraniti vse odpadke z odvozom na komunalno deponijo, s plačilom vseh stroškov za koriščenje deponije.</t>
  </si>
  <si>
    <t>Vsaka opisana pozicija je mišljena kompletno z  vsemi deli, materialom in transporti za vgrajen oz. montiran izdelek.</t>
  </si>
  <si>
    <t>Vsa dela morajo biti izvedena kvalitetno, iz materialov z zahtevanimi lastnostmi, z atesti.</t>
  </si>
  <si>
    <t>Dobava  in montaža (vsebuje tudi drobni montažni material).</t>
  </si>
  <si>
    <t>Načrte in detajle izvajalec predhodno natančno pregleda in v primeru nejasnosti in na eventuelne  pomanjkljivosti, kot elektro strokovnjak opozori projektanta. </t>
  </si>
  <si>
    <t>Z oddajo ponudbe vsak ponudnik izjavlja, da je skrbno pregledal vse sestavne dele PZI projektne dokumentacije, da so v končni vrednosti ponudbe zajeta vsa dela in material, ki zagotavljajo popolno, zaključeno in celostno izvedbo objekta, ki ga obravnava projekt, kot tudi vsa dela, ki niso neposredno opisana ali našteta v tekstualnem delu popisa, a so kljub temu razvidna iz grafičnih prilog in ostalih sestavnih delov PZI projekta.</t>
  </si>
  <si>
    <t>Za vse nejasnosti ali variantne rešitve se mora obvezno posvetovati z odgovornim projektantom oziroma investitorjem. </t>
  </si>
  <si>
    <t>Ponudnik-izvajalec del mora pred začetkom del pregledati vso projektno dokumentacijo.</t>
  </si>
  <si>
    <t>Splošne opombe:</t>
  </si>
  <si>
    <t>Nabava, dobava in zidanje nosilnih in predelnih sten s penobetonskimi zidaki 25 cm in 30 cm, z vsemi pomožnimi deli in transporti ter napravo malt.</t>
  </si>
  <si>
    <t>izdelava, dobava in montaža alu kap in obrob na ventilacijskih odduhih na strehi, premera 15 cm, skupaj z obdelavo s hidroizolacijsko folijo.</t>
  </si>
  <si>
    <t>izdelava, dobava in montaža alu kap in obrob na ventilacijah na strehi, premera  do 45 cm, skupaj z obdelavo s hidroizolacijsko folijo.</t>
  </si>
  <si>
    <t>Nabava, dobava in zidanje predelnih sten in  parapeta, višine 45 cm s penobetonskimi zidaki deb. 15 cm z vsemi pomožnimi deli in transporti ter napravo malt.</t>
  </si>
  <si>
    <t>007.B</t>
  </si>
  <si>
    <t>Vzidava elektro, telefonskih in drugih inštalacijskih omaric velikosti od 0,50 do 1,00 m2/kos.</t>
  </si>
  <si>
    <t>SPLOŠNI POGOJI</t>
  </si>
  <si>
    <t>Organizacija in oprema gradbišča.</t>
  </si>
  <si>
    <t>Zakoličba obstoječih komunalnih vodov pred začetkom gradnje.</t>
  </si>
  <si>
    <t>Cestne zapore in ustrezna signalizacija za celoten čas gradnje, stroški obvozov, obvestilnih tabel, obvestil v medijih in obveščanje prebivalcev v obliki pisnih obvestil.</t>
  </si>
  <si>
    <t>Izdelava poročila o ravnanju z gradbenimi odpadki v skladu z zakonodajo, vključno z vsemi stroški in taksami na pooblaščeni deponiji po izbiri izvajalca.</t>
  </si>
  <si>
    <t>Postavitev gradbiščne table skladno s trenutno veljavnimi predpisi.</t>
  </si>
  <si>
    <t xml:space="preserve">Stroški izdelave in dostave varnostnega načrta  (dva izvoda) naročniku v skladu s predpisi o zagotavljanju varnosti in zdravja pri delu, zagotoviti, da bo gradbišče urejeno v skladu z varnostnim načrtom. Načrte izvajalec preda v potrditev naročniku pet dni pred začetkom gradnje. </t>
  </si>
  <si>
    <t>Stroške vseh potrebnih ukrepov, ki so predpisana in določena z veljavnimi predpisi o varstvu pri delu in varstvom pred požarom, ki jih mora izvajalec obvezno upoštevati.</t>
  </si>
  <si>
    <t>Škoda na objektih ob gradbišču, ki jo povzroči izvajalec.</t>
  </si>
  <si>
    <t>Sanacija oz. povrnitev v prvotno stanje vseh dostopnih poti, ki jih bo izvajalec uporabljal za vso gradbiščno logistiko.</t>
  </si>
  <si>
    <t>Stroške rednega obveščanja javnosti o morebitnih motnjah ter posledic nastalih zaradi motenj v času gradnje.</t>
  </si>
  <si>
    <t>Obnova obstoječih hišnih priključkov poškodovanih med gradnjo.</t>
  </si>
  <si>
    <t>Vse stroške električne energije, vode, TK priključkov, razsvetljave,ogrevanja…</t>
  </si>
  <si>
    <t>Vse stroške zunanjega in notranjega transporta, raztovarjanja, skladiščenja materiala na gradbišču, takse, zavarovanja, manipulativne stroške ter vsa pomožna dela.</t>
  </si>
  <si>
    <t>Vse stroške pridobitve potrebnih soglasij in dovoljenj v zvezi s prečkanji cevovodov, stroške zaščite vseh komunalnih naprav in stroške upravljavcev ali njihovih predstavnikov, stroške raznih pristojbin s tem v zvezi.</t>
  </si>
  <si>
    <t>Vse količine pri zemeljskih delih so v raščenem stanju.</t>
  </si>
  <si>
    <t xml:space="preserve">Geomehanski pregled, meritve nosilnosti podlage (temeljnih tal), meritve posameznih slojev nasipov, izdelava poročil, nadzor geomehanika z vpisom v gradbeni dnevnik in izdelavo končnega poročila, geodetska spremljava v skladu z navodili geomehanika, strošek ogrevanja v času izvajanja del, če so zunanje temp. neustrezne za normalno napredovanje del. </t>
  </si>
  <si>
    <t>Geodetski načrt potrjen od pooblaščene organizacije in projekt izvedenih del (PID)  z vsemi geodetskimi podatki  - predani v 4 izvodih tiskane oblike in v digitalni obliki, ki mora biti izdelan v skladu z veljavno zakonodajo ter zahtevami in navodili upravljavca komunalne infrastrukture. 
Vsi morebitni stroški soglasij, dovoljenj ter dokumentacij, ki so pogoj za pridobitev uporabnega dovoljenja, so vključeni v ceno in se ne zaračunavajo posebej.</t>
  </si>
  <si>
    <t>V ceni je zajeto tudi: droben potrošen material, sponke, spojni material, preizkus tesnosti, spiranje in dezinfekcija, tlačni preizkusi instalacij in vse potrebne meritve za uspešno opravljen teh. pregled, pridobitev pozitivnih izvedeniških mnenj, navodila za obratovanje in vzdrževanje POV v 4 izvodih.</t>
  </si>
  <si>
    <t>V ceni je zajeta tudi vsa potrebna dokumentacija, ki je potrebna za tehnični pregled, pridobitev uporabnega dovoljenja in vris v kataster GJI (PVE) – Projekt za vpis v uradne evidence vključno z odpravo vseh pomanjkljivosti ugotovljenih na tehničnem pregledu za izdajo uporabnega dovoljenja.</t>
  </si>
  <si>
    <t>Cena na enoto za več in manj dela se ne spreminja.</t>
  </si>
  <si>
    <t xml:space="preserve">Črpanje vode iz gradbene jame v času gradnje. Dodatek na otežkočeno delo zaradi podtalnice ali površinske vode s stroški prečrpavanja vode iz izkopa, izdelavo dodatnih nasipov ali jarkov za preusmeritev dotekajoče ali izčrpane vode (izviri, melioracijski kanali, mulde, prepusti ali naravni odvodniki površinske vode ali podtalnice). </t>
  </si>
  <si>
    <t>Pridobitev lokacije za začasne gradbiščne objekte in za priročno skladiščenje materiala, uporaba za ves čas gradnje infrastrukture, vzpostavitev prvotnega stanja po zaključku gradbenih del, morebitna prestavitev objektov in najemnina zemljišča za gradbiščne objekte in priročno skladišče materiala.</t>
  </si>
  <si>
    <t>Fotografiranje cestnih, krajinskih, stavbnih in drugih detajlov, pomembnih za ugotavljanje stanja pred gradnjo, med gradnjo in po sami gradnji. Foto elaborat se dela v najmanj dveh izvodih. En izvod prejme naročnik oziroma njegov nadzornik. V primeru, da foto dokumentacija ne bo izdelana stroške uveljavljanja odškodnine nosi izvajalec del, ki je dolžan zagotoviti podroben pregled trase objekta. Razpoke na objektih, poškodbe in druge neobičajne podrobnosti morajo biti fotografirane s priloženim metrom, da je mogoče naknadno ugotoviti morebitno spremenjeno stanje na materialu, objektu ali napravi.</t>
  </si>
  <si>
    <t>Pred pričetkom gradbenih del je je zaradi presežnih mejnih vrednosti hrupa pri najbližjih stanovanjskih objektih, pridobiti dovoljenje za začasno prekoračevanje hrupa.</t>
  </si>
  <si>
    <t>Ponudnik mora upoštevati, da si mora pred izvedbo, dobavo in vgradnjo vseh elementov vidnih obdelav površin predhodno pridobiti soglasje projektanta in investitorja in dostaviti vzorce v potrditev.</t>
  </si>
  <si>
    <t>V ponudbeni ceni mora izvajalec zajeti stroške izdelave tehnoekonomskega elaborata, projekta betona in vseh ostalih potrebnih elaboratov.</t>
  </si>
  <si>
    <t>Za vse vgrajene naprave mora biti zagotovljen pooblaščeni servis z odzivnim časom 24 ur.</t>
  </si>
  <si>
    <t>Stroški vseh potrebnih ukrepov, ki so predpisani in določeni z veljavnimi predpisi o varstvu pri delu in varstvom pred požarom, ki jih mora izvajalec obvezno upoštevati.</t>
  </si>
  <si>
    <t>Vsi stroški, povezani s sušenjem betonskih estrihov, ki ga bo potrebno izvesti pred polaganjem zaključnih tlakov. Upoštevati najem naprav za sušenje ter vse stroške, povezane z uporabo teh naprav.</t>
  </si>
  <si>
    <t>Vse stroške varovanja objekta pred vstopom nepooblaščenih oseb, ves čas gradnje, tudi ko gradbišče ne obratuje oziroma takrat ko bo to potrebno.</t>
  </si>
  <si>
    <t>Stroški čiščenja objekta med gradnjo in po gradnji.</t>
  </si>
  <si>
    <t>Vsi pomožni odri.</t>
  </si>
  <si>
    <t>Izvedel vse potrebne priklope in pridobil vsa potrebna soglasja za priklope v imenu naročnika (po pooblastilu).</t>
  </si>
  <si>
    <t>Čiščenje terena pred gradnjo, v času gradnje in po gradnji ter priprava in organizacija gradbišča. Stroške zaključnih del na gradbišču z odvozom odvečnega materiala in stroške vzpostavitve prvotnega stanja, kjer bo to potrebno.</t>
  </si>
  <si>
    <t>Ponovna vzpostavitev odstranjenih mejnikov, ki jih je izvajalec odstranil izven delovnega pasu, ki obsega  +- 2m od osi kanalizacije.</t>
  </si>
  <si>
    <t>Izdelava izvedenskega mnenja za objekte, na katerih bi zaradi izgradnje komunalne infrastrukture lahko prišlo do poškodb (določimo jih  s predstavnikom naročnika - z nadzorom).</t>
  </si>
  <si>
    <t>Vse stroške glede posegov na obstoječem cevovodu, pri čemer se izvajalec z upravljalcem uskladi glede organizacije obnove.</t>
  </si>
  <si>
    <t>Vse stroške zavarovanja opreme v času izvedbe del in delavcev ter materiala na gradbišču v času izvajanja del, od začetka do  uporabnega dovoljenja.</t>
  </si>
  <si>
    <t>Stroške vseh predpisanih kontrol materialov, meritev, atestov in garancij za materiale vgrajene v objekt, stroške nostrifikacije in meritev pooblaščenih institucij, potrebnih za uspešno primopredajo del, pri čemer morajo biti dokumenti obvezno prevedeni v slovenščino in nostrificirani od pooblaščene institucije v RS.</t>
  </si>
  <si>
    <t>Ponudnik mora pred vgradnjo posameznih proizvodov inženirju in naročniku predhodno predložiti ustrezno dokumentacijo, ki dokazuje skladnost proizvodov z veljavno zakonodajo (tudi Uredbo o zelenem javnem naročanju, kjer to zahtevano) in ponujenimi proizvodi na podlagi podane ponudbe (izjave o lastnostih, tehnične spacifikacije, certifikate, …). Vgradnja proizvodov je dovoljena šele po potrditvi dokumentacije s strani inženirja.</t>
  </si>
  <si>
    <t>Vsi stroški razpiranja gradbene jame, ki zagotavlja varno delo, kot tudi dodatek za otežkočen izkop v predmetnem jarku.</t>
  </si>
  <si>
    <t>Vsa pripravljalna dela (začasni priključki za obratovanje gradbišča, ureditev priključitve na komunalne naprave (voda, elektrika, …) v času gradnje).</t>
  </si>
  <si>
    <t>Stroški izdelave načrta organizacije gradbišča.</t>
  </si>
  <si>
    <t>Zavarovanje gradbišča.</t>
  </si>
  <si>
    <t>Ograje ((kovinska ograja višine minimalno 2m za preprečavanje dostopa na gradbišče; ograja mora biti ustrezno fiksirana, da preprečuje padec le-te), varovanje jarkov, označbe)</t>
  </si>
  <si>
    <t>Zavarovanje in podpiranje obstoječih konstrukcij, da ne pride do poškodb.</t>
  </si>
  <si>
    <t>Tekoče odvažanje gradbenih odpadkov na pooblaščeno deponijo.</t>
  </si>
  <si>
    <t>Vse potrebne meritve, certifikate, poročila in preglede za izdelavo.</t>
  </si>
  <si>
    <t>Šolanje in izobraževanje uporabnikov za vso vgrajeno opremo, pri kateri je to potrebno (ogrevanje, hlajenje, prezračevanje, alarmi, …).</t>
  </si>
  <si>
    <t>ELEKTROINSTALACIJE</t>
  </si>
  <si>
    <t>Ponudnik  mora pri izvajanju del upoštevati vso veljavno zakonodajo, ki definira izvajanje gradbenih in rušitvenih del na gradbišču.</t>
  </si>
  <si>
    <t>Vse potrebne meritve električnih inštalacij, vključno z izdelavo poročila. Pregled, funkcionalni preizkus, meritve električne inštalacije in ozemljitev. Pregled, meritve strelovodne ozemljitvene upornosti.</t>
  </si>
  <si>
    <t>Pri pripravi ponudbe je potrebno upoštevati spodnje točke 1 - 52 splošnih zahtev za izdelavo ponudbe, ki se ne zaračunavajo posebej in morajo biti upoštevane (so vključene) v ponudbenih cenah postavk iz popisa del!</t>
  </si>
  <si>
    <t>V kolikor je že katerakoli od spodaj navedenih del navedena tudi v popisih, veljajo splošne zahteve za izdelavo ponudbe navedane spodaj v točkah 1-52!</t>
  </si>
  <si>
    <t>Izvajalec je dolžan izvesti vsa pripravljalna dela,  zarisovanje, zaključna dela, transport, meritve.</t>
  </si>
  <si>
    <t>Izvajalec je dolžan izvesti tlačni preizkus, regulacija sistema, klorni šok. Popis zajema tudi pridobitev ustreznih izjav, splošni, manipulativni, zavarovalni in transportni stroški.</t>
  </si>
  <si>
    <t>Izvajalec je dolžan izvesti vsa pripravljalna dela in zaključna dela, transport, izpiranje, polnitev sistema preko omehčevalne  naprave, regulacija sistema, tlačni preizkus in poskusno obratovanje, barvne oznake in  napisne ploščice za posamezne veje, obratovalna navodila, splošni in manipulativni stroški, zavarovanje, transport.</t>
  </si>
  <si>
    <t>Ponudnik ponudi vgrajene materiale ob spoštovanju in upoštevanju določb ter zahtev Uredbe o zelenem javnem naročanju (Uradni list RS št. 51/2017).</t>
  </si>
  <si>
    <r>
      <t xml:space="preserve">Nabava, dobava in vgrajevanje tamponskega nasutja </t>
    </r>
    <r>
      <rPr>
        <b/>
        <sz val="9"/>
        <rFont val="Arial"/>
        <family val="2"/>
        <charset val="238"/>
      </rPr>
      <t xml:space="preserve">med temelji </t>
    </r>
    <r>
      <rPr>
        <sz val="9"/>
        <rFont val="Arial"/>
        <family val="2"/>
        <charset val="238"/>
      </rPr>
      <t>iz čistega gramoza granulacije 0-50 mm s potrebnim planiranjem, premeti, razstiranjem in utrjevanjem po plasteh (modul zbitosti poda statik).</t>
    </r>
  </si>
  <si>
    <t>Nabava, dobava in polaganje armaturnih mrež - količina je ocenjena - dejanska je v armaturnih načrtih</t>
  </si>
  <si>
    <t>izdelava in montaža kape iz alu pločevine na atiki okrog objekta, razvite širine 50 cm na penobetonski zid, z minimalno podkonstrukcijo, glej detajl</t>
  </si>
  <si>
    <t>Stenski kondenzacijkski plinski kotel na prisilni vlek, kot npr. De Dietrich INNOVENS MCA 35, moči 6,3 – 34 kW, z možnostjo priključitve na bojler, z ustreznim krmiljenjem, z zunanjim temperaturnim tipalom</t>
  </si>
  <si>
    <t>Termično varovalo kot npr. Jelen DVGW 1bar</t>
  </si>
  <si>
    <t>Krogelna pipa za plin kot npr.KOVINA PN 4</t>
  </si>
  <si>
    <t>Bojler za pripravo TSV kot npr. SunSystem SoN 750 l z 2 izmenjevalcema, z dodatnim električnim grelcem 3 kW, dim. 2050 x DN 950 mm</t>
  </si>
  <si>
    <t>Radiatorski H - ventil kot npr. Danfoss za dvocevni sistem, skupaj s kovinskimi zaščitnimi cevkami za zaščito WAVIN cevi zunaj tlaka</t>
  </si>
  <si>
    <t>Radiatorski termostatski ventil kot npr. Danfoss za dvocevni sistem, vključno s termostatsko glavo</t>
  </si>
  <si>
    <t>Večplastna polietilenska cev kot npr. WAVIN, vključno s pritrdilnimi spojkami</t>
  </si>
  <si>
    <t>Umivalnik iz sanitarne keramike, vključno z odtočnim ventilom in sifonom, kot npr. DOLOMITE NOVELLA</t>
  </si>
  <si>
    <t>Pisoar iz sanitarne keramike, kot npr. DOLOMITE VOLGA , priklop zadaj ali zgoraj keramika, dimenzije:  35 X 28,5 cm vključno z odtočnim ventilom in sifonom, aktiviranje s senzorjem, vključno elektična priključitev.</t>
  </si>
  <si>
    <t>Termostatski mešalni ventil, kot npr. Danfoss TVM-W DN25</t>
  </si>
  <si>
    <t>Tuš set, s stropnim nastavkom in notranjo povezavo do armature, tuš glava premera 20 cm, kot npr. Propin</t>
  </si>
  <si>
    <t>Podometna mešalna baterija za tuš, pokromana, kot npr.GROHE EUROSMART COSMOPOLITAN</t>
  </si>
  <si>
    <t>Cevovodi, iz večplastnih ALUMPLAST cevi, ki ustrezajo standardu DIN 8077, kot npr. proizvajalca WAVIN. Spajanje je z zatiskovanjem s polkovinskimi fitingi, vključno montaža cevi</t>
  </si>
  <si>
    <t>Podometni splakovalnik za WC, kot npr. Geberit, tip KOMBI FIX, za vzidavo v steno, za konzolno školjko, odtok v steno, z izolacijo za preprečevanje kondenzacije vode, z dvojnim splakovanjem: 4 l vode in z napravo za varčevanje vode - 3 l, z notranjo garnituro, z 2-stopenjsko tipko.</t>
  </si>
  <si>
    <t>Kopalniški ventrilator kot npr. Limodor tip A, kapacitete 100 m3/h, 100Pa. Aktiviranje je preko senzorja gibanja in timerja 0-20min.</t>
  </si>
  <si>
    <t>Prenapetostna zaščita kot npr. Protec B, 4+0, z indikacijo in možnostjo menjave posameznega modula</t>
  </si>
  <si>
    <t>Varovalni element kot npr. ETIMAT,25A,3p,C</t>
  </si>
  <si>
    <t>Varovalni element kot npr. ETIMAT,20A,3p,C</t>
  </si>
  <si>
    <t>Varovalni element kot npr. ETIMAT,10A,1p,B</t>
  </si>
  <si>
    <t>Varovalni element kot npr. ETIMAT,16A,1p,B</t>
  </si>
  <si>
    <t>Varovalni element kot npr. ETIMAT,16A,1p,C</t>
  </si>
  <si>
    <t>Varovalni element kot npr. ETIMAT,16A,3p,C</t>
  </si>
  <si>
    <t>Parapetni kanal za namestitev vtičnic moči, telefonije  in računalniške mreže, 130/72, koplet s pregrado za ločitev jakega in šibkega toka, zaključki, pokrovom, kovinski, beli, komplet s pritrdilnim materialom (kot npr. Elba)</t>
  </si>
  <si>
    <t>Plinski števec kot npr. ROMBACH G4 DN 25, vključno z montažno konzolo (plača distributer)</t>
  </si>
  <si>
    <t>C.1</t>
  </si>
  <si>
    <t>C.2</t>
  </si>
  <si>
    <t>SKUPAJ INSTALACIJE</t>
  </si>
  <si>
    <t xml:space="preserve">DODATNA IN NEPREDVIDENA DELA </t>
  </si>
  <si>
    <t>SKUPAJ VSA DELA (brez DDV)</t>
  </si>
  <si>
    <t>SKUPAJ (BREZ DDV)</t>
  </si>
  <si>
    <t>POPUST</t>
  </si>
  <si>
    <t>SKUPAJ S POPUSTOM</t>
  </si>
  <si>
    <t>DDV</t>
  </si>
  <si>
    <t>SKUPAJ VSA DELA (Z DDV)</t>
  </si>
  <si>
    <t>X.</t>
  </si>
  <si>
    <t>XI.</t>
  </si>
  <si>
    <t>Kanali SPIRO za prezračevanje iz vroče pocinkane pločevine, deb. 0,7 mm, vključno s fazonskimi kosi, prirobnicami, tesnili in pritrdilnim materialom ali enakovredno</t>
  </si>
  <si>
    <t>Strešna kapa za cevi SPIRO, z obrobo za ustrezno kritino ali enakovredno</t>
  </si>
  <si>
    <t>RUŠITVENA DELA SKUPAJ: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</si>
</sst>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 _€_-;\-* #,##0.00\ _€_-;_-* &quot;-&quot;??\ _€_-;_-@_-"/>
    <numFmt numFmtId="164" formatCode="_-* #,##0.00\ _S_I_T_-;\-* #,##0.00\ _S_I_T_-;_-* &quot;-&quot;??\ _S_I_T_-;_-@_-"/>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00"/>
    <numFmt numFmtId="170" formatCode="#,"/>
    <numFmt numFmtId="171" formatCode="m\o\n\th\ d\,\ yyyy"/>
    <numFmt numFmtId="172" formatCode="\$#,##0\ ;\(\$#,##0\)"/>
    <numFmt numFmtId="173" formatCode="&quot;L.&quot;\ #,##0;[Red]\-&quot;L.&quot;\ #,##0"/>
    <numFmt numFmtId="174" formatCode="#,##0.00\ &quot;€&quot;"/>
    <numFmt numFmtId="175" formatCode="#,##0.00\ [$€-424]"/>
    <numFmt numFmtId="176" formatCode="#,##0.00\ &quot;€&quot;;[Red]#,##0.00\ &quot;€&quot;"/>
  </numFmts>
  <fonts count="57" x14ac:knownFonts="1">
    <font>
      <sz val="10"/>
      <name val="Arial"/>
      <charset val="238"/>
    </font>
    <font>
      <sz val="10"/>
      <name val="Arial"/>
      <charset val="238"/>
    </font>
    <font>
      <b/>
      <sz val="12"/>
      <name val="Arial"/>
      <family val="2"/>
      <charset val="238"/>
    </font>
    <font>
      <b/>
      <sz val="10"/>
      <name val="Arial"/>
      <family val="2"/>
      <charset val="238"/>
    </font>
    <font>
      <b/>
      <sz val="10"/>
      <name val="Arial"/>
      <family val="2"/>
      <charset val="238"/>
    </font>
    <font>
      <sz val="8"/>
      <name val="Arial"/>
      <family val="2"/>
      <charset val="238"/>
    </font>
    <font>
      <sz val="10"/>
      <name val="Arial"/>
      <family val="2"/>
      <charset val="238"/>
    </font>
    <font>
      <b/>
      <sz val="9"/>
      <name val="Arial"/>
      <family val="2"/>
      <charset val="238"/>
    </font>
    <font>
      <sz val="9"/>
      <name val="Arial"/>
      <family val="2"/>
      <charset val="238"/>
    </font>
    <font>
      <b/>
      <sz val="12"/>
      <name val="Arial"/>
      <family val="2"/>
      <charset val="238"/>
    </font>
    <font>
      <sz val="8"/>
      <name val="Arial"/>
      <family val="2"/>
      <charset val="238"/>
    </font>
    <font>
      <b/>
      <sz val="11"/>
      <name val="Arial"/>
      <family val="2"/>
      <charset val="238"/>
    </font>
    <font>
      <b/>
      <sz val="9"/>
      <name val="Arial"/>
      <family val="2"/>
      <charset val="238"/>
    </font>
    <font>
      <b/>
      <sz val="8"/>
      <name val="Arial"/>
      <family val="2"/>
      <charset val="238"/>
    </font>
    <font>
      <sz val="10"/>
      <color indexed="10"/>
      <name val="Arial"/>
      <family val="2"/>
      <charset val="238"/>
    </font>
    <font>
      <b/>
      <sz val="10"/>
      <color indexed="10"/>
      <name val="Arial"/>
      <family val="2"/>
      <charset val="238"/>
    </font>
    <font>
      <sz val="11"/>
      <name val="Arial"/>
      <family val="2"/>
      <charset val="238"/>
    </font>
    <font>
      <sz val="10"/>
      <name val="Arial"/>
      <family val="2"/>
    </font>
    <font>
      <sz val="10"/>
      <color indexed="10"/>
      <name val="Arial"/>
      <family val="2"/>
      <charset val="238"/>
    </font>
    <font>
      <sz val="10"/>
      <color indexed="9"/>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8"/>
      <name val="Arial"/>
      <family val="2"/>
      <charset val="238"/>
    </font>
    <font>
      <sz val="10"/>
      <name val="Arial CE"/>
      <charset val="238"/>
    </font>
    <font>
      <sz val="12"/>
      <name val="Courier"/>
      <family val="1"/>
      <charset val="238"/>
    </font>
    <font>
      <sz val="10"/>
      <color indexed="8"/>
      <name val="Arial CE"/>
      <family val="2"/>
      <charset val="238"/>
    </font>
    <font>
      <sz val="1"/>
      <color indexed="8"/>
      <name val="Courier"/>
      <family val="1"/>
      <charset val="238"/>
    </font>
    <font>
      <sz val="10"/>
      <color indexed="8"/>
      <name val="Arial"/>
      <family val="2"/>
      <charset val="238"/>
    </font>
    <font>
      <b/>
      <sz val="18"/>
      <color indexed="24"/>
      <name val="Helvetica"/>
      <family val="2"/>
      <charset val="238"/>
    </font>
    <font>
      <b/>
      <sz val="12"/>
      <color indexed="24"/>
      <name val="Helvetica"/>
      <family val="2"/>
      <charset val="238"/>
    </font>
    <font>
      <b/>
      <sz val="1"/>
      <color indexed="8"/>
      <name val="Courier"/>
      <family val="1"/>
      <charset val="238"/>
    </font>
    <font>
      <b/>
      <sz val="18"/>
      <color indexed="56"/>
      <name val="Cambria"/>
      <family val="2"/>
      <charset val="238"/>
    </font>
    <font>
      <sz val="10"/>
      <color indexed="8"/>
      <name val="MS Sans Serif"/>
      <family val="2"/>
      <charset val="238"/>
    </font>
    <font>
      <sz val="10"/>
      <name val="MS Sans Serif"/>
      <family val="2"/>
      <charset val="238"/>
    </font>
    <font>
      <b/>
      <sz val="11"/>
      <color indexed="56"/>
      <name val="Calibri"/>
      <family val="2"/>
      <charset val="238"/>
    </font>
    <font>
      <b/>
      <sz val="15"/>
      <color indexed="56"/>
      <name val="Calibri"/>
      <family val="2"/>
      <charset val="238"/>
    </font>
    <font>
      <b/>
      <sz val="13"/>
      <color indexed="56"/>
      <name val="Calibri"/>
      <family val="2"/>
      <charset val="238"/>
    </font>
    <font>
      <u/>
      <sz val="11"/>
      <name val="Arial"/>
      <family val="2"/>
      <charset val="238"/>
    </font>
    <font>
      <sz val="12"/>
      <name val="Times New Roman"/>
      <family val="1"/>
      <charset val="238"/>
    </font>
    <font>
      <b/>
      <sz val="12"/>
      <name val="Times New Roman"/>
      <family val="1"/>
      <charset val="238"/>
    </font>
    <font>
      <sz val="10"/>
      <name val="Arial CE"/>
      <family val="2"/>
      <charset val="238"/>
    </font>
    <font>
      <b/>
      <sz val="10"/>
      <name val="Arial CE"/>
      <family val="2"/>
      <charset val="238"/>
    </font>
    <font>
      <sz val="10"/>
      <name val="Arial Narrow"/>
      <family val="2"/>
      <charset val="238"/>
    </font>
    <font>
      <sz val="8"/>
      <color indexed="8"/>
      <name val="Tahoma"/>
      <family val="2"/>
      <charset val="238"/>
    </font>
    <font>
      <sz val="12"/>
      <name val="Arial"/>
      <family val="2"/>
      <charset val="238"/>
    </font>
    <font>
      <sz val="8"/>
      <color rgb="FF222222"/>
      <name val="Arial"/>
      <family val="2"/>
      <charset val="238"/>
    </font>
  </fonts>
  <fills count="3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74">
    <xf numFmtId="0" fontId="0" fillId="0" borderId="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5" borderId="0" applyNumberFormat="0" applyBorder="0" applyAlignment="0" applyProtection="0"/>
    <xf numFmtId="0" fontId="20" fillId="2" borderId="0" applyNumberFormat="0" applyBorder="0" applyAlignment="0" applyProtection="0"/>
    <xf numFmtId="0" fontId="20" fillId="12" borderId="0" applyNumberFormat="0" applyBorder="0" applyAlignment="0" applyProtection="0"/>
    <xf numFmtId="0" fontId="20" fillId="3"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0" fillId="14" borderId="0" applyNumberFormat="0" applyBorder="0" applyAlignment="0" applyProtection="0"/>
    <xf numFmtId="0" fontId="21" fillId="16" borderId="0" applyNumberFormat="0" applyBorder="0" applyAlignment="0" applyProtection="0"/>
    <xf numFmtId="0" fontId="21" fillId="3"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17" borderId="0" applyNumberFormat="0" applyBorder="0" applyAlignment="0" applyProtection="0"/>
    <xf numFmtId="0" fontId="21" fillId="15" borderId="0" applyNumberFormat="0" applyBorder="0" applyAlignment="0" applyProtection="0"/>
    <xf numFmtId="0" fontId="21" fillId="22" borderId="0" applyNumberFormat="0" applyBorder="0" applyAlignment="0" applyProtection="0"/>
    <xf numFmtId="0" fontId="30" fillId="7" borderId="0" applyNumberFormat="0" applyBorder="0" applyAlignment="0" applyProtection="0"/>
    <xf numFmtId="0" fontId="29" fillId="10" borderId="1" applyNumberFormat="0" applyAlignment="0" applyProtection="0"/>
    <xf numFmtId="0" fontId="28" fillId="23" borderId="2" applyNumberFormat="0" applyAlignment="0" applyProtection="0"/>
    <xf numFmtId="43" fontId="35" fillId="0" borderId="0" applyFont="0" applyFill="0" applyBorder="0" applyAlignment="0" applyProtection="0"/>
    <xf numFmtId="164" fontId="34" fillId="0" borderId="0" applyFont="0" applyFill="0" applyBorder="0" applyAlignment="0" applyProtection="0"/>
    <xf numFmtId="3" fontId="36" fillId="0" borderId="0" applyFont="0" applyFill="0" applyBorder="0" applyAlignment="0" applyProtection="0"/>
    <xf numFmtId="172" fontId="36" fillId="0" borderId="0" applyFont="0" applyFill="0" applyBorder="0" applyAlignment="0" applyProtection="0"/>
    <xf numFmtId="171" fontId="37" fillId="0" borderId="0">
      <protection locked="0"/>
    </xf>
    <xf numFmtId="166" fontId="38" fillId="0" borderId="0" applyFont="0" applyFill="0" applyBorder="0" applyAlignment="0" applyProtection="0"/>
    <xf numFmtId="168" fontId="38" fillId="0" borderId="0" applyFont="0" applyFill="0" applyBorder="0" applyAlignment="0" applyProtection="0"/>
    <xf numFmtId="0" fontId="26" fillId="0" borderId="0" applyNumberFormat="0" applyFill="0" applyBorder="0" applyAlignment="0" applyProtection="0"/>
    <xf numFmtId="169" fontId="37" fillId="0" borderId="0">
      <protection locked="0"/>
    </xf>
    <xf numFmtId="4" fontId="34" fillId="0" borderId="0" applyNumberFormat="0"/>
    <xf numFmtId="4" fontId="6" fillId="0" borderId="0" applyNumberFormat="0"/>
    <xf numFmtId="0" fontId="22" fillId="8" borderId="0" applyNumberFormat="0" applyBorder="0" applyAlignment="0" applyProtection="0"/>
    <xf numFmtId="0" fontId="46" fillId="0" borderId="3" applyNumberFormat="0" applyFill="0" applyAlignment="0" applyProtection="0"/>
    <xf numFmtId="0" fontId="39" fillId="0" borderId="0" applyNumberFormat="0" applyFill="0" applyBorder="0" applyAlignment="0" applyProtection="0"/>
    <xf numFmtId="0" fontId="47" fillId="0" borderId="4" applyNumberFormat="0" applyFill="0" applyAlignment="0" applyProtection="0"/>
    <xf numFmtId="0" fontId="40" fillId="0" borderId="0" applyNumberFormat="0" applyFill="0" applyBorder="0" applyAlignment="0" applyProtection="0"/>
    <xf numFmtId="0" fontId="45" fillId="0" borderId="5" applyNumberFormat="0" applyFill="0" applyAlignment="0" applyProtection="0"/>
    <xf numFmtId="0" fontId="45" fillId="0" borderId="0" applyNumberFormat="0" applyFill="0" applyBorder="0" applyAlignment="0" applyProtection="0"/>
    <xf numFmtId="170" fontId="41" fillId="0" borderId="0">
      <protection locked="0"/>
    </xf>
    <xf numFmtId="170" fontId="41" fillId="0" borderId="0">
      <protection locked="0"/>
    </xf>
    <xf numFmtId="0" fontId="31" fillId="2" borderId="1" applyNumberFormat="0" applyAlignment="0" applyProtection="0"/>
    <xf numFmtId="0" fontId="27" fillId="0" borderId="7" applyNumberFormat="0" applyFill="0" applyAlignment="0" applyProtection="0"/>
    <xf numFmtId="0" fontId="34" fillId="0" borderId="0"/>
    <xf numFmtId="0" fontId="6" fillId="0" borderId="0"/>
    <xf numFmtId="0" fontId="1" fillId="0" borderId="0"/>
    <xf numFmtId="0" fontId="51" fillId="0" borderId="0"/>
    <xf numFmtId="0" fontId="35" fillId="0" borderId="0"/>
    <xf numFmtId="0" fontId="24" fillId="11" borderId="0" applyNumberFormat="0" applyBorder="0" applyAlignment="0" applyProtection="0"/>
    <xf numFmtId="0" fontId="6" fillId="0" borderId="0"/>
    <xf numFmtId="0" fontId="6" fillId="0" borderId="0"/>
    <xf numFmtId="0" fontId="34" fillId="0" borderId="0"/>
    <xf numFmtId="0" fontId="17" fillId="0" borderId="0"/>
    <xf numFmtId="0" fontId="35" fillId="0" borderId="0"/>
    <xf numFmtId="0" fontId="34" fillId="0" borderId="0"/>
    <xf numFmtId="0" fontId="6" fillId="0" borderId="0"/>
    <xf numFmtId="0" fontId="20" fillId="4" borderId="8" applyNumberFormat="0" applyFont="0" applyAlignment="0" applyProtection="0"/>
    <xf numFmtId="0" fontId="23" fillId="10" borderId="6" applyNumberFormat="0" applyAlignment="0" applyProtection="0"/>
    <xf numFmtId="9" fontId="6" fillId="0" borderId="0" applyFont="0" applyFill="0" applyBorder="0" applyAlignment="0" applyProtection="0"/>
    <xf numFmtId="0" fontId="43" fillId="0" borderId="0"/>
    <xf numFmtId="0" fontId="20" fillId="0" borderId="0"/>
    <xf numFmtId="0" fontId="42" fillId="0" borderId="0" applyNumberFormat="0" applyFill="0" applyBorder="0" applyAlignment="0" applyProtection="0"/>
    <xf numFmtId="0" fontId="32" fillId="0" borderId="9" applyNumberFormat="0" applyFill="0" applyAlignment="0" applyProtection="0"/>
    <xf numFmtId="173" fontId="44" fillId="0" borderId="0" applyFont="0" applyFill="0" applyBorder="0" applyAlignment="0" applyProtection="0"/>
    <xf numFmtId="165" fontId="38" fillId="0" borderId="0" applyFont="0" applyFill="0" applyBorder="0" applyAlignment="0" applyProtection="0"/>
    <xf numFmtId="167" fontId="38" fillId="0" borderId="0" applyFont="0" applyFill="0" applyBorder="0" applyAlignment="0" applyProtection="0"/>
    <xf numFmtId="0" fontId="25" fillId="0" borderId="0" applyNumberFormat="0" applyFill="0" applyBorder="0" applyAlignment="0" applyProtection="0"/>
  </cellStyleXfs>
  <cellXfs count="374">
    <xf numFmtId="0" fontId="0" fillId="0" borderId="0" xfId="0"/>
    <xf numFmtId="0" fontId="0" fillId="0" borderId="0" xfId="0" applyAlignment="1">
      <alignment wrapText="1"/>
    </xf>
    <xf numFmtId="0" fontId="9" fillId="0" borderId="0" xfId="0" applyFont="1" applyBorder="1" applyAlignment="1">
      <alignment vertical="top" wrapText="1"/>
    </xf>
    <xf numFmtId="0" fontId="6" fillId="0" borderId="0" xfId="0" applyFont="1" applyAlignment="1">
      <alignment wrapText="1"/>
    </xf>
    <xf numFmtId="4" fontId="1" fillId="0" borderId="0" xfId="0" applyNumberFormat="1" applyFont="1" applyAlignment="1">
      <alignment wrapText="1"/>
    </xf>
    <xf numFmtId="0" fontId="0" fillId="0" borderId="0" xfId="0" applyFill="1"/>
    <xf numFmtId="0" fontId="0" fillId="0" borderId="0" xfId="0" applyFill="1" applyAlignment="1">
      <alignment wrapText="1"/>
    </xf>
    <xf numFmtId="0" fontId="6" fillId="0" borderId="0" xfId="51"/>
    <xf numFmtId="176" fontId="6" fillId="0" borderId="0" xfId="51" applyNumberFormat="1"/>
    <xf numFmtId="174" fontId="6" fillId="0" borderId="0" xfId="51" applyNumberFormat="1"/>
    <xf numFmtId="0" fontId="56" fillId="0" borderId="0" xfId="51" applyFont="1" applyFill="1" applyBorder="1" applyAlignment="1" applyProtection="1">
      <alignment horizontal="left" vertical="top" wrapText="1"/>
    </xf>
    <xf numFmtId="0" fontId="56" fillId="0" borderId="21" xfId="51" applyFont="1" applyFill="1" applyBorder="1" applyAlignment="1" applyProtection="1">
      <alignment horizontal="center" vertical="top" wrapText="1"/>
    </xf>
    <xf numFmtId="0" fontId="51" fillId="0" borderId="0" xfId="53"/>
    <xf numFmtId="0" fontId="16" fillId="0" borderId="0" xfId="53" applyFont="1"/>
    <xf numFmtId="176" fontId="49" fillId="0" borderId="0" xfId="53" applyNumberFormat="1" applyFont="1" applyAlignment="1">
      <alignment horizontal="center"/>
    </xf>
    <xf numFmtId="176" fontId="49" fillId="0" borderId="13" xfId="53" applyNumberFormat="1" applyFont="1" applyBorder="1" applyAlignment="1">
      <alignment horizontal="center"/>
    </xf>
    <xf numFmtId="1" fontId="49" fillId="0" borderId="13" xfId="53" applyNumberFormat="1" applyFont="1" applyBorder="1" applyAlignment="1">
      <alignment horizontal="center"/>
    </xf>
    <xf numFmtId="0" fontId="49" fillId="0" borderId="13" xfId="53" applyNumberFormat="1" applyFont="1" applyBorder="1" applyAlignment="1">
      <alignment horizontal="center"/>
    </xf>
    <xf numFmtId="0" fontId="50" fillId="0" borderId="13" xfId="53" applyNumberFormat="1" applyFont="1" applyBorder="1" applyAlignment="1">
      <alignment horizontal="left" vertical="top" wrapText="1"/>
    </xf>
    <xf numFmtId="0" fontId="49" fillId="0" borderId="13" xfId="53" applyNumberFormat="1" applyFont="1" applyBorder="1" applyAlignment="1">
      <alignment horizontal="left" vertical="top"/>
    </xf>
    <xf numFmtId="0" fontId="16" fillId="0" borderId="0" xfId="53" applyFont="1" applyAlignment="1">
      <alignment horizontal="left" vertical="top" wrapText="1"/>
    </xf>
    <xf numFmtId="0" fontId="16" fillId="0" borderId="0" xfId="53" applyFont="1" applyAlignment="1">
      <alignment vertical="top"/>
    </xf>
    <xf numFmtId="0" fontId="11" fillId="0" borderId="0" xfId="53" applyFont="1" applyAlignment="1">
      <alignment horizontal="left" vertical="top" wrapText="1"/>
    </xf>
    <xf numFmtId="0" fontId="11" fillId="0" borderId="0" xfId="53" applyFont="1"/>
    <xf numFmtId="0" fontId="16" fillId="0" borderId="0" xfId="53" applyNumberFormat="1" applyFont="1" applyAlignment="1">
      <alignment horizontal="left" vertical="top" wrapText="1"/>
    </xf>
    <xf numFmtId="0" fontId="52" fillId="0" borderId="0" xfId="53" applyFont="1"/>
    <xf numFmtId="176" fontId="6" fillId="0" borderId="0" xfId="51" applyNumberFormat="1" applyFont="1"/>
    <xf numFmtId="0" fontId="16" fillId="0" borderId="0" xfId="53" applyFont="1" applyAlignment="1">
      <alignment horizontal="right"/>
    </xf>
    <xf numFmtId="0" fontId="16" fillId="0" borderId="0" xfId="53" applyFont="1" applyAlignment="1">
      <alignment horizontal="left"/>
    </xf>
    <xf numFmtId="0" fontId="54" fillId="0" borderId="0" xfId="67" applyNumberFormat="1" applyFont="1" applyFill="1" applyBorder="1" applyAlignment="1" applyProtection="1">
      <alignment horizontal="left" vertical="center" wrapText="1"/>
    </xf>
    <xf numFmtId="0" fontId="54" fillId="0" borderId="0" xfId="51" applyFont="1" applyFill="1" applyBorder="1" applyAlignment="1">
      <alignment horizontal="center" vertical="center" wrapText="1"/>
    </xf>
    <xf numFmtId="0" fontId="16" fillId="0" borderId="0" xfId="53" applyNumberFormat="1" applyFont="1" applyBorder="1" applyAlignment="1">
      <alignment horizontal="left" vertical="top" wrapText="1"/>
    </xf>
    <xf numFmtId="0" fontId="16" fillId="0" borderId="0" xfId="53" applyFont="1" applyBorder="1" applyAlignment="1">
      <alignment vertical="top"/>
    </xf>
    <xf numFmtId="0" fontId="52" fillId="0" borderId="0" xfId="53" applyFont="1" applyAlignment="1">
      <alignment vertical="top"/>
    </xf>
    <xf numFmtId="0" fontId="11" fillId="0" borderId="0" xfId="53" applyNumberFormat="1" applyFont="1" applyAlignment="1">
      <alignment horizontal="left" vertical="top" wrapText="1"/>
    </xf>
    <xf numFmtId="0" fontId="16" fillId="0" borderId="0" xfId="53" applyFont="1" applyAlignment="1">
      <alignment horizontal="left" indent="8"/>
    </xf>
    <xf numFmtId="1" fontId="55" fillId="0" borderId="0" xfId="53" applyNumberFormat="1" applyFont="1" applyBorder="1" applyAlignment="1">
      <alignment horizontal="center"/>
    </xf>
    <xf numFmtId="0" fontId="11" fillId="0" borderId="0" xfId="53" applyNumberFormat="1" applyFont="1" applyBorder="1" applyAlignment="1">
      <alignment horizontal="center"/>
    </xf>
    <xf numFmtId="0" fontId="0" fillId="0" borderId="0" xfId="0" applyAlignment="1">
      <alignment horizontal="left" vertical="top"/>
    </xf>
    <xf numFmtId="0" fontId="56" fillId="0" borderId="0" xfId="51" applyFont="1" applyFill="1" applyBorder="1" applyAlignment="1" applyProtection="1">
      <alignment horizontal="left" vertical="top"/>
    </xf>
    <xf numFmtId="0" fontId="6" fillId="0" borderId="0" xfId="0" applyFont="1" applyFill="1" applyAlignment="1">
      <alignment wrapText="1"/>
    </xf>
    <xf numFmtId="0" fontId="6" fillId="0" borderId="0" xfId="51" applyBorder="1"/>
    <xf numFmtId="174" fontId="6" fillId="0" borderId="0" xfId="51" applyNumberFormat="1" applyBorder="1"/>
    <xf numFmtId="176" fontId="6" fillId="0" borderId="0" xfId="51" applyNumberFormat="1" applyBorder="1"/>
    <xf numFmtId="0" fontId="6" fillId="0" borderId="0" xfId="51" applyFill="1" applyBorder="1"/>
    <xf numFmtId="174" fontId="6" fillId="0" borderId="0" xfId="51" applyNumberFormat="1" applyFill="1" applyBorder="1"/>
    <xf numFmtId="176" fontId="6" fillId="0" borderId="0" xfId="51" applyNumberFormat="1" applyFill="1" applyBorder="1"/>
    <xf numFmtId="0" fontId="56" fillId="0" borderId="0" xfId="51" applyFont="1" applyFill="1" applyBorder="1" applyAlignment="1" applyProtection="1">
      <alignment horizontal="center" vertical="top" wrapText="1"/>
    </xf>
    <xf numFmtId="0" fontId="11" fillId="0" borderId="0" xfId="53" applyFont="1" applyBorder="1"/>
    <xf numFmtId="0" fontId="11" fillId="0" borderId="0" xfId="53" applyNumberFormat="1" applyFont="1" applyBorder="1" applyAlignment="1">
      <alignment horizontal="left" vertical="top" wrapText="1"/>
    </xf>
    <xf numFmtId="0" fontId="11" fillId="0" borderId="0" xfId="53" applyFont="1" applyBorder="1" applyAlignment="1">
      <alignment horizontal="left" vertical="top" wrapText="1"/>
    </xf>
    <xf numFmtId="0" fontId="0" fillId="0" borderId="0" xfId="0" applyFill="1" applyAlignment="1">
      <alignment horizontal="left" vertical="top"/>
    </xf>
    <xf numFmtId="0" fontId="0" fillId="0" borderId="0" xfId="0" applyAlignment="1" applyProtection="1"/>
    <xf numFmtId="0" fontId="0" fillId="0" borderId="0" xfId="0" applyBorder="1" applyAlignment="1" applyProtection="1"/>
    <xf numFmtId="0" fontId="0" fillId="0" borderId="12" xfId="0" applyBorder="1" applyAlignment="1" applyProtection="1"/>
    <xf numFmtId="0" fontId="0" fillId="0" borderId="0" xfId="0" applyAlignment="1" applyProtection="1">
      <alignment wrapText="1"/>
    </xf>
    <xf numFmtId="2" fontId="0" fillId="0" borderId="0" xfId="0" applyNumberFormat="1" applyBorder="1" applyAlignment="1" applyProtection="1">
      <alignment wrapText="1"/>
    </xf>
    <xf numFmtId="0" fontId="0" fillId="0" borderId="12" xfId="0" applyBorder="1" applyProtection="1"/>
    <xf numFmtId="0" fontId="0" fillId="0" borderId="0" xfId="0" applyProtection="1"/>
    <xf numFmtId="0" fontId="0" fillId="0" borderId="10" xfId="0" applyBorder="1" applyAlignment="1" applyProtection="1">
      <alignment wrapText="1"/>
    </xf>
    <xf numFmtId="0" fontId="2" fillId="0" borderId="10" xfId="0" applyFont="1" applyBorder="1" applyAlignment="1" applyProtection="1">
      <alignment wrapText="1"/>
    </xf>
    <xf numFmtId="0" fontId="2" fillId="0" borderId="0" xfId="0" applyFont="1" applyAlignment="1" applyProtection="1">
      <alignment wrapText="1"/>
    </xf>
    <xf numFmtId="0" fontId="2" fillId="0" borderId="10" xfId="0" applyFont="1" applyBorder="1" applyAlignment="1" applyProtection="1"/>
    <xf numFmtId="0" fontId="2" fillId="0" borderId="0" xfId="0" applyFont="1" applyBorder="1" applyProtection="1"/>
    <xf numFmtId="0" fontId="2" fillId="0" borderId="12" xfId="0" applyFont="1" applyBorder="1" applyAlignment="1" applyProtection="1"/>
    <xf numFmtId="0" fontId="2" fillId="0" borderId="0" xfId="0" applyFont="1" applyAlignment="1" applyProtection="1"/>
    <xf numFmtId="0" fontId="2" fillId="0" borderId="0" xfId="0" applyFont="1" applyProtection="1"/>
    <xf numFmtId="0" fontId="3" fillId="0" borderId="11" xfId="0" applyFont="1" applyBorder="1" applyAlignment="1" applyProtection="1">
      <alignment wrapText="1"/>
    </xf>
    <xf numFmtId="0" fontId="3" fillId="0" borderId="12" xfId="0" applyFont="1" applyBorder="1" applyAlignment="1" applyProtection="1">
      <alignment wrapText="1"/>
    </xf>
    <xf numFmtId="0" fontId="6" fillId="0" borderId="10" xfId="0" applyFont="1" applyBorder="1" applyAlignment="1" applyProtection="1">
      <alignment wrapText="1"/>
    </xf>
    <xf numFmtId="0" fontId="3" fillId="28" borderId="10" xfId="0" applyFont="1" applyFill="1" applyBorder="1" applyAlignment="1" applyProtection="1">
      <alignment wrapText="1"/>
    </xf>
    <xf numFmtId="0" fontId="3" fillId="28" borderId="10" xfId="0" applyFont="1" applyFill="1" applyBorder="1" applyAlignment="1" applyProtection="1"/>
    <xf numFmtId="4" fontId="3" fillId="28" borderId="10" xfId="0" applyNumberFormat="1" applyFont="1" applyFill="1" applyBorder="1" applyAlignment="1" applyProtection="1">
      <alignment horizontal="center"/>
    </xf>
    <xf numFmtId="0" fontId="3" fillId="0" borderId="12" xfId="0" applyFont="1" applyBorder="1" applyAlignment="1" applyProtection="1"/>
    <xf numFmtId="0" fontId="3" fillId="0" borderId="0" xfId="0" applyFont="1" applyAlignment="1" applyProtection="1"/>
    <xf numFmtId="0" fontId="3" fillId="0" borderId="10" xfId="0" applyFont="1" applyBorder="1" applyAlignment="1" applyProtection="1">
      <alignment wrapText="1"/>
    </xf>
    <xf numFmtId="0" fontId="3" fillId="0" borderId="10" xfId="0" applyFont="1" applyBorder="1" applyAlignment="1" applyProtection="1"/>
    <xf numFmtId="4" fontId="3" fillId="0" borderId="10" xfId="0" applyNumberFormat="1" applyFont="1" applyBorder="1" applyAlignment="1" applyProtection="1">
      <alignment horizontal="center"/>
    </xf>
    <xf numFmtId="4" fontId="3" fillId="0" borderId="10" xfId="0" applyNumberFormat="1" applyFont="1" applyBorder="1" applyAlignment="1" applyProtection="1">
      <alignment horizontal="center" wrapText="1"/>
    </xf>
    <xf numFmtId="0" fontId="0" fillId="0" borderId="0" xfId="0" applyBorder="1" applyAlignment="1" applyProtection="1">
      <alignment wrapText="1"/>
    </xf>
    <xf numFmtId="0" fontId="0" fillId="0" borderId="12" xfId="0" applyBorder="1" applyAlignment="1" applyProtection="1">
      <alignment wrapText="1"/>
    </xf>
    <xf numFmtId="4" fontId="0" fillId="0" borderId="0" xfId="0" applyNumberFormat="1" applyProtection="1"/>
    <xf numFmtId="0" fontId="0" fillId="24" borderId="10" xfId="0" applyFill="1" applyBorder="1" applyAlignment="1" applyProtection="1">
      <alignment wrapText="1"/>
    </xf>
    <xf numFmtId="4" fontId="11" fillId="24" borderId="10" xfId="0" applyNumberFormat="1" applyFont="1" applyFill="1" applyBorder="1" applyAlignment="1" applyProtection="1">
      <alignment horizontal="center" wrapText="1"/>
    </xf>
    <xf numFmtId="4" fontId="11" fillId="0" borderId="10" xfId="0" applyNumberFormat="1" applyFont="1" applyBorder="1" applyAlignment="1" applyProtection="1">
      <alignment horizontal="center" wrapText="1"/>
    </xf>
    <xf numFmtId="0" fontId="0" fillId="28" borderId="10" xfId="0" applyFill="1" applyBorder="1" applyAlignment="1" applyProtection="1">
      <alignment wrapText="1"/>
    </xf>
    <xf numFmtId="0" fontId="6" fillId="28" borderId="10" xfId="0" applyFont="1" applyFill="1" applyBorder="1" applyAlignment="1" applyProtection="1">
      <alignment wrapText="1"/>
    </xf>
    <xf numFmtId="4" fontId="3" fillId="0" borderId="10" xfId="0" applyNumberFormat="1" applyFont="1" applyBorder="1" applyAlignment="1" applyProtection="1">
      <alignment horizontal="center" vertical="top" wrapText="1"/>
    </xf>
    <xf numFmtId="0" fontId="0" fillId="0" borderId="10" xfId="0" applyBorder="1" applyAlignment="1" applyProtection="1">
      <alignment vertical="top" wrapText="1"/>
    </xf>
    <xf numFmtId="0" fontId="3" fillId="0" borderId="10" xfId="0" applyFont="1" applyFill="1" applyBorder="1" applyAlignment="1" applyProtection="1">
      <alignment wrapText="1"/>
    </xf>
    <xf numFmtId="0" fontId="3" fillId="0" borderId="10" xfId="0" applyFont="1" applyFill="1" applyBorder="1" applyAlignment="1" applyProtection="1"/>
    <xf numFmtId="4" fontId="3" fillId="28" borderId="10" xfId="0" applyNumberFormat="1" applyFont="1" applyFill="1" applyBorder="1" applyAlignment="1" applyProtection="1">
      <alignment horizontal="center" vertical="top" wrapText="1"/>
    </xf>
    <xf numFmtId="0" fontId="0" fillId="0" borderId="10" xfId="0" applyFill="1" applyBorder="1" applyAlignment="1" applyProtection="1">
      <alignment wrapText="1"/>
    </xf>
    <xf numFmtId="4" fontId="3" fillId="0" borderId="10" xfId="0" applyNumberFormat="1" applyFont="1" applyFill="1" applyBorder="1" applyAlignment="1" applyProtection="1">
      <alignment horizontal="center" vertical="top" wrapText="1"/>
    </xf>
    <xf numFmtId="0" fontId="0" fillId="0" borderId="0" xfId="0" applyFill="1" applyAlignment="1" applyProtection="1">
      <alignment wrapText="1"/>
    </xf>
    <xf numFmtId="0" fontId="6" fillId="26" borderId="14" xfId="0" applyFont="1" applyFill="1" applyBorder="1" applyAlignment="1" applyProtection="1"/>
    <xf numFmtId="0" fontId="3" fillId="26" borderId="14" xfId="0" applyFont="1" applyFill="1" applyBorder="1" applyAlignment="1" applyProtection="1">
      <alignment horizontal="right" wrapText="1"/>
    </xf>
    <xf numFmtId="0" fontId="6" fillId="26" borderId="10" xfId="0" applyFont="1" applyFill="1" applyBorder="1" applyAlignment="1" applyProtection="1">
      <alignment wrapText="1"/>
    </xf>
    <xf numFmtId="4" fontId="3" fillId="26" borderId="10" xfId="0" applyNumberFormat="1" applyFont="1" applyFill="1" applyBorder="1" applyAlignment="1" applyProtection="1">
      <alignment horizontal="center" vertical="top" wrapText="1"/>
    </xf>
    <xf numFmtId="0" fontId="0" fillId="0" borderId="0" xfId="0" applyFill="1" applyBorder="1" applyProtection="1"/>
    <xf numFmtId="0" fontId="0" fillId="0" borderId="12" xfId="0" applyFill="1" applyBorder="1" applyProtection="1"/>
    <xf numFmtId="0" fontId="0" fillId="0" borderId="0" xfId="0" applyFill="1" applyProtection="1"/>
    <xf numFmtId="0" fontId="6" fillId="26" borderId="16" xfId="0" applyFont="1" applyFill="1" applyBorder="1" applyAlignment="1" applyProtection="1"/>
    <xf numFmtId="0" fontId="3" fillId="26" borderId="15" xfId="0" applyFont="1" applyFill="1" applyBorder="1" applyAlignment="1" applyProtection="1">
      <alignment horizontal="right" wrapText="1"/>
    </xf>
    <xf numFmtId="0" fontId="6" fillId="26" borderId="12" xfId="0" applyFont="1" applyFill="1" applyBorder="1" applyAlignment="1" applyProtection="1">
      <alignment wrapText="1"/>
    </xf>
    <xf numFmtId="0" fontId="3" fillId="0" borderId="21" xfId="0" applyFont="1" applyFill="1" applyBorder="1" applyAlignment="1" applyProtection="1"/>
    <xf numFmtId="0" fontId="3" fillId="0" borderId="0" xfId="0" applyFont="1" applyFill="1" applyBorder="1" applyAlignment="1" applyProtection="1">
      <alignment horizontal="right" wrapText="1"/>
    </xf>
    <xf numFmtId="0" fontId="0" fillId="0" borderId="22" xfId="0" applyFill="1" applyBorder="1" applyProtection="1"/>
    <xf numFmtId="0" fontId="3" fillId="0" borderId="21" xfId="0" applyFont="1" applyFill="1" applyBorder="1" applyAlignment="1" applyProtection="1">
      <alignment wrapText="1"/>
    </xf>
    <xf numFmtId="0" fontId="3" fillId="0" borderId="0" xfId="0" applyFont="1" applyFill="1" applyBorder="1" applyAlignment="1" applyProtection="1">
      <alignment wrapText="1"/>
    </xf>
    <xf numFmtId="4" fontId="11" fillId="0" borderId="22" xfId="0" applyNumberFormat="1" applyFont="1" applyBorder="1" applyAlignment="1" applyProtection="1">
      <alignment wrapText="1"/>
    </xf>
    <xf numFmtId="0" fontId="0" fillId="0" borderId="0" xfId="0" applyBorder="1" applyProtection="1"/>
    <xf numFmtId="0" fontId="16" fillId="24" borderId="15" xfId="0" applyFont="1" applyFill="1" applyBorder="1" applyAlignment="1" applyProtection="1">
      <alignment wrapText="1"/>
    </xf>
    <xf numFmtId="4" fontId="11" fillId="24" borderId="12" xfId="0" applyNumberFormat="1" applyFont="1" applyFill="1" applyBorder="1" applyAlignment="1" applyProtection="1">
      <alignment horizontal="center" wrapText="1"/>
    </xf>
    <xf numFmtId="9" fontId="6" fillId="29" borderId="12" xfId="0" applyNumberFormat="1" applyFont="1" applyFill="1" applyBorder="1" applyAlignment="1" applyProtection="1">
      <alignment wrapText="1"/>
    </xf>
    <xf numFmtId="4" fontId="3" fillId="29" borderId="12" xfId="0" applyNumberFormat="1" applyFont="1" applyFill="1" applyBorder="1" applyAlignment="1" applyProtection="1">
      <alignment horizontal="center" vertical="top" wrapText="1"/>
    </xf>
    <xf numFmtId="0" fontId="3" fillId="0" borderId="21" xfId="0" applyFont="1" applyBorder="1" applyAlignment="1" applyProtection="1">
      <alignment wrapText="1"/>
    </xf>
    <xf numFmtId="0" fontId="3" fillId="0" borderId="0" xfId="0" applyFont="1" applyBorder="1" applyAlignment="1" applyProtection="1">
      <alignment wrapText="1"/>
    </xf>
    <xf numFmtId="4" fontId="16" fillId="0" borderId="22" xfId="0" applyNumberFormat="1" applyFont="1" applyBorder="1" applyAlignment="1" applyProtection="1">
      <alignment wrapText="1"/>
    </xf>
    <xf numFmtId="0" fontId="0" fillId="24" borderId="12" xfId="0" applyFill="1" applyBorder="1" applyAlignment="1" applyProtection="1">
      <alignment wrapText="1"/>
    </xf>
    <xf numFmtId="4" fontId="16" fillId="0" borderId="0" xfId="0" applyNumberFormat="1" applyFont="1" applyBorder="1" applyAlignment="1" applyProtection="1">
      <alignment wrapText="1"/>
    </xf>
    <xf numFmtId="0" fontId="6" fillId="0" borderId="0" xfId="0" applyFont="1" applyAlignment="1" applyProtection="1">
      <alignment wrapText="1"/>
    </xf>
    <xf numFmtId="2" fontId="0" fillId="0" borderId="0" xfId="0" applyNumberFormat="1" applyAlignment="1" applyProtection="1">
      <alignment wrapText="1"/>
    </xf>
    <xf numFmtId="9" fontId="6" fillId="29" borderId="12" xfId="0" applyNumberFormat="1" applyFont="1" applyFill="1" applyBorder="1" applyAlignment="1" applyProtection="1">
      <alignment wrapText="1"/>
      <protection locked="0"/>
    </xf>
    <xf numFmtId="0" fontId="9" fillId="0" borderId="0" xfId="0" applyFont="1" applyBorder="1" applyAlignment="1" applyProtection="1">
      <alignment vertical="top" wrapText="1"/>
    </xf>
    <xf numFmtId="0" fontId="1" fillId="0" borderId="0" xfId="0" applyFont="1" applyFill="1" applyBorder="1" applyAlignment="1" applyProtection="1">
      <alignment wrapText="1"/>
    </xf>
    <xf numFmtId="4" fontId="1" fillId="0" borderId="0" xfId="0" applyNumberFormat="1" applyFont="1" applyFill="1" applyBorder="1" applyAlignment="1" applyProtection="1">
      <alignment horizontal="center" wrapText="1"/>
    </xf>
    <xf numFmtId="4" fontId="1" fillId="0" borderId="0" xfId="0" applyNumberFormat="1" applyFont="1" applyFill="1" applyAlignment="1" applyProtection="1">
      <alignment horizontal="center" wrapText="1"/>
    </xf>
    <xf numFmtId="4" fontId="1" fillId="0" borderId="0" xfId="0" applyNumberFormat="1" applyFont="1" applyAlignment="1" applyProtection="1">
      <alignment wrapText="1"/>
    </xf>
    <xf numFmtId="0" fontId="4" fillId="0" borderId="0" xfId="0" applyFont="1" applyBorder="1" applyAlignment="1" applyProtection="1">
      <alignment vertical="top" wrapText="1"/>
    </xf>
    <xf numFmtId="0" fontId="3" fillId="0" borderId="0" xfId="0" applyFont="1" applyBorder="1" applyAlignment="1" applyProtection="1">
      <alignment vertical="top" wrapText="1"/>
    </xf>
    <xf numFmtId="0" fontId="1" fillId="0" borderId="0" xfId="0" applyFont="1" applyFill="1" applyBorder="1" applyAlignment="1" applyProtection="1">
      <alignment vertical="top" wrapText="1"/>
    </xf>
    <xf numFmtId="0" fontId="8" fillId="0" borderId="0" xfId="0" applyFont="1" applyFill="1" applyBorder="1" applyAlignment="1" applyProtection="1">
      <alignment vertical="top" wrapText="1"/>
    </xf>
    <xf numFmtId="0" fontId="0" fillId="27" borderId="0" xfId="0" applyFill="1" applyProtection="1"/>
    <xf numFmtId="0" fontId="49" fillId="0" borderId="0" xfId="0" applyFont="1" applyBorder="1" applyAlignment="1" applyProtection="1">
      <alignment horizontal="right" vertical="top"/>
    </xf>
    <xf numFmtId="0" fontId="3" fillId="24" borderId="0" xfId="0" applyFont="1" applyFill="1" applyBorder="1" applyAlignment="1" applyProtection="1">
      <alignment vertical="top" wrapText="1"/>
    </xf>
    <xf numFmtId="0" fontId="4" fillId="24" borderId="0" xfId="0" applyFont="1" applyFill="1" applyBorder="1" applyAlignment="1" applyProtection="1">
      <alignment vertical="top" wrapText="1"/>
    </xf>
    <xf numFmtId="0" fontId="4" fillId="24" borderId="0" xfId="0" applyFont="1" applyFill="1" applyBorder="1" applyAlignment="1" applyProtection="1">
      <alignment wrapText="1"/>
    </xf>
    <xf numFmtId="4" fontId="4" fillId="24" borderId="0" xfId="0" applyNumberFormat="1" applyFont="1" applyFill="1" applyBorder="1" applyAlignment="1" applyProtection="1">
      <alignment horizontal="center" wrapText="1"/>
    </xf>
    <xf numFmtId="4" fontId="0" fillId="24" borderId="0" xfId="0" applyNumberFormat="1" applyFill="1" applyBorder="1" applyAlignment="1" applyProtection="1">
      <alignment horizontal="center" wrapText="1"/>
    </xf>
    <xf numFmtId="4" fontId="3" fillId="24" borderId="0" xfId="0" applyNumberFormat="1" applyFont="1" applyFill="1" applyBorder="1" applyAlignment="1" applyProtection="1">
      <alignment horizontal="center" vertical="top" wrapText="1"/>
    </xf>
    <xf numFmtId="4" fontId="1" fillId="0" borderId="0" xfId="0" applyNumberFormat="1" applyFont="1" applyFill="1" applyAlignment="1" applyProtection="1">
      <alignment horizontal="center" wrapText="1"/>
      <protection locked="0"/>
    </xf>
    <xf numFmtId="0" fontId="1" fillId="0" borderId="0" xfId="0" applyFont="1" applyBorder="1" applyAlignment="1" applyProtection="1">
      <alignment vertical="top"/>
    </xf>
    <xf numFmtId="0" fontId="8" fillId="0" borderId="0" xfId="0" applyFont="1" applyBorder="1" applyProtection="1"/>
    <xf numFmtId="0" fontId="1" fillId="0" borderId="0" xfId="0" applyFont="1" applyBorder="1" applyAlignment="1" applyProtection="1"/>
    <xf numFmtId="4" fontId="1" fillId="0" borderId="0" xfId="0" applyNumberFormat="1" applyFont="1" applyBorder="1" applyAlignment="1" applyProtection="1"/>
    <xf numFmtId="4" fontId="6" fillId="0" borderId="0" xfId="0" applyNumberFormat="1" applyFont="1" applyBorder="1" applyAlignment="1" applyProtection="1"/>
    <xf numFmtId="4" fontId="0" fillId="0" borderId="0" xfId="0" applyNumberFormat="1" applyBorder="1" applyProtection="1"/>
    <xf numFmtId="0" fontId="9" fillId="0" borderId="0" xfId="0" applyFont="1" applyBorder="1" applyAlignment="1" applyProtection="1">
      <alignment wrapText="1"/>
    </xf>
    <xf numFmtId="4" fontId="9" fillId="0" borderId="0" xfId="0" applyNumberFormat="1" applyFont="1" applyBorder="1" applyAlignment="1" applyProtection="1">
      <alignment wrapText="1"/>
    </xf>
    <xf numFmtId="4" fontId="6" fillId="0" borderId="0" xfId="0" applyNumberFormat="1" applyFont="1" applyBorder="1" applyAlignment="1" applyProtection="1">
      <alignment wrapText="1"/>
    </xf>
    <xf numFmtId="4" fontId="3" fillId="0" borderId="0" xfId="0" applyNumberFormat="1" applyFont="1" applyBorder="1" applyAlignment="1" applyProtection="1">
      <alignment wrapText="1"/>
    </xf>
    <xf numFmtId="0" fontId="3" fillId="0" borderId="0" xfId="0" applyFont="1" applyBorder="1" applyProtection="1"/>
    <xf numFmtId="0" fontId="4" fillId="0" borderId="0" xfId="0" applyFont="1" applyBorder="1" applyAlignment="1" applyProtection="1">
      <alignment wrapText="1"/>
    </xf>
    <xf numFmtId="4" fontId="4" fillId="0" borderId="0" xfId="0" applyNumberFormat="1" applyFont="1" applyBorder="1" applyAlignment="1" applyProtection="1">
      <alignment wrapText="1"/>
    </xf>
    <xf numFmtId="4" fontId="0" fillId="0" borderId="0" xfId="0" applyNumberFormat="1" applyBorder="1" applyAlignment="1" applyProtection="1">
      <alignment wrapText="1"/>
    </xf>
    <xf numFmtId="0" fontId="7" fillId="0" borderId="0" xfId="0" applyFont="1" applyBorder="1" applyAlignment="1" applyProtection="1">
      <alignment vertical="top" wrapText="1"/>
    </xf>
    <xf numFmtId="0" fontId="1" fillId="0" borderId="0" xfId="0" applyFont="1" applyBorder="1" applyAlignment="1" applyProtection="1">
      <alignment vertical="top" wrapText="1"/>
    </xf>
    <xf numFmtId="0" fontId="8" fillId="0" borderId="0" xfId="0" applyFont="1" applyBorder="1" applyAlignment="1" applyProtection="1">
      <alignment vertical="top" wrapText="1"/>
    </xf>
    <xf numFmtId="0" fontId="1" fillId="0" borderId="0" xfId="0" applyFont="1" applyBorder="1" applyAlignment="1" applyProtection="1">
      <alignment wrapText="1"/>
    </xf>
    <xf numFmtId="4" fontId="1" fillId="0" borderId="0" xfId="0" applyNumberFormat="1" applyFont="1" applyBorder="1" applyAlignment="1" applyProtection="1">
      <alignment wrapText="1"/>
    </xf>
    <xf numFmtId="4" fontId="1" fillId="0" borderId="0" xfId="0" applyNumberFormat="1" applyFont="1" applyBorder="1" applyAlignment="1" applyProtection="1">
      <alignment horizontal="center" wrapText="1"/>
    </xf>
    <xf numFmtId="4" fontId="1" fillId="0" borderId="0" xfId="0" applyNumberFormat="1" applyFont="1" applyAlignment="1" applyProtection="1">
      <alignment horizontal="center" wrapText="1"/>
    </xf>
    <xf numFmtId="4" fontId="0" fillId="0" borderId="0" xfId="0" applyNumberFormat="1" applyBorder="1" applyAlignment="1" applyProtection="1">
      <alignment horizontal="center" wrapText="1"/>
    </xf>
    <xf numFmtId="0" fontId="0" fillId="0" borderId="0" xfId="0" applyBorder="1" applyAlignment="1" applyProtection="1">
      <alignment vertical="top" wrapText="1"/>
    </xf>
    <xf numFmtId="4" fontId="1" fillId="0" borderId="0" xfId="0" applyNumberFormat="1" applyFont="1" applyBorder="1" applyAlignment="1" applyProtection="1">
      <alignment horizontal="center"/>
    </xf>
    <xf numFmtId="0" fontId="0" fillId="27" borderId="0" xfId="0" applyFill="1" applyBorder="1" applyProtection="1"/>
    <xf numFmtId="4" fontId="19" fillId="0" borderId="0" xfId="0" applyNumberFormat="1" applyFont="1" applyBorder="1" applyAlignment="1" applyProtection="1">
      <alignment horizontal="center" vertical="top" wrapText="1"/>
    </xf>
    <xf numFmtId="4" fontId="0" fillId="0" borderId="0" xfId="0" applyNumberFormat="1" applyBorder="1" applyAlignment="1" applyProtection="1">
      <alignment vertical="top" wrapText="1"/>
    </xf>
    <xf numFmtId="4" fontId="0" fillId="0" borderId="0" xfId="0" applyNumberFormat="1" applyBorder="1" applyAlignment="1" applyProtection="1"/>
    <xf numFmtId="4" fontId="1" fillId="0" borderId="0" xfId="0" applyNumberFormat="1" applyFont="1" applyAlignment="1" applyProtection="1">
      <alignment horizontal="center" wrapText="1"/>
      <protection locked="0"/>
    </xf>
    <xf numFmtId="4" fontId="3" fillId="0" borderId="0" xfId="0" applyNumberFormat="1" applyFont="1" applyBorder="1" applyAlignment="1" applyProtection="1">
      <alignment horizontal="center" wrapText="1"/>
    </xf>
    <xf numFmtId="0" fontId="6" fillId="0" borderId="0" xfId="0" applyFont="1" applyBorder="1" applyAlignment="1" applyProtection="1">
      <alignment vertical="top" wrapText="1"/>
    </xf>
    <xf numFmtId="4" fontId="1" fillId="0" borderId="0" xfId="0" applyNumberFormat="1" applyFont="1" applyFill="1" applyBorder="1" applyAlignment="1" applyProtection="1">
      <alignment horizontal="center"/>
    </xf>
    <xf numFmtId="0" fontId="6" fillId="0" borderId="0"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0" fillId="0" borderId="0" xfId="0" applyFont="1" applyBorder="1" applyAlignment="1" applyProtection="1">
      <alignment vertical="top" wrapText="1"/>
    </xf>
    <xf numFmtId="4" fontId="6" fillId="0" borderId="0" xfId="0" applyNumberFormat="1" applyFont="1" applyBorder="1" applyAlignment="1" applyProtection="1">
      <alignment horizontal="center" wrapText="1"/>
    </xf>
    <xf numFmtId="4" fontId="0" fillId="0" borderId="0" xfId="0" applyNumberFormat="1" applyBorder="1" applyAlignment="1" applyProtection="1">
      <alignment horizontal="center" vertical="top" wrapText="1"/>
    </xf>
    <xf numFmtId="0" fontId="1" fillId="24" borderId="0" xfId="0" applyFont="1" applyFill="1" applyBorder="1" applyAlignment="1" applyProtection="1">
      <alignment vertical="top" wrapText="1"/>
    </xf>
    <xf numFmtId="0" fontId="1" fillId="24" borderId="0" xfId="0" applyFont="1" applyFill="1" applyBorder="1" applyAlignment="1" applyProtection="1">
      <alignment wrapText="1"/>
    </xf>
    <xf numFmtId="4" fontId="1" fillId="24" borderId="0" xfId="0" applyNumberFormat="1" applyFont="1" applyFill="1" applyBorder="1" applyAlignment="1" applyProtection="1">
      <alignment horizontal="center" wrapText="1"/>
    </xf>
    <xf numFmtId="0" fontId="1" fillId="0" borderId="0" xfId="0" applyFont="1" applyBorder="1" applyProtection="1"/>
    <xf numFmtId="0" fontId="5" fillId="0" borderId="0" xfId="0" applyFont="1" applyBorder="1" applyAlignment="1" applyProtection="1">
      <alignment vertical="top" wrapText="1"/>
    </xf>
    <xf numFmtId="0" fontId="4" fillId="0" borderId="0" xfId="0" applyFont="1" applyBorder="1" applyAlignment="1" applyProtection="1">
      <alignment horizontal="center" wrapText="1"/>
    </xf>
    <xf numFmtId="4" fontId="4" fillId="0" borderId="0" xfId="0" applyNumberFormat="1" applyFont="1" applyBorder="1" applyAlignment="1" applyProtection="1">
      <alignment horizontal="center" wrapText="1"/>
    </xf>
    <xf numFmtId="4" fontId="1" fillId="0" borderId="0" xfId="0" applyNumberFormat="1" applyFont="1" applyFill="1" applyBorder="1" applyAlignment="1" applyProtection="1">
      <alignment wrapText="1"/>
    </xf>
    <xf numFmtId="0" fontId="0" fillId="0" borderId="0" xfId="0" applyFont="1" applyBorder="1" applyAlignment="1" applyProtection="1">
      <alignment vertical="top"/>
    </xf>
    <xf numFmtId="4" fontId="1" fillId="0" borderId="0" xfId="0" applyNumberFormat="1" applyFont="1" applyFill="1" applyBorder="1" applyAlignment="1" applyProtection="1"/>
    <xf numFmtId="0" fontId="0" fillId="0" borderId="0" xfId="0" applyFont="1" applyBorder="1" applyAlignment="1" applyProtection="1">
      <alignment wrapText="1"/>
    </xf>
    <xf numFmtId="4" fontId="1" fillId="0" borderId="0" xfId="0" applyNumberFormat="1" applyFont="1" applyBorder="1" applyProtection="1"/>
    <xf numFmtId="0" fontId="1" fillId="25" borderId="0" xfId="0" applyFont="1" applyFill="1" applyBorder="1" applyAlignment="1" applyProtection="1">
      <alignment vertical="top"/>
    </xf>
    <xf numFmtId="0" fontId="4" fillId="25" borderId="0" xfId="0" applyFont="1" applyFill="1" applyBorder="1" applyAlignment="1" applyProtection="1">
      <alignment vertical="top" wrapText="1"/>
    </xf>
    <xf numFmtId="0" fontId="1" fillId="25" borderId="0" xfId="0" applyFont="1" applyFill="1" applyBorder="1" applyProtection="1"/>
    <xf numFmtId="4" fontId="1" fillId="25" borderId="0" xfId="0" applyNumberFormat="1" applyFont="1" applyFill="1" applyBorder="1" applyAlignment="1" applyProtection="1"/>
    <xf numFmtId="4" fontId="1" fillId="25" borderId="0" xfId="0" applyNumberFormat="1" applyFont="1" applyFill="1" applyBorder="1" applyProtection="1"/>
    <xf numFmtId="4" fontId="3" fillId="25" borderId="0" xfId="0" applyNumberFormat="1" applyFont="1" applyFill="1" applyBorder="1" applyProtection="1"/>
    <xf numFmtId="4" fontId="1" fillId="0" borderId="0" xfId="0" applyNumberFormat="1" applyFont="1" applyAlignment="1" applyProtection="1">
      <alignment wrapText="1"/>
      <protection locked="0"/>
    </xf>
    <xf numFmtId="0" fontId="6" fillId="0" borderId="0" xfId="0" applyFont="1" applyBorder="1" applyAlignment="1" applyProtection="1">
      <alignment wrapText="1"/>
    </xf>
    <xf numFmtId="0" fontId="6" fillId="0" borderId="0" xfId="0" applyFont="1" applyBorder="1" applyProtection="1"/>
    <xf numFmtId="4" fontId="1" fillId="0" borderId="0" xfId="0" applyNumberFormat="1" applyFont="1" applyFill="1" applyBorder="1" applyProtection="1"/>
    <xf numFmtId="0" fontId="6" fillId="0" borderId="0" xfId="0" applyFont="1" applyBorder="1" applyAlignment="1" applyProtection="1">
      <alignment vertical="top"/>
    </xf>
    <xf numFmtId="0" fontId="6" fillId="0" borderId="0" xfId="0" applyFont="1" applyFill="1" applyBorder="1" applyAlignment="1" applyProtection="1">
      <alignment vertical="top"/>
    </xf>
    <xf numFmtId="0" fontId="1" fillId="0" borderId="0" xfId="0" applyFont="1" applyFill="1" applyBorder="1" applyProtection="1"/>
    <xf numFmtId="4" fontId="1" fillId="0" borderId="0" xfId="0" applyNumberFormat="1" applyFont="1" applyFill="1" applyAlignment="1" applyProtection="1">
      <alignment wrapText="1"/>
    </xf>
    <xf numFmtId="0" fontId="1" fillId="0" borderId="0" xfId="0" applyFont="1" applyFill="1" applyBorder="1" applyAlignment="1" applyProtection="1">
      <alignment vertical="top"/>
    </xf>
    <xf numFmtId="4" fontId="0" fillId="0" borderId="0" xfId="0" applyNumberFormat="1" applyFill="1" applyBorder="1" applyAlignment="1" applyProtection="1">
      <alignment wrapText="1"/>
    </xf>
    <xf numFmtId="4" fontId="1" fillId="0" borderId="0" xfId="0" applyNumberFormat="1" applyFont="1" applyFill="1" applyAlignment="1" applyProtection="1">
      <alignment wrapText="1"/>
      <protection locked="0"/>
    </xf>
    <xf numFmtId="4" fontId="15" fillId="0" borderId="0" xfId="0" applyNumberFormat="1" applyFont="1" applyBorder="1" applyAlignment="1" applyProtection="1">
      <alignment wrapText="1"/>
    </xf>
    <xf numFmtId="0" fontId="0" fillId="0" borderId="0" xfId="0" applyFont="1" applyBorder="1" applyProtection="1"/>
    <xf numFmtId="0" fontId="4" fillId="0" borderId="0" xfId="0" applyFont="1" applyBorder="1" applyProtection="1"/>
    <xf numFmtId="4" fontId="0" fillId="0" borderId="0" xfId="0" applyNumberFormat="1" applyBorder="1" applyAlignment="1" applyProtection="1">
      <alignment vertical="top"/>
    </xf>
    <xf numFmtId="2" fontId="0" fillId="0" borderId="0" xfId="0" applyNumberFormat="1" applyBorder="1" applyProtection="1"/>
    <xf numFmtId="0" fontId="2" fillId="0" borderId="0" xfId="0" applyFont="1" applyBorder="1" applyAlignment="1" applyProtection="1">
      <alignment wrapText="1"/>
    </xf>
    <xf numFmtId="0" fontId="2" fillId="0" borderId="0" xfId="0" applyFont="1" applyBorder="1" applyAlignment="1" applyProtection="1">
      <alignment vertical="top" wrapText="1"/>
    </xf>
    <xf numFmtId="4" fontId="2" fillId="0" borderId="0" xfId="0" applyNumberFormat="1" applyFont="1" applyBorder="1" applyAlignment="1" applyProtection="1">
      <alignment wrapText="1"/>
    </xf>
    <xf numFmtId="2" fontId="2" fillId="0" borderId="0" xfId="0" applyNumberFormat="1" applyFont="1" applyBorder="1" applyAlignment="1" applyProtection="1">
      <alignment wrapText="1"/>
    </xf>
    <xf numFmtId="4" fontId="3" fillId="0" borderId="0" xfId="0" applyNumberFormat="1" applyFont="1" applyBorder="1" applyAlignment="1" applyProtection="1">
      <alignment vertical="top" wrapText="1"/>
    </xf>
    <xf numFmtId="0" fontId="12" fillId="0" borderId="0" xfId="0" applyFont="1" applyBorder="1" applyAlignment="1" applyProtection="1">
      <alignment vertical="top" wrapText="1"/>
    </xf>
    <xf numFmtId="2" fontId="3" fillId="0" borderId="0" xfId="0" applyNumberFormat="1" applyFont="1" applyBorder="1" applyAlignment="1" applyProtection="1">
      <alignment wrapText="1"/>
    </xf>
    <xf numFmtId="4" fontId="6" fillId="0" borderId="0" xfId="0" applyNumberFormat="1" applyFont="1" applyBorder="1" applyAlignment="1" applyProtection="1">
      <alignment vertical="top" wrapText="1"/>
    </xf>
    <xf numFmtId="2" fontId="6" fillId="0" borderId="0" xfId="0" applyNumberFormat="1" applyFont="1" applyBorder="1" applyAlignment="1" applyProtection="1">
      <alignment wrapText="1"/>
    </xf>
    <xf numFmtId="4" fontId="6" fillId="0" borderId="0" xfId="0" applyNumberFormat="1" applyFont="1" applyFill="1" applyBorder="1" applyAlignment="1" applyProtection="1">
      <alignment vertical="top"/>
    </xf>
    <xf numFmtId="0" fontId="6" fillId="0" borderId="0" xfId="0" applyFont="1" applyFill="1" applyBorder="1" applyAlignment="1" applyProtection="1">
      <alignment wrapText="1"/>
    </xf>
    <xf numFmtId="0" fontId="6" fillId="0" borderId="0" xfId="0" applyFont="1" applyFill="1" applyBorder="1" applyProtection="1"/>
    <xf numFmtId="4" fontId="6" fillId="0" borderId="0" xfId="0" applyNumberFormat="1" applyFont="1" applyFill="1" applyBorder="1" applyProtection="1"/>
    <xf numFmtId="2" fontId="6" fillId="0" borderId="0" xfId="0" applyNumberFormat="1" applyFont="1" applyFill="1" applyBorder="1" applyProtection="1"/>
    <xf numFmtId="4" fontId="14" fillId="0" borderId="0" xfId="0" applyNumberFormat="1" applyFont="1" applyFill="1" applyBorder="1" applyProtection="1"/>
    <xf numFmtId="4" fontId="0" fillId="0" borderId="0" xfId="0" applyNumberFormat="1" applyFill="1" applyBorder="1" applyAlignment="1" applyProtection="1">
      <alignment vertical="top"/>
    </xf>
    <xf numFmtId="4" fontId="14" fillId="0" borderId="0" xfId="0" applyNumberFormat="1" applyFont="1" applyBorder="1" applyProtection="1"/>
    <xf numFmtId="0" fontId="0" fillId="0" borderId="0" xfId="0" applyFill="1" applyBorder="1" applyAlignment="1" applyProtection="1">
      <alignment wrapText="1"/>
    </xf>
    <xf numFmtId="2" fontId="0" fillId="0" borderId="0" xfId="0" applyNumberFormat="1" applyFill="1" applyBorder="1" applyProtection="1"/>
    <xf numFmtId="4" fontId="3" fillId="0" borderId="0" xfId="0" applyNumberFormat="1" applyFont="1" applyFill="1" applyBorder="1" applyProtection="1"/>
    <xf numFmtId="0" fontId="15" fillId="0" borderId="0" xfId="0" applyFont="1" applyBorder="1" applyAlignment="1" applyProtection="1">
      <alignment wrapText="1"/>
    </xf>
    <xf numFmtId="2" fontId="6" fillId="0" borderId="0" xfId="0" applyNumberFormat="1" applyFont="1" applyFill="1" applyBorder="1" applyProtection="1">
      <protection locked="0"/>
    </xf>
    <xf numFmtId="2" fontId="6" fillId="0" borderId="0" xfId="0" applyNumberFormat="1" applyFont="1" applyBorder="1" applyAlignment="1" applyProtection="1">
      <alignment wrapText="1"/>
      <protection locked="0"/>
    </xf>
    <xf numFmtId="0" fontId="0" fillId="0" borderId="0" xfId="0" applyFill="1" applyBorder="1" applyAlignment="1" applyProtection="1">
      <alignment vertical="top" wrapText="1"/>
    </xf>
    <xf numFmtId="4" fontId="0" fillId="0" borderId="0" xfId="0" applyNumberFormat="1" applyFill="1" applyBorder="1" applyProtection="1"/>
    <xf numFmtId="4" fontId="3" fillId="0" borderId="0" xfId="0" applyNumberFormat="1" applyFont="1" applyFill="1" applyBorder="1" applyAlignment="1" applyProtection="1">
      <alignment vertical="top" wrapText="1"/>
    </xf>
    <xf numFmtId="0" fontId="3" fillId="0" borderId="0" xfId="0" applyFont="1" applyFill="1" applyBorder="1" applyAlignment="1" applyProtection="1">
      <alignment vertical="top" wrapText="1"/>
    </xf>
    <xf numFmtId="4" fontId="3" fillId="0" borderId="0" xfId="0" applyNumberFormat="1" applyFont="1" applyFill="1" applyBorder="1" applyAlignment="1" applyProtection="1">
      <alignment wrapText="1"/>
    </xf>
    <xf numFmtId="2" fontId="3" fillId="0" borderId="0" xfId="0" applyNumberFormat="1" applyFont="1" applyFill="1" applyBorder="1" applyAlignment="1" applyProtection="1">
      <alignment wrapText="1"/>
    </xf>
    <xf numFmtId="0" fontId="3" fillId="0" borderId="0" xfId="0" applyFont="1" applyFill="1" applyBorder="1" applyProtection="1"/>
    <xf numFmtId="0" fontId="12" fillId="0" borderId="0" xfId="0" applyFont="1" applyFill="1" applyBorder="1" applyAlignment="1" applyProtection="1">
      <alignment vertical="top" wrapText="1"/>
    </xf>
    <xf numFmtId="4" fontId="6" fillId="0" borderId="0" xfId="0" applyNumberFormat="1" applyFont="1" applyFill="1" applyBorder="1" applyAlignment="1" applyProtection="1">
      <alignment vertical="top" wrapText="1"/>
    </xf>
    <xf numFmtId="0" fontId="17" fillId="0" borderId="0" xfId="0" applyFont="1" applyFill="1" applyBorder="1" applyAlignment="1" applyProtection="1">
      <alignment vertical="top" wrapText="1"/>
    </xf>
    <xf numFmtId="4" fontId="6" fillId="0" borderId="0" xfId="0" applyNumberFormat="1" applyFont="1" applyFill="1" applyBorder="1" applyAlignment="1" applyProtection="1">
      <alignment wrapText="1"/>
    </xf>
    <xf numFmtId="2" fontId="6" fillId="0" borderId="0" xfId="0" applyNumberFormat="1" applyFont="1" applyFill="1" applyBorder="1" applyAlignment="1" applyProtection="1">
      <alignment wrapText="1"/>
    </xf>
    <xf numFmtId="4" fontId="14" fillId="0" borderId="0" xfId="0" applyNumberFormat="1" applyFont="1" applyFill="1" applyBorder="1" applyAlignment="1" applyProtection="1">
      <alignment wrapText="1"/>
    </xf>
    <xf numFmtId="0" fontId="6" fillId="0" borderId="0" xfId="0" applyFont="1" applyFill="1" applyBorder="1" applyAlignment="1" applyProtection="1">
      <alignment vertical="top" wrapText="1"/>
    </xf>
    <xf numFmtId="2" fontId="6" fillId="0" borderId="0" xfId="0" applyNumberFormat="1" applyFont="1" applyFill="1" applyBorder="1" applyAlignment="1" applyProtection="1">
      <alignment wrapText="1"/>
      <protection locked="0"/>
    </xf>
    <xf numFmtId="0" fontId="5" fillId="0" borderId="0" xfId="0" applyFont="1" applyBorder="1" applyAlignment="1" applyProtection="1">
      <alignment wrapText="1"/>
    </xf>
    <xf numFmtId="0" fontId="0" fillId="0" borderId="0" xfId="0" applyBorder="1" applyAlignment="1" applyProtection="1">
      <alignment vertical="top"/>
    </xf>
    <xf numFmtId="4" fontId="18" fillId="0" borderId="0" xfId="0" applyNumberFormat="1" applyFont="1" applyBorder="1" applyProtection="1"/>
    <xf numFmtId="4" fontId="0" fillId="0" borderId="0" xfId="0" applyNumberFormat="1" applyFill="1" applyBorder="1" applyAlignment="1" applyProtection="1"/>
    <xf numFmtId="0" fontId="3" fillId="0" borderId="0" xfId="0" applyFont="1" applyFill="1" applyBorder="1" applyAlignment="1" applyProtection="1">
      <alignment vertical="top"/>
    </xf>
    <xf numFmtId="4" fontId="3" fillId="0" borderId="0" xfId="0" applyNumberFormat="1" applyFont="1" applyFill="1" applyBorder="1" applyAlignment="1" applyProtection="1"/>
    <xf numFmtId="4" fontId="0" fillId="0" borderId="0" xfId="0" applyNumberFormat="1" applyBorder="1" applyAlignment="1" applyProtection="1">
      <protection locked="0"/>
    </xf>
    <xf numFmtId="4" fontId="3" fillId="0" borderId="0" xfId="0" applyNumberFormat="1" applyFont="1" applyBorder="1" applyAlignment="1" applyProtection="1">
      <alignment horizontal="left" wrapText="1"/>
    </xf>
    <xf numFmtId="4" fontId="1" fillId="0" borderId="0" xfId="52" applyNumberFormat="1" applyFill="1" applyBorder="1" applyAlignment="1" applyProtection="1">
      <alignment vertical="top" wrapText="1"/>
    </xf>
    <xf numFmtId="0" fontId="1" fillId="0" borderId="0" xfId="52" applyFont="1" applyBorder="1" applyAlignment="1" applyProtection="1">
      <alignment vertical="top" wrapText="1"/>
    </xf>
    <xf numFmtId="0" fontId="1" fillId="0" borderId="0" xfId="52" applyBorder="1" applyAlignment="1" applyProtection="1">
      <alignment wrapText="1"/>
    </xf>
    <xf numFmtId="4" fontId="18" fillId="0" borderId="0" xfId="52" applyNumberFormat="1" applyFont="1" applyBorder="1" applyAlignment="1" applyProtection="1">
      <alignment wrapText="1"/>
    </xf>
    <xf numFmtId="4" fontId="1" fillId="0" borderId="0" xfId="52" applyNumberFormat="1" applyFont="1" applyFill="1" applyBorder="1" applyAlignment="1" applyProtection="1">
      <alignment wrapText="1"/>
    </xf>
    <xf numFmtId="4" fontId="18" fillId="0" borderId="0" xfId="52" applyNumberFormat="1" applyFont="1" applyFill="1" applyBorder="1" applyAlignment="1" applyProtection="1">
      <alignment wrapText="1"/>
    </xf>
    <xf numFmtId="4" fontId="1" fillId="0" borderId="0" xfId="52" applyNumberFormat="1" applyFont="1" applyBorder="1" applyAlignment="1" applyProtection="1">
      <alignment wrapText="1"/>
    </xf>
    <xf numFmtId="4" fontId="1" fillId="0" borderId="0" xfId="52" applyNumberFormat="1" applyFont="1" applyFill="1" applyBorder="1" applyAlignment="1" applyProtection="1">
      <alignment vertical="top" wrapText="1"/>
    </xf>
    <xf numFmtId="0" fontId="1" fillId="0" borderId="0" xfId="52" applyFont="1" applyBorder="1" applyAlignment="1" applyProtection="1">
      <alignment wrapText="1"/>
    </xf>
    <xf numFmtId="4" fontId="6" fillId="0" borderId="0" xfId="52" applyNumberFormat="1" applyFont="1" applyFill="1" applyBorder="1" applyAlignment="1" applyProtection="1">
      <alignment vertical="top" wrapText="1"/>
    </xf>
    <xf numFmtId="0" fontId="6" fillId="0" borderId="0" xfId="52" applyFont="1" applyFill="1" applyBorder="1" applyAlignment="1" applyProtection="1">
      <alignment vertical="top"/>
    </xf>
    <xf numFmtId="0" fontId="6" fillId="0" borderId="0" xfId="52" applyFont="1" applyBorder="1" applyAlignment="1" applyProtection="1">
      <alignment vertical="top" wrapText="1"/>
    </xf>
    <xf numFmtId="4" fontId="1" fillId="0" borderId="0" xfId="52" applyNumberFormat="1" applyFont="1" applyFill="1" applyBorder="1" applyProtection="1"/>
    <xf numFmtId="4" fontId="1" fillId="0" borderId="0" xfId="52" applyNumberFormat="1" applyFont="1" applyBorder="1" applyProtection="1"/>
    <xf numFmtId="0" fontId="1" fillId="0" borderId="0" xfId="52" applyFont="1" applyFill="1" applyBorder="1" applyAlignment="1" applyProtection="1">
      <alignment vertical="top"/>
    </xf>
    <xf numFmtId="4" fontId="0" fillId="0" borderId="0" xfId="0" applyNumberFormat="1" applyBorder="1" applyAlignment="1" applyProtection="1">
      <alignment wrapText="1"/>
      <protection locked="0"/>
    </xf>
    <xf numFmtId="0" fontId="1" fillId="0" borderId="0" xfId="52" applyFill="1" applyBorder="1" applyAlignment="1" applyProtection="1">
      <alignment vertical="top"/>
    </xf>
    <xf numFmtId="0" fontId="18" fillId="0" borderId="0" xfId="52" applyFont="1" applyBorder="1" applyProtection="1"/>
    <xf numFmtId="4" fontId="18" fillId="0" borderId="0" xfId="52" applyNumberFormat="1" applyFont="1" applyFill="1" applyBorder="1" applyProtection="1"/>
    <xf numFmtId="4" fontId="18" fillId="0" borderId="0" xfId="52" applyNumberFormat="1" applyFont="1" applyBorder="1" applyProtection="1"/>
    <xf numFmtId="0" fontId="6" fillId="0" borderId="0" xfId="52" applyFont="1" applyBorder="1" applyAlignment="1" applyProtection="1">
      <alignment wrapText="1"/>
    </xf>
    <xf numFmtId="0" fontId="0" fillId="25" borderId="0" xfId="0" applyFill="1" applyBorder="1" applyAlignment="1" applyProtection="1">
      <alignment vertical="top"/>
    </xf>
    <xf numFmtId="0" fontId="3" fillId="25" borderId="0" xfId="0" applyFont="1" applyFill="1" applyBorder="1" applyAlignment="1" applyProtection="1">
      <alignment vertical="top" wrapText="1"/>
    </xf>
    <xf numFmtId="0" fontId="0" fillId="25" borderId="0" xfId="0" applyFill="1" applyBorder="1" applyProtection="1"/>
    <xf numFmtId="4" fontId="0" fillId="25" borderId="0" xfId="0" applyNumberFormat="1" applyFill="1" applyBorder="1" applyProtection="1"/>
    <xf numFmtId="4" fontId="0" fillId="25" borderId="0" xfId="0" applyNumberFormat="1" applyFill="1" applyBorder="1" applyAlignment="1" applyProtection="1"/>
    <xf numFmtId="4" fontId="18" fillId="0" borderId="0" xfId="0" applyNumberFormat="1" applyFont="1" applyBorder="1" applyAlignment="1" applyProtection="1">
      <alignment wrapText="1"/>
    </xf>
    <xf numFmtId="0" fontId="1" fillId="0" borderId="0" xfId="0" applyNumberFormat="1" applyFont="1" applyBorder="1" applyAlignment="1" applyProtection="1">
      <alignment vertical="top" wrapText="1"/>
    </xf>
    <xf numFmtId="0" fontId="0" fillId="0" borderId="13" xfId="0" applyFill="1" applyBorder="1" applyProtection="1"/>
    <xf numFmtId="0" fontId="0" fillId="0" borderId="13" xfId="0" applyFill="1" applyBorder="1" applyAlignment="1" applyProtection="1">
      <alignment vertical="top"/>
    </xf>
    <xf numFmtId="0" fontId="4" fillId="0" borderId="13" xfId="0" applyFont="1" applyFill="1" applyBorder="1" applyAlignment="1" applyProtection="1">
      <alignment vertical="top"/>
    </xf>
    <xf numFmtId="4" fontId="0" fillId="0" borderId="13" xfId="0" applyNumberFormat="1" applyFill="1" applyBorder="1" applyProtection="1"/>
    <xf numFmtId="4" fontId="0" fillId="0" borderId="13" xfId="0" applyNumberFormat="1" applyFill="1" applyBorder="1" applyAlignment="1" applyProtection="1"/>
    <xf numFmtId="4" fontId="3" fillId="0" borderId="13" xfId="0" applyNumberFormat="1" applyFont="1" applyFill="1" applyBorder="1" applyProtection="1"/>
    <xf numFmtId="0" fontId="0" fillId="0" borderId="0" xfId="0" applyFill="1" applyBorder="1" applyAlignment="1" applyProtection="1">
      <alignment vertical="top"/>
    </xf>
    <xf numFmtId="4" fontId="18" fillId="0" borderId="0" xfId="0" applyNumberFormat="1" applyFont="1" applyFill="1" applyBorder="1" applyProtection="1"/>
    <xf numFmtId="0" fontId="0" fillId="24" borderId="0" xfId="0" applyFill="1" applyBorder="1" applyAlignment="1" applyProtection="1">
      <alignment vertical="top"/>
    </xf>
    <xf numFmtId="0" fontId="4" fillId="24" borderId="0" xfId="0" applyFont="1" applyFill="1" applyBorder="1" applyAlignment="1" applyProtection="1">
      <alignment vertical="top"/>
    </xf>
    <xf numFmtId="0" fontId="0" fillId="24" borderId="0" xfId="0" applyFill="1" applyBorder="1" applyProtection="1"/>
    <xf numFmtId="4" fontId="0" fillId="24" borderId="0" xfId="0" applyNumberFormat="1" applyFill="1" applyBorder="1" applyProtection="1"/>
    <xf numFmtId="4" fontId="0" fillId="24" borderId="0" xfId="0" applyNumberFormat="1" applyFill="1" applyBorder="1" applyAlignment="1" applyProtection="1"/>
    <xf numFmtId="4" fontId="3" fillId="24" borderId="0" xfId="0" applyNumberFormat="1" applyFont="1" applyFill="1" applyBorder="1" applyProtection="1"/>
    <xf numFmtId="4" fontId="0" fillId="0" borderId="0" xfId="0" applyNumberFormat="1" applyFill="1" applyBorder="1" applyAlignment="1" applyProtection="1">
      <protection locked="0"/>
    </xf>
    <xf numFmtId="174" fontId="6" fillId="0" borderId="0" xfId="51" applyNumberFormat="1" applyProtection="1">
      <protection locked="0"/>
    </xf>
    <xf numFmtId="2" fontId="53" fillId="0" borderId="0" xfId="51" applyNumberFormat="1" applyFont="1" applyFill="1" applyBorder="1" applyAlignment="1" applyProtection="1">
      <alignment horizontal="right"/>
      <protection locked="0"/>
    </xf>
    <xf numFmtId="174" fontId="6" fillId="0" borderId="0" xfId="51" applyNumberFormat="1" applyFont="1" applyProtection="1">
      <protection locked="0"/>
    </xf>
    <xf numFmtId="0" fontId="11" fillId="0" borderId="0" xfId="50" applyFont="1" applyAlignment="1" applyProtection="1">
      <alignment horizontal="left" vertical="top"/>
    </xf>
    <xf numFmtId="0" fontId="16" fillId="0" borderId="0" xfId="50" applyFont="1" applyAlignment="1" applyProtection="1">
      <alignment horizontal="left" vertical="top" wrapText="1"/>
    </xf>
    <xf numFmtId="0" fontId="16" fillId="0" borderId="0" xfId="50" applyFont="1" applyAlignment="1" applyProtection="1">
      <alignment horizontal="center"/>
    </xf>
    <xf numFmtId="174" fontId="16" fillId="0" borderId="0" xfId="50" applyNumberFormat="1" applyFont="1" applyAlignment="1" applyProtection="1">
      <alignment horizontal="right"/>
    </xf>
    <xf numFmtId="0" fontId="16" fillId="0" borderId="0" xfId="50" applyFont="1" applyProtection="1"/>
    <xf numFmtId="0" fontId="16" fillId="0" borderId="0" xfId="50" applyFont="1" applyAlignment="1" applyProtection="1">
      <alignment horizontal="left" vertical="top"/>
    </xf>
    <xf numFmtId="0" fontId="2" fillId="0" borderId="0" xfId="50" applyFont="1" applyProtection="1"/>
    <xf numFmtId="0" fontId="2" fillId="0" borderId="0" xfId="50" applyFont="1" applyAlignment="1" applyProtection="1">
      <alignment horizontal="left" vertical="top" wrapText="1"/>
    </xf>
    <xf numFmtId="49" fontId="7" fillId="0" borderId="13" xfId="62" applyNumberFormat="1" applyFont="1" applyFill="1" applyBorder="1" applyAlignment="1" applyProtection="1">
      <alignment horizontal="left" vertical="center"/>
    </xf>
    <xf numFmtId="49" fontId="7" fillId="0" borderId="13" xfId="62" applyNumberFormat="1" applyFont="1" applyBorder="1" applyAlignment="1" applyProtection="1">
      <alignment horizontal="left" vertical="center" wrapText="1"/>
    </xf>
    <xf numFmtId="0" fontId="7" fillId="0" borderId="13" xfId="54" applyFont="1" applyBorder="1" applyAlignment="1" applyProtection="1">
      <alignment horizontal="center" vertical="center"/>
    </xf>
    <xf numFmtId="0" fontId="7" fillId="0" borderId="13" xfId="54" applyFont="1" applyBorder="1" applyAlignment="1" applyProtection="1">
      <alignment horizontal="left" vertical="center" wrapText="1"/>
    </xf>
    <xf numFmtId="174" fontId="7" fillId="0" borderId="13" xfId="62" applyNumberFormat="1" applyFont="1" applyBorder="1" applyAlignment="1" applyProtection="1">
      <alignment horizontal="right" vertical="center"/>
    </xf>
    <xf numFmtId="175" fontId="7" fillId="0" borderId="0" xfId="62" applyNumberFormat="1" applyFont="1" applyBorder="1" applyAlignment="1" applyProtection="1">
      <alignment horizontal="center" vertical="center"/>
    </xf>
    <xf numFmtId="4" fontId="8" fillId="0" borderId="0" xfId="56" applyNumberFormat="1" applyFont="1" applyBorder="1" applyAlignment="1" applyProtection="1">
      <alignment vertical="center"/>
    </xf>
    <xf numFmtId="4" fontId="8" fillId="0" borderId="0" xfId="56" applyNumberFormat="1" applyFont="1" applyBorder="1" applyAlignment="1" applyProtection="1">
      <alignment horizontal="right" vertical="center"/>
    </xf>
    <xf numFmtId="0" fontId="8" fillId="0" borderId="0" xfId="59" applyFont="1" applyFill="1" applyBorder="1" applyAlignment="1" applyProtection="1">
      <alignment vertical="center"/>
    </xf>
    <xf numFmtId="0" fontId="6" fillId="0" borderId="0" xfId="50" applyFont="1" applyAlignment="1" applyProtection="1">
      <alignment horizontal="left" vertical="top"/>
    </xf>
    <xf numFmtId="0" fontId="6" fillId="0" borderId="0" xfId="50" applyFont="1" applyAlignment="1" applyProtection="1">
      <alignment horizontal="left" vertical="top" wrapText="1"/>
    </xf>
    <xf numFmtId="0" fontId="6" fillId="0" borderId="0" xfId="50" applyFont="1" applyAlignment="1" applyProtection="1">
      <alignment horizontal="center"/>
    </xf>
    <xf numFmtId="174" fontId="6" fillId="0" borderId="0" xfId="50" applyNumberFormat="1" applyFont="1" applyAlignment="1" applyProtection="1">
      <alignment horizontal="right"/>
    </xf>
    <xf numFmtId="0" fontId="2" fillId="0" borderId="20" xfId="50" applyFont="1" applyBorder="1" applyProtection="1"/>
    <xf numFmtId="0" fontId="2" fillId="0" borderId="20" xfId="50" applyFont="1" applyBorder="1" applyAlignment="1" applyProtection="1">
      <alignment horizontal="left" vertical="top"/>
    </xf>
    <xf numFmtId="0" fontId="16" fillId="0" borderId="20" xfId="50" applyFont="1" applyBorder="1" applyAlignment="1" applyProtection="1">
      <alignment horizontal="center"/>
    </xf>
    <xf numFmtId="174" fontId="16" fillId="0" borderId="20" xfId="50" applyNumberFormat="1" applyFont="1" applyBorder="1" applyAlignment="1" applyProtection="1">
      <alignment horizontal="right"/>
    </xf>
    <xf numFmtId="0" fontId="6" fillId="0" borderId="20" xfId="50" applyFont="1" applyBorder="1" applyAlignment="1" applyProtection="1">
      <alignment horizontal="left" vertical="top" wrapText="1"/>
    </xf>
    <xf numFmtId="0" fontId="6" fillId="0" borderId="20" xfId="50" applyFont="1" applyBorder="1" applyAlignment="1" applyProtection="1">
      <alignment horizontal="center"/>
    </xf>
    <xf numFmtId="0" fontId="3" fillId="0" borderId="19" xfId="50" applyFont="1" applyBorder="1" applyAlignment="1" applyProtection="1">
      <alignment horizontal="left" vertical="top"/>
    </xf>
    <xf numFmtId="0" fontId="3" fillId="0" borderId="18" xfId="50" applyFont="1" applyBorder="1" applyAlignment="1" applyProtection="1">
      <alignment horizontal="left" vertical="top" wrapText="1"/>
    </xf>
    <xf numFmtId="0" fontId="3" fillId="0" borderId="18" xfId="50" applyFont="1" applyBorder="1" applyAlignment="1" applyProtection="1">
      <alignment horizontal="center"/>
    </xf>
    <xf numFmtId="174" fontId="3" fillId="0" borderId="18" xfId="50" applyNumberFormat="1" applyFont="1" applyBorder="1" applyAlignment="1" applyProtection="1">
      <alignment horizontal="right"/>
    </xf>
    <xf numFmtId="174" fontId="3" fillId="0" borderId="17" xfId="50" applyNumberFormat="1" applyFont="1" applyBorder="1" applyAlignment="1" applyProtection="1">
      <alignment horizontal="right"/>
    </xf>
    <xf numFmtId="0" fontId="48" fillId="0" borderId="0" xfId="50" applyFont="1" applyAlignment="1" applyProtection="1">
      <alignment horizontal="left" vertical="top" wrapText="1"/>
    </xf>
    <xf numFmtId="0" fontId="11" fillId="0" borderId="0" xfId="50" applyFont="1" applyAlignment="1" applyProtection="1">
      <alignment horizontal="left" vertical="top" wrapText="1"/>
    </xf>
    <xf numFmtId="174" fontId="6" fillId="0" borderId="0" xfId="50" applyNumberFormat="1" applyFont="1" applyAlignment="1" applyProtection="1">
      <alignment horizontal="right"/>
      <protection locked="0"/>
    </xf>
    <xf numFmtId="0" fontId="7" fillId="0" borderId="13" xfId="54" applyFont="1" applyBorder="1" applyAlignment="1" applyProtection="1">
      <alignment horizontal="center" vertical="center" wrapText="1"/>
    </xf>
    <xf numFmtId="0" fontId="6" fillId="0" borderId="0" xfId="50" applyFont="1" applyAlignment="1" applyProtection="1">
      <alignment horizontal="left" wrapText="1"/>
    </xf>
    <xf numFmtId="0" fontId="6" fillId="0" borderId="0" xfId="50" applyFont="1" applyFill="1" applyAlignment="1" applyProtection="1">
      <alignment horizontal="left" vertical="top" wrapText="1"/>
    </xf>
    <xf numFmtId="0" fontId="6" fillId="0" borderId="0" xfId="50" applyFont="1" applyFill="1" applyAlignment="1" applyProtection="1">
      <alignment horizontal="left" wrapText="1"/>
    </xf>
    <xf numFmtId="0" fontId="6" fillId="0" borderId="0" xfId="50" applyFont="1" applyProtection="1"/>
    <xf numFmtId="0" fontId="3" fillId="0" borderId="18" xfId="50" applyFont="1" applyBorder="1" applyAlignment="1" applyProtection="1">
      <alignment horizontal="left" wrapText="1"/>
    </xf>
    <xf numFmtId="0" fontId="16" fillId="0" borderId="0" xfId="50" applyFont="1" applyAlignment="1" applyProtection="1">
      <alignment horizontal="left" wrapText="1"/>
    </xf>
    <xf numFmtId="174" fontId="16" fillId="0" borderId="0" xfId="50" applyNumberFormat="1" applyFont="1" applyBorder="1" applyAlignment="1" applyProtection="1">
      <alignment horizontal="right"/>
    </xf>
    <xf numFmtId="0" fontId="16" fillId="0" borderId="0" xfId="50" applyFont="1" applyBorder="1" applyProtection="1"/>
    <xf numFmtId="0" fontId="8" fillId="0" borderId="0" xfId="50" applyFont="1" applyAlignment="1" applyProtection="1">
      <alignment horizontal="left" vertical="top"/>
    </xf>
    <xf numFmtId="174" fontId="6" fillId="0" borderId="0" xfId="50" applyNumberFormat="1" applyFont="1" applyBorder="1" applyAlignment="1" applyProtection="1">
      <alignment horizontal="right"/>
    </xf>
    <xf numFmtId="0" fontId="6" fillId="0" borderId="0" xfId="50" applyFont="1" applyAlignment="1" applyProtection="1">
      <alignment vertical="top" wrapText="1"/>
    </xf>
    <xf numFmtId="174" fontId="6" fillId="0" borderId="0" xfId="50" applyNumberFormat="1" applyFont="1" applyBorder="1" applyAlignment="1" applyProtection="1">
      <alignment horizontal="right"/>
      <protection locked="0"/>
    </xf>
    <xf numFmtId="0" fontId="11" fillId="24" borderId="16" xfId="0" applyFont="1" applyFill="1" applyBorder="1" applyAlignment="1" applyProtection="1"/>
    <xf numFmtId="0" fontId="11" fillId="24" borderId="23" xfId="0" applyFont="1" applyFill="1" applyBorder="1" applyAlignment="1" applyProtection="1"/>
    <xf numFmtId="0" fontId="3" fillId="24" borderId="10" xfId="0" applyFont="1" applyFill="1" applyBorder="1" applyAlignment="1" applyProtection="1">
      <alignment wrapText="1"/>
    </xf>
    <xf numFmtId="0" fontId="3" fillId="0" borderId="10" xfId="0" applyFont="1" applyBorder="1" applyAlignment="1" applyProtection="1">
      <alignment wrapText="1"/>
    </xf>
    <xf numFmtId="0" fontId="3" fillId="0" borderId="10" xfId="0" applyFont="1" applyBorder="1" applyAlignment="1" applyProtection="1"/>
    <xf numFmtId="0" fontId="2" fillId="0" borderId="10" xfId="0" applyFont="1" applyBorder="1" applyAlignment="1" applyProtection="1">
      <alignment wrapText="1"/>
    </xf>
    <xf numFmtId="0" fontId="0" fillId="0" borderId="10" xfId="0" applyBorder="1" applyAlignment="1" applyProtection="1"/>
    <xf numFmtId="0" fontId="3" fillId="24" borderId="11" xfId="0" applyFont="1" applyFill="1" applyBorder="1" applyAlignment="1" applyProtection="1"/>
    <xf numFmtId="0" fontId="3" fillId="24" borderId="13" xfId="0" applyFont="1" applyFill="1" applyBorder="1" applyAlignment="1" applyProtection="1"/>
    <xf numFmtId="0" fontId="3" fillId="29" borderId="11" xfId="0" applyFont="1" applyFill="1" applyBorder="1" applyAlignment="1" applyProtection="1">
      <alignment horizontal="left" wrapText="1"/>
    </xf>
    <xf numFmtId="0" fontId="3" fillId="29" borderId="13" xfId="0" applyFont="1" applyFill="1" applyBorder="1" applyAlignment="1" applyProtection="1">
      <alignment horizontal="left" wrapText="1"/>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wrapText="1"/>
    </xf>
    <xf numFmtId="0" fontId="5"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3" fillId="0" borderId="0" xfId="0" applyFont="1" applyBorder="1" applyAlignment="1" applyProtection="1">
      <alignment vertical="top" wrapText="1"/>
    </xf>
    <xf numFmtId="0" fontId="3" fillId="0" borderId="0" xfId="0" applyFont="1" applyAlignment="1" applyProtection="1">
      <alignment vertical="top" wrapText="1"/>
    </xf>
    <xf numFmtId="0" fontId="11" fillId="0" borderId="0" xfId="51" applyFont="1" applyFill="1" applyBorder="1" applyAlignment="1" applyProtection="1">
      <alignment horizontal="left" vertical="top" wrapText="1"/>
    </xf>
    <xf numFmtId="0" fontId="7" fillId="0" borderId="21" xfId="51" applyFont="1" applyFill="1" applyBorder="1" applyAlignment="1" applyProtection="1">
      <alignment horizontal="left" vertical="top" wrapText="1"/>
    </xf>
    <xf numFmtId="0" fontId="7" fillId="0" borderId="0" xfId="51" applyFont="1" applyFill="1" applyBorder="1" applyAlignment="1" applyProtection="1">
      <alignment horizontal="left" vertical="top" wrapText="1"/>
    </xf>
    <xf numFmtId="0" fontId="16" fillId="0" borderId="0" xfId="50" applyFont="1" applyAlignment="1" applyProtection="1">
      <alignment horizontal="left" vertical="top" wrapText="1"/>
    </xf>
  </cellXfs>
  <cellStyles count="7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2" xfId="28"/>
    <cellStyle name="Comma 3" xfId="29"/>
    <cellStyle name="Comma0" xfId="30"/>
    <cellStyle name="Currency0" xfId="31"/>
    <cellStyle name="Date" xfId="32"/>
    <cellStyle name="Dezimal [0]_Tabelle1" xfId="33"/>
    <cellStyle name="Dezimal_Tabelle1" xfId="34"/>
    <cellStyle name="Explanatory Text" xfId="35"/>
    <cellStyle name="Fixed" xfId="36"/>
    <cellStyle name="general" xfId="37"/>
    <cellStyle name="general 2" xfId="38"/>
    <cellStyle name="Good" xfId="39"/>
    <cellStyle name="Heading 1" xfId="40"/>
    <cellStyle name="Heading 1 2" xfId="41"/>
    <cellStyle name="Heading 2" xfId="42"/>
    <cellStyle name="Heading 2 2" xfId="43"/>
    <cellStyle name="Heading 3" xfId="44"/>
    <cellStyle name="Heading 4" xfId="45"/>
    <cellStyle name="Heading1" xfId="46"/>
    <cellStyle name="Heading2" xfId="47"/>
    <cellStyle name="Input" xfId="48"/>
    <cellStyle name="Linked Cell" xfId="49"/>
    <cellStyle name="Navadno" xfId="0" builtinId="0"/>
    <cellStyle name="Navadno 2" xfId="50"/>
    <cellStyle name="Navadno 3" xfId="51"/>
    <cellStyle name="Navadno_hidro+es" xfId="52"/>
    <cellStyle name="Navadno_List1" xfId="53"/>
    <cellStyle name="Navadno_S1714-PA-ZP" xfId="54"/>
    <cellStyle name="Neutral" xfId="55"/>
    <cellStyle name="Normal 2" xfId="56"/>
    <cellStyle name="Normal 3" xfId="57"/>
    <cellStyle name="Normal 3 2" xfId="58"/>
    <cellStyle name="Normal 4" xfId="59"/>
    <cellStyle name="Normal 5" xfId="60"/>
    <cellStyle name="Normal_003-STOLPIČA A + B" xfId="61"/>
    <cellStyle name="Normal_Popis" xfId="62"/>
    <cellStyle name="Note" xfId="63"/>
    <cellStyle name="Output" xfId="64"/>
    <cellStyle name="Percent 2" xfId="65"/>
    <cellStyle name="Standard_Tabelle1" xfId="66"/>
    <cellStyle name="TableStyleLight1 2" xfId="67"/>
    <cellStyle name="Title" xfId="68"/>
    <cellStyle name="Total" xfId="69"/>
    <cellStyle name="Valuta (0)_344COMPU" xfId="70"/>
    <cellStyle name="Währung [0]_Tabelle1" xfId="71"/>
    <cellStyle name="Währung_Tabelle1" xfId="72"/>
    <cellStyle name="Warning Text" xfId="7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LOS\RAZVOJ\CE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CORSO/J344/ESECUTIV/DOCUM/MEC/COMPUTI/COMPUTI/Cartel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s>
    <sheetDataSet>
      <sheetData sheetId="0"/>
      <sheetData sheetId="1" refreshError="1">
        <row r="12">
          <cell r="B12" t="str">
            <v>W</v>
          </cell>
          <cell r="C12" t="str">
            <v>m</v>
          </cell>
          <cell r="E12" t="str">
            <v>m/s</v>
          </cell>
          <cell r="F12" t="str">
            <v>m3/h</v>
          </cell>
          <cell r="G12" t="str">
            <v>mm</v>
          </cell>
          <cell r="H12" t="str">
            <v>DN</v>
          </cell>
        </row>
        <row r="13">
          <cell r="B13">
            <v>1337000</v>
          </cell>
          <cell r="C13">
            <v>10</v>
          </cell>
          <cell r="D13">
            <v>18</v>
          </cell>
          <cell r="E13">
            <v>2</v>
          </cell>
          <cell r="F13">
            <v>191.19172215341931</v>
          </cell>
          <cell r="G13">
            <v>183.87528278992957</v>
          </cell>
          <cell r="H13">
            <v>200</v>
          </cell>
        </row>
        <row r="14">
          <cell r="B14">
            <v>1337000</v>
          </cell>
          <cell r="C14" t="str">
            <v>dp =</v>
          </cell>
          <cell r="D14">
            <v>15</v>
          </cell>
          <cell r="E14" t="str">
            <v>kPa</v>
          </cell>
          <cell r="F14">
            <v>191.19172215341931</v>
          </cell>
          <cell r="G14" t="str">
            <v xml:space="preserve"> </v>
          </cell>
          <cell r="H14">
            <v>80</v>
          </cell>
        </row>
        <row r="15">
          <cell r="B15" t="str">
            <v>Regulacijski ventil</v>
          </cell>
          <cell r="E15" t="str">
            <v>V5011R,ML7425A (NC),</v>
          </cell>
          <cell r="G15" t="str">
            <v>DN80, kvs = 100,0 m3/h</v>
          </cell>
        </row>
        <row r="17">
          <cell r="B17">
            <v>2674000</v>
          </cell>
          <cell r="C17">
            <v>10</v>
          </cell>
          <cell r="D17">
            <v>18</v>
          </cell>
          <cell r="E17">
            <v>1.5</v>
          </cell>
          <cell r="F17">
            <v>382.38344430683861</v>
          </cell>
          <cell r="G17">
            <v>300.2670794301925</v>
          </cell>
          <cell r="H17">
            <v>300</v>
          </cell>
        </row>
        <row r="18">
          <cell r="B18">
            <v>2674000</v>
          </cell>
          <cell r="C18" t="str">
            <v>dp =</v>
          </cell>
          <cell r="D18">
            <v>20</v>
          </cell>
          <cell r="E18" t="str">
            <v>kPa</v>
          </cell>
          <cell r="F18">
            <v>382.38344430683861</v>
          </cell>
          <cell r="G18" t="str">
            <v xml:space="preserve"> </v>
          </cell>
          <cell r="H18">
            <v>80</v>
          </cell>
        </row>
        <row r="19">
          <cell r="B19" t="str">
            <v>Regulacijski ventil</v>
          </cell>
          <cell r="E19" t="str">
            <v>V5011R,ML7425A (NC),</v>
          </cell>
          <cell r="G19" t="str">
            <v>DN80, kvs = 100,0 m3/h</v>
          </cell>
        </row>
        <row r="21">
          <cell r="B21">
            <v>368500.00000000006</v>
          </cell>
          <cell r="C21">
            <v>10</v>
          </cell>
          <cell r="D21">
            <v>18</v>
          </cell>
          <cell r="E21">
            <v>1.5</v>
          </cell>
          <cell r="F21">
            <v>52.695699037797326</v>
          </cell>
          <cell r="G21">
            <v>111.46685926052126</v>
          </cell>
          <cell r="H21">
            <v>125</v>
          </cell>
        </row>
        <row r="22">
          <cell r="B22">
            <v>368500.00000000006</v>
          </cell>
          <cell r="C22" t="str">
            <v>dp =</v>
          </cell>
          <cell r="D22">
            <v>20</v>
          </cell>
          <cell r="E22" t="str">
            <v>kPa</v>
          </cell>
          <cell r="F22">
            <v>52.695699037797326</v>
          </cell>
          <cell r="G22" t="str">
            <v xml:space="preserve"> </v>
          </cell>
          <cell r="H22">
            <v>80</v>
          </cell>
        </row>
        <row r="23">
          <cell r="B23" t="str">
            <v>Regulacijski ventil</v>
          </cell>
          <cell r="E23" t="str">
            <v>V5011R,ML7425A (NC),</v>
          </cell>
          <cell r="G23" t="str">
            <v>DN80, kvs = 100,0 m3/h</v>
          </cell>
        </row>
        <row r="26">
          <cell r="B26">
            <v>737000.00000000012</v>
          </cell>
          <cell r="C26">
            <v>10</v>
          </cell>
          <cell r="D26">
            <v>18</v>
          </cell>
          <cell r="E26">
            <v>3</v>
          </cell>
          <cell r="F26">
            <v>105.39139807559465</v>
          </cell>
          <cell r="G26">
            <v>111.46685926052126</v>
          </cell>
          <cell r="H26">
            <v>125</v>
          </cell>
        </row>
        <row r="27">
          <cell r="B27">
            <v>737000.00000000012</v>
          </cell>
          <cell r="C27" t="str">
            <v>dp =</v>
          </cell>
          <cell r="D27">
            <v>20</v>
          </cell>
          <cell r="E27" t="str">
            <v>kPa</v>
          </cell>
          <cell r="F27">
            <v>105.39139807559465</v>
          </cell>
          <cell r="G27" t="str">
            <v xml:space="preserve"> </v>
          </cell>
          <cell r="H27">
            <v>80</v>
          </cell>
        </row>
        <row r="28">
          <cell r="B28" t="str">
            <v>Regulacijski ventil</v>
          </cell>
          <cell r="E28" t="str">
            <v>V5011R,ML7425A (NC),</v>
          </cell>
          <cell r="G28" t="str">
            <v>DN80, kvs = 100,0 m3/h</v>
          </cell>
        </row>
        <row r="994">
          <cell r="B994">
            <v>0</v>
          </cell>
          <cell r="C994" t="str">
            <v>dp =</v>
          </cell>
          <cell r="D994">
            <v>0.1</v>
          </cell>
          <cell r="E994" t="str">
            <v>kPa</v>
          </cell>
          <cell r="F994">
            <v>0</v>
          </cell>
          <cell r="G994" t="str">
            <v xml:space="preserve"> </v>
          </cell>
          <cell r="H994">
            <v>15</v>
          </cell>
        </row>
        <row r="995">
          <cell r="B995" t="str">
            <v>Regulacijski ventil</v>
          </cell>
          <cell r="E995" t="str">
            <v>V5328A DN15, kvs = 0,1 m3/h,</v>
          </cell>
          <cell r="H995" t="str">
            <v>MP 953 A(NO)</v>
          </cell>
        </row>
        <row r="996">
          <cell r="B996">
            <v>1000</v>
          </cell>
          <cell r="C996" t="str">
            <v>dp =</v>
          </cell>
          <cell r="D996">
            <v>0.1</v>
          </cell>
          <cell r="E996" t="str">
            <v>kPa</v>
          </cell>
          <cell r="F996">
            <v>0.14300054012970778</v>
          </cell>
          <cell r="G996" t="str">
            <v xml:space="preserve"> </v>
          </cell>
          <cell r="H996">
            <v>20</v>
          </cell>
        </row>
        <row r="997">
          <cell r="B997" t="str">
            <v>Regulacijski ventil</v>
          </cell>
          <cell r="E997" t="str">
            <v>V5329A DN20, kvs = 6,3 m3/h,</v>
          </cell>
          <cell r="H997" t="str">
            <v>MP 953 A(NO)</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ttocentrale"/>
    </sheetNames>
    <sheetDataSet>
      <sheetData sheetId="0">
        <row r="2">
          <cell r="A2" t="str">
            <v xml:space="preserve"> N. </v>
          </cell>
          <cell r="B2" t="str">
            <v xml:space="preserve">Codice     </v>
          </cell>
          <cell r="D2" t="str">
            <v>Descrizione</v>
          </cell>
          <cell r="E2" t="str">
            <v>Unità di misura</v>
          </cell>
          <cell r="F2" t="str">
            <v>Quantità</v>
          </cell>
          <cell r="G2" t="str">
            <v>Prezzo unitario</v>
          </cell>
          <cell r="H2" t="str">
            <v>Importo</v>
          </cell>
        </row>
        <row r="3">
          <cell r="B3"/>
          <cell r="C3"/>
          <cell r="D3" t="str">
            <v>SOTTOCENTRALE TERMICA</v>
          </cell>
          <cell r="E3"/>
          <cell r="G3"/>
          <cell r="H3"/>
        </row>
        <row r="4">
          <cell r="B4"/>
          <cell r="C4"/>
          <cell r="D4"/>
          <cell r="E4"/>
          <cell r="G4"/>
          <cell r="H4"/>
        </row>
        <row r="5">
          <cell r="A5">
            <v>579071</v>
          </cell>
          <cell r="B5" t="str">
            <v>579. A301</v>
          </cell>
          <cell r="C5">
            <v>0</v>
          </cell>
          <cell r="D5" t="str">
            <v>SCAMBIATORE DI CALORE A PIASTRA</v>
          </cell>
          <cell r="E5">
            <v>0</v>
          </cell>
          <cell r="G5">
            <v>0</v>
          </cell>
          <cell r="H5"/>
        </row>
        <row r="6">
          <cell r="A6">
            <v>579097</v>
          </cell>
          <cell r="B6">
            <v>0</v>
          </cell>
          <cell r="C6" t="str">
            <v>A21</v>
          </cell>
          <cell r="D6" t="str">
            <v xml:space="preserve">- Potenzialità 3488 kW (3000000 kcal/h)       </v>
          </cell>
          <cell r="E6" t="str">
            <v>n.</v>
          </cell>
          <cell r="F6">
            <v>1</v>
          </cell>
          <cell r="G6">
            <v>29500000</v>
          </cell>
          <cell r="H6">
            <v>29500000</v>
          </cell>
        </row>
        <row r="7">
          <cell r="B7"/>
          <cell r="C7"/>
          <cell r="D7"/>
          <cell r="E7"/>
          <cell r="G7"/>
          <cell r="H7"/>
        </row>
        <row r="8">
          <cell r="A8" t="str">
            <v>nd</v>
          </cell>
          <cell r="B8" t="e">
            <v>#N/A</v>
          </cell>
          <cell r="C8" t="e">
            <v>#N/A</v>
          </cell>
          <cell r="D8" t="e">
            <v>#N/A</v>
          </cell>
          <cell r="E8" t="e">
            <v>#N/A</v>
          </cell>
          <cell r="F8">
            <v>1</v>
          </cell>
          <cell r="G8">
            <v>2000000</v>
          </cell>
          <cell r="H8">
            <v>2000000</v>
          </cell>
        </row>
        <row r="9">
          <cell r="B9"/>
          <cell r="C9"/>
          <cell r="D9"/>
          <cell r="E9"/>
          <cell r="G9"/>
          <cell r="H9"/>
        </row>
        <row r="10">
          <cell r="A10" t="str">
            <v>nd</v>
          </cell>
          <cell r="B10" t="e">
            <v>#N/A</v>
          </cell>
          <cell r="C10" t="e">
            <v>#N/A</v>
          </cell>
          <cell r="D10" t="e">
            <v>#N/A</v>
          </cell>
          <cell r="E10" t="e">
            <v>#N/A</v>
          </cell>
          <cell r="F10">
            <v>1</v>
          </cell>
          <cell r="G10">
            <v>17000000</v>
          </cell>
          <cell r="H10">
            <v>17000000</v>
          </cell>
        </row>
        <row r="11">
          <cell r="B11"/>
          <cell r="C11"/>
          <cell r="D11"/>
          <cell r="E11"/>
          <cell r="G11"/>
          <cell r="H11"/>
        </row>
        <row r="12">
          <cell r="A12">
            <v>579398</v>
          </cell>
          <cell r="B12" t="str">
            <v>579.P110</v>
          </cell>
          <cell r="C12">
            <v>0</v>
          </cell>
          <cell r="D12" t="str">
            <v>POMPE CENTRIFUGHE AD ASSE ORIZZONTALE A 1450 g/1'</v>
          </cell>
          <cell r="E12">
            <v>0</v>
          </cell>
          <cell r="G12">
            <v>0</v>
          </cell>
          <cell r="H12"/>
        </row>
        <row r="13">
          <cell r="A13">
            <v>579403</v>
          </cell>
          <cell r="B13">
            <v>0</v>
          </cell>
          <cell r="C13" t="str">
            <v>A4</v>
          </cell>
          <cell r="D13" t="str">
            <v xml:space="preserve">- motore da 1,5 kW; grandezza 80-160      </v>
          </cell>
          <cell r="E13" t="str">
            <v>n.</v>
          </cell>
          <cell r="F13">
            <v>2</v>
          </cell>
          <cell r="G13">
            <v>1200000</v>
          </cell>
          <cell r="H13">
            <v>2400000</v>
          </cell>
        </row>
        <row r="14">
          <cell r="B14"/>
          <cell r="C14"/>
          <cell r="D14"/>
          <cell r="E14"/>
          <cell r="G14"/>
          <cell r="H14"/>
        </row>
        <row r="15">
          <cell r="A15">
            <v>510200</v>
          </cell>
          <cell r="B15" t="str">
            <v>510. A236</v>
          </cell>
          <cell r="C15">
            <v>0</v>
          </cell>
          <cell r="D15" t="str">
            <v>VALVOLA A FARFALLA IN GHISA PN16 TIPO LUG</v>
          </cell>
          <cell r="E15">
            <v>0</v>
          </cell>
          <cell r="G15">
            <v>0</v>
          </cell>
          <cell r="H15"/>
        </row>
        <row r="16">
          <cell r="A16">
            <v>510115</v>
          </cell>
          <cell r="B16">
            <v>0</v>
          </cell>
          <cell r="C16" t="str">
            <v>A9</v>
          </cell>
          <cell r="D16" t="str">
            <v xml:space="preserve">- DN 100       </v>
          </cell>
          <cell r="E16" t="str">
            <v>n°</v>
          </cell>
          <cell r="F16">
            <v>4</v>
          </cell>
          <cell r="G16">
            <v>120000</v>
          </cell>
          <cell r="H16">
            <v>480000</v>
          </cell>
        </row>
        <row r="17">
          <cell r="A17">
            <v>510117</v>
          </cell>
          <cell r="B17">
            <v>0</v>
          </cell>
          <cell r="C17" t="str">
            <v>A11</v>
          </cell>
          <cell r="D17" t="str">
            <v xml:space="preserve">- DN 150       </v>
          </cell>
          <cell r="E17" t="str">
            <v>n°</v>
          </cell>
          <cell r="F17">
            <v>3</v>
          </cell>
          <cell r="G17">
            <v>522000</v>
          </cell>
          <cell r="H17">
            <v>1566000</v>
          </cell>
        </row>
        <row r="18">
          <cell r="B18"/>
          <cell r="C18"/>
          <cell r="D18"/>
          <cell r="E18"/>
          <cell r="G18"/>
          <cell r="H18"/>
        </row>
        <row r="19">
          <cell r="A19">
            <v>510224</v>
          </cell>
          <cell r="B19" t="str">
            <v>510. A275</v>
          </cell>
          <cell r="C19">
            <v>0</v>
          </cell>
          <cell r="D19" t="str">
            <v>FILTRO A CESTELLO ESTRAIBILE IN GHISA PN16</v>
          </cell>
          <cell r="E19">
            <v>0</v>
          </cell>
          <cell r="G19">
            <v>0</v>
          </cell>
          <cell r="H19"/>
        </row>
        <row r="20">
          <cell r="A20">
            <v>510115</v>
          </cell>
          <cell r="B20">
            <v>0</v>
          </cell>
          <cell r="C20" t="str">
            <v>A9</v>
          </cell>
          <cell r="D20" t="str">
            <v xml:space="preserve">- DN 100       </v>
          </cell>
          <cell r="E20" t="str">
            <v>n°</v>
          </cell>
          <cell r="F20">
            <v>2</v>
          </cell>
          <cell r="G20">
            <v>200000</v>
          </cell>
          <cell r="H20">
            <v>400000</v>
          </cell>
        </row>
        <row r="21">
          <cell r="B21"/>
          <cell r="C21"/>
          <cell r="D21"/>
          <cell r="E21"/>
          <cell r="G21"/>
          <cell r="H21"/>
        </row>
        <row r="22">
          <cell r="A22">
            <v>510124</v>
          </cell>
          <cell r="B22" t="str">
            <v>510. A190</v>
          </cell>
          <cell r="C22">
            <v>0</v>
          </cell>
          <cell r="D22" t="str">
            <v>GIUNTO ANTIVIBRANTE IN GOMMA PN10</v>
          </cell>
          <cell r="E22">
            <v>0</v>
          </cell>
          <cell r="G22">
            <v>0</v>
          </cell>
          <cell r="H22"/>
        </row>
        <row r="23">
          <cell r="A23">
            <v>510115</v>
          </cell>
          <cell r="B23">
            <v>0</v>
          </cell>
          <cell r="C23" t="str">
            <v>A9</v>
          </cell>
          <cell r="D23" t="str">
            <v xml:space="preserve">- DN 100       </v>
          </cell>
          <cell r="E23" t="str">
            <v>n°</v>
          </cell>
          <cell r="F23">
            <v>4</v>
          </cell>
          <cell r="G23">
            <v>200000</v>
          </cell>
          <cell r="H23">
            <v>800000</v>
          </cell>
        </row>
        <row r="24">
          <cell r="B24"/>
          <cell r="C24"/>
          <cell r="D24"/>
          <cell r="E24"/>
          <cell r="G24"/>
          <cell r="H24"/>
        </row>
        <row r="25">
          <cell r="A25">
            <v>510230</v>
          </cell>
          <cell r="B25" t="str">
            <v>510. A295</v>
          </cell>
          <cell r="C25">
            <v>0</v>
          </cell>
          <cell r="D25" t="str">
            <v>VALVOLA DI RITEGNO A DISCO PN16</v>
          </cell>
          <cell r="E25">
            <v>0</v>
          </cell>
          <cell r="G25">
            <v>0</v>
          </cell>
          <cell r="H25"/>
        </row>
        <row r="26">
          <cell r="A26">
            <v>510115</v>
          </cell>
          <cell r="B26">
            <v>0</v>
          </cell>
          <cell r="C26" t="str">
            <v>A9</v>
          </cell>
          <cell r="D26" t="str">
            <v xml:space="preserve">- DN 100       </v>
          </cell>
          <cell r="E26" t="str">
            <v>n°</v>
          </cell>
          <cell r="F26">
            <v>2</v>
          </cell>
          <cell r="G26">
            <v>200000</v>
          </cell>
          <cell r="H26">
            <v>400000</v>
          </cell>
        </row>
        <row r="27">
          <cell r="B27"/>
          <cell r="C27"/>
          <cell r="D27"/>
          <cell r="E27"/>
          <cell r="G27"/>
          <cell r="H27"/>
        </row>
        <row r="28">
          <cell r="A28">
            <v>579503</v>
          </cell>
          <cell r="B28" t="str">
            <v>579. V102</v>
          </cell>
          <cell r="C28">
            <v>0</v>
          </cell>
          <cell r="D28" t="str">
            <v>VASO DI ESPANSIONE CHIUSO A MEMBRANA</v>
          </cell>
          <cell r="E28">
            <v>0</v>
          </cell>
          <cell r="G28">
            <v>0</v>
          </cell>
          <cell r="H28"/>
        </row>
        <row r="29">
          <cell r="A29">
            <v>579515</v>
          </cell>
          <cell r="B29">
            <v>0</v>
          </cell>
          <cell r="C29" t="str">
            <v>A11</v>
          </cell>
          <cell r="D29" t="str">
            <v>- Capacità  750 l</v>
          </cell>
          <cell r="E29" t="str">
            <v>n.</v>
          </cell>
          <cell r="F29">
            <v>1</v>
          </cell>
          <cell r="G29">
            <v>1615000</v>
          </cell>
          <cell r="H29">
            <v>1615000</v>
          </cell>
        </row>
        <row r="30">
          <cell r="B30"/>
          <cell r="C30"/>
          <cell r="D30"/>
          <cell r="E30"/>
          <cell r="G30"/>
          <cell r="H30"/>
        </row>
        <row r="31">
          <cell r="A31">
            <v>579170</v>
          </cell>
          <cell r="B31" t="str">
            <v>579. A335</v>
          </cell>
          <cell r="C31">
            <v>0</v>
          </cell>
          <cell r="D31" t="str">
            <v>PRODUTTORE INDIRETTO DI VAPORE AD ACQUA SURRISC</v>
          </cell>
          <cell r="E31">
            <v>0</v>
          </cell>
          <cell r="G31">
            <v>0</v>
          </cell>
          <cell r="H31"/>
        </row>
        <row r="32">
          <cell r="A32">
            <v>579193</v>
          </cell>
          <cell r="B32">
            <v>0</v>
          </cell>
          <cell r="C32" t="str">
            <v>A21</v>
          </cell>
          <cell r="D32" t="str">
            <v xml:space="preserve">- Potenzialità 3488 kW (3000000 kcal/h)       </v>
          </cell>
          <cell r="E32" t="str">
            <v>n.</v>
          </cell>
          <cell r="F32">
            <v>1</v>
          </cell>
          <cell r="G32">
            <v>98605000</v>
          </cell>
          <cell r="H32">
            <v>98605000</v>
          </cell>
        </row>
        <row r="33">
          <cell r="B33"/>
          <cell r="C33"/>
          <cell r="D33"/>
          <cell r="E33"/>
          <cell r="G33"/>
          <cell r="H33"/>
        </row>
        <row r="34">
          <cell r="A34" t="str">
            <v>nd</v>
          </cell>
          <cell r="B34" t="e">
            <v>#N/A</v>
          </cell>
          <cell r="C34" t="e">
            <v>#N/A</v>
          </cell>
          <cell r="D34" t="e">
            <v>#N/A</v>
          </cell>
          <cell r="E34" t="e">
            <v>#N/A</v>
          </cell>
          <cell r="F34">
            <v>1</v>
          </cell>
          <cell r="G34">
            <v>3000000</v>
          </cell>
          <cell r="H34">
            <v>3000000</v>
          </cell>
        </row>
        <row r="35">
          <cell r="B35"/>
          <cell r="C35"/>
          <cell r="D35"/>
          <cell r="E35"/>
          <cell r="G35"/>
          <cell r="H35"/>
        </row>
        <row r="36">
          <cell r="A36">
            <v>510242</v>
          </cell>
          <cell r="B36" t="str">
            <v>510. B429</v>
          </cell>
          <cell r="C36">
            <v>0</v>
          </cell>
          <cell r="D36" t="str">
            <v>VALVOLA A FLUSSO AVV.IN ACCIAIO PN40 CON SOFFIETTO</v>
          </cell>
          <cell r="E36">
            <v>0</v>
          </cell>
          <cell r="G36">
            <v>0</v>
          </cell>
          <cell r="H36"/>
        </row>
        <row r="37">
          <cell r="A37">
            <v>510111</v>
          </cell>
          <cell r="B37">
            <v>0</v>
          </cell>
          <cell r="C37" t="str">
            <v>A5</v>
          </cell>
          <cell r="D37" t="str">
            <v xml:space="preserve">- DN 40       </v>
          </cell>
          <cell r="E37" t="str">
            <v>n°</v>
          </cell>
          <cell r="F37">
            <v>3</v>
          </cell>
          <cell r="G37">
            <v>50000</v>
          </cell>
          <cell r="H37">
            <v>150000</v>
          </cell>
        </row>
        <row r="38">
          <cell r="A38">
            <v>510114</v>
          </cell>
          <cell r="B38">
            <v>0</v>
          </cell>
          <cell r="C38" t="str">
            <v>A8</v>
          </cell>
          <cell r="D38" t="str">
            <v xml:space="preserve">- DN 80       </v>
          </cell>
          <cell r="E38" t="str">
            <v>n°</v>
          </cell>
          <cell r="F38">
            <v>4</v>
          </cell>
          <cell r="G38">
            <v>100000</v>
          </cell>
          <cell r="H38">
            <v>400000</v>
          </cell>
        </row>
        <row r="39">
          <cell r="A39">
            <v>510115</v>
          </cell>
          <cell r="B39">
            <v>0</v>
          </cell>
          <cell r="C39" t="str">
            <v>A9</v>
          </cell>
          <cell r="D39" t="str">
            <v xml:space="preserve">- DN 100       </v>
          </cell>
          <cell r="E39" t="str">
            <v>n°</v>
          </cell>
          <cell r="F39">
            <v>3</v>
          </cell>
          <cell r="G39">
            <v>100000</v>
          </cell>
          <cell r="H39">
            <v>300000</v>
          </cell>
        </row>
        <row r="40">
          <cell r="A40">
            <v>510116</v>
          </cell>
          <cell r="B40">
            <v>0</v>
          </cell>
          <cell r="C40" t="str">
            <v>A10</v>
          </cell>
          <cell r="D40" t="str">
            <v xml:space="preserve">- DN 125       </v>
          </cell>
          <cell r="E40" t="str">
            <v>n°</v>
          </cell>
          <cell r="F40">
            <v>8</v>
          </cell>
          <cell r="G40">
            <v>250000</v>
          </cell>
          <cell r="H40">
            <v>2000000</v>
          </cell>
        </row>
        <row r="41">
          <cell r="B41"/>
          <cell r="C41"/>
          <cell r="D41"/>
          <cell r="E41"/>
          <cell r="G41"/>
          <cell r="H41"/>
        </row>
        <row r="42">
          <cell r="A42">
            <v>510191</v>
          </cell>
          <cell r="B42" t="str">
            <v>510. A226</v>
          </cell>
          <cell r="C42">
            <v>0</v>
          </cell>
          <cell r="D42" t="str">
            <v>VALVOLA A FLUSSO AVV. IN GHISA PN16 CON SOFFIETTO</v>
          </cell>
          <cell r="E42">
            <v>0</v>
          </cell>
          <cell r="G42">
            <v>0</v>
          </cell>
          <cell r="H42"/>
        </row>
        <row r="43">
          <cell r="A43">
            <v>510115</v>
          </cell>
          <cell r="B43">
            <v>0</v>
          </cell>
          <cell r="C43" t="str">
            <v>A9</v>
          </cell>
          <cell r="D43" t="str">
            <v xml:space="preserve">- DN 100       </v>
          </cell>
          <cell r="E43" t="str">
            <v>n°</v>
          </cell>
          <cell r="F43">
            <v>1</v>
          </cell>
          <cell r="G43">
            <v>672000</v>
          </cell>
          <cell r="H43">
            <v>672000</v>
          </cell>
        </row>
        <row r="44">
          <cell r="B44"/>
          <cell r="C44"/>
          <cell r="D44"/>
          <cell r="E44"/>
          <cell r="G44"/>
          <cell r="H44"/>
        </row>
        <row r="45">
          <cell r="A45">
            <v>510212</v>
          </cell>
          <cell r="B45" t="str">
            <v>510. A260</v>
          </cell>
          <cell r="C45">
            <v>0</v>
          </cell>
          <cell r="D45" t="str">
            <v>VALVOLA DI RITEGNO IN GHISA PN16 A FLUSSO AVVIATO</v>
          </cell>
          <cell r="E45">
            <v>0</v>
          </cell>
          <cell r="G45">
            <v>0</v>
          </cell>
          <cell r="H45"/>
        </row>
        <row r="46">
          <cell r="A46">
            <v>510131</v>
          </cell>
          <cell r="B46">
            <v>0</v>
          </cell>
          <cell r="C46" t="str">
            <v>A5</v>
          </cell>
          <cell r="D46" t="str">
            <v xml:space="preserve">- DN 40       </v>
          </cell>
          <cell r="E46" t="str">
            <v>n°</v>
          </cell>
          <cell r="F46">
            <v>1</v>
          </cell>
          <cell r="G46">
            <v>234000</v>
          </cell>
          <cell r="H46">
            <v>234000</v>
          </cell>
        </row>
        <row r="47">
          <cell r="B47"/>
          <cell r="C47"/>
          <cell r="D47"/>
          <cell r="E47"/>
          <cell r="G47"/>
          <cell r="H47"/>
        </row>
        <row r="48">
          <cell r="A48" t="str">
            <v>nd</v>
          </cell>
          <cell r="B48" t="e">
            <v>#N/A</v>
          </cell>
          <cell r="C48" t="e">
            <v>#N/A</v>
          </cell>
          <cell r="D48" t="e">
            <v>#N/A</v>
          </cell>
          <cell r="E48" t="e">
            <v>#N/A</v>
          </cell>
          <cell r="F48">
            <v>2</v>
          </cell>
          <cell r="G48">
            <v>250000</v>
          </cell>
          <cell r="H48">
            <v>500000</v>
          </cell>
        </row>
        <row r="49">
          <cell r="B49"/>
          <cell r="C49"/>
          <cell r="D49"/>
          <cell r="E49"/>
          <cell r="G49"/>
          <cell r="H49"/>
        </row>
        <row r="50">
          <cell r="A50" t="str">
            <v>nd</v>
          </cell>
          <cell r="B50" t="e">
            <v>#N/A</v>
          </cell>
          <cell r="C50" t="e">
            <v>#N/A</v>
          </cell>
          <cell r="D50" t="e">
            <v>#N/A</v>
          </cell>
          <cell r="E50" t="e">
            <v>#N/A</v>
          </cell>
          <cell r="F50">
            <v>4</v>
          </cell>
          <cell r="G50">
            <v>250000</v>
          </cell>
          <cell r="H50">
            <v>1000000</v>
          </cell>
        </row>
        <row r="51">
          <cell r="B51"/>
          <cell r="C51"/>
          <cell r="D51"/>
          <cell r="E51"/>
          <cell r="G51"/>
          <cell r="H51"/>
        </row>
        <row r="52">
          <cell r="A52">
            <v>510287</v>
          </cell>
          <cell r="B52" t="str">
            <v>510. T105</v>
          </cell>
          <cell r="C52">
            <v>0</v>
          </cell>
          <cell r="D52" t="str">
            <v>TUBAZIONI IN ACCIAIO NERO S.S.</v>
          </cell>
          <cell r="E52">
            <v>0</v>
          </cell>
          <cell r="G52">
            <v>0</v>
          </cell>
          <cell r="H52"/>
        </row>
        <row r="53">
          <cell r="A53">
            <v>510289</v>
          </cell>
          <cell r="B53">
            <v>0</v>
          </cell>
          <cell r="C53" t="str">
            <v>A0</v>
          </cell>
          <cell r="D53" t="str">
            <v>- Tubazioni in acciaio nero SS</v>
          </cell>
          <cell r="E53" t="str">
            <v>kg</v>
          </cell>
          <cell r="F53">
            <v>6000</v>
          </cell>
          <cell r="G53">
            <v>6000</v>
          </cell>
          <cell r="H53">
            <v>36000000</v>
          </cell>
        </row>
        <row r="54">
          <cell r="B54"/>
          <cell r="C54"/>
          <cell r="D54"/>
          <cell r="E54"/>
          <cell r="G54"/>
          <cell r="H54"/>
        </row>
        <row r="55">
          <cell r="A55">
            <v>510333</v>
          </cell>
          <cell r="B55" t="str">
            <v>510. X091</v>
          </cell>
          <cell r="C55">
            <v>0</v>
          </cell>
          <cell r="D55" t="str">
            <v>VERNICIATURA ANTIRUGGINE</v>
          </cell>
          <cell r="E55">
            <v>0</v>
          </cell>
          <cell r="G55">
            <v>0</v>
          </cell>
          <cell r="H55"/>
        </row>
        <row r="56">
          <cell r="A56">
            <v>510335</v>
          </cell>
          <cell r="B56">
            <v>0</v>
          </cell>
          <cell r="C56" t="str">
            <v>A0</v>
          </cell>
          <cell r="D56" t="str">
            <v>- Verniciatura antiruggine</v>
          </cell>
          <cell r="E56" t="str">
            <v>m2</v>
          </cell>
          <cell r="F56">
            <v>120</v>
          </cell>
          <cell r="G56">
            <v>14000</v>
          </cell>
          <cell r="H56">
            <v>1680000</v>
          </cell>
        </row>
        <row r="57">
          <cell r="B57"/>
          <cell r="C57"/>
          <cell r="D57"/>
          <cell r="E57"/>
          <cell r="G57"/>
          <cell r="H57"/>
        </row>
        <row r="58">
          <cell r="A58">
            <v>540008</v>
          </cell>
          <cell r="B58" t="str">
            <v>540 A102</v>
          </cell>
          <cell r="C58">
            <v>0</v>
          </cell>
          <cell r="D58" t="str">
            <v>ISOLAMENTO TUBI CALDI CON FINITURA IN ISOGENOPAK</v>
          </cell>
          <cell r="E58">
            <v>0</v>
          </cell>
          <cell r="G58">
            <v>0</v>
          </cell>
          <cell r="H58"/>
        </row>
        <row r="59">
          <cell r="A59">
            <v>540010</v>
          </cell>
          <cell r="B59">
            <v>0</v>
          </cell>
          <cell r="C59" t="str">
            <v>A0</v>
          </cell>
          <cell r="D59" t="str">
            <v xml:space="preserve">- Isolamento tubi caldi con finitura in Isogenopack       </v>
          </cell>
          <cell r="E59" t="str">
            <v>m2</v>
          </cell>
          <cell r="F59">
            <v>175</v>
          </cell>
          <cell r="G59">
            <v>39000</v>
          </cell>
          <cell r="H59">
            <v>6825000</v>
          </cell>
        </row>
        <row r="60">
          <cell r="B60"/>
          <cell r="C60"/>
          <cell r="D60"/>
          <cell r="E60"/>
          <cell r="G60"/>
          <cell r="H60"/>
        </row>
        <row r="61">
          <cell r="A61">
            <v>510287</v>
          </cell>
          <cell r="B61" t="str">
            <v>510. T105</v>
          </cell>
          <cell r="C61">
            <v>0</v>
          </cell>
          <cell r="D61" t="str">
            <v>TUBAZIONI IN ACCIAIO NERO S.S.</v>
          </cell>
          <cell r="E61">
            <v>0</v>
          </cell>
          <cell r="G61">
            <v>0</v>
          </cell>
          <cell r="H61"/>
        </row>
        <row r="62">
          <cell r="A62">
            <v>510289</v>
          </cell>
          <cell r="B62">
            <v>0</v>
          </cell>
          <cell r="C62" t="str">
            <v>A0</v>
          </cell>
          <cell r="D62" t="str">
            <v>- Tubazioni in acciaio nero SS</v>
          </cell>
          <cell r="E62" t="str">
            <v>kg</v>
          </cell>
          <cell r="F62">
            <v>970</v>
          </cell>
          <cell r="G62">
            <v>6000</v>
          </cell>
          <cell r="H62">
            <v>5820000</v>
          </cell>
        </row>
        <row r="63">
          <cell r="B63"/>
          <cell r="C63"/>
          <cell r="D63"/>
          <cell r="E63"/>
          <cell r="G63"/>
          <cell r="H63"/>
        </row>
        <row r="64">
          <cell r="A64">
            <v>510333</v>
          </cell>
          <cell r="B64" t="str">
            <v>510. X091</v>
          </cell>
          <cell r="C64">
            <v>0</v>
          </cell>
          <cell r="D64" t="str">
            <v>VERNICIATURA ANTIRUGGINE</v>
          </cell>
          <cell r="E64">
            <v>0</v>
          </cell>
          <cell r="G64">
            <v>0</v>
          </cell>
          <cell r="H64"/>
        </row>
        <row r="65">
          <cell r="A65">
            <v>510335</v>
          </cell>
          <cell r="B65">
            <v>0</v>
          </cell>
          <cell r="C65" t="str">
            <v>A0</v>
          </cell>
          <cell r="D65" t="str">
            <v>- Verniciatura antiruggine</v>
          </cell>
          <cell r="E65" t="str">
            <v>m2</v>
          </cell>
          <cell r="F65">
            <v>15</v>
          </cell>
          <cell r="G65">
            <v>14000</v>
          </cell>
          <cell r="H65">
            <v>210000</v>
          </cell>
        </row>
        <row r="66">
          <cell r="B66"/>
          <cell r="C66"/>
          <cell r="D66"/>
          <cell r="E66"/>
          <cell r="G66"/>
          <cell r="H66"/>
        </row>
        <row r="67">
          <cell r="A67">
            <v>540008</v>
          </cell>
          <cell r="B67" t="str">
            <v>540 A102</v>
          </cell>
          <cell r="C67">
            <v>0</v>
          </cell>
          <cell r="D67" t="str">
            <v>ISOLAMENTO TUBI CALDI CON FINITURA IN ISOGENOPAK</v>
          </cell>
          <cell r="E67">
            <v>0</v>
          </cell>
          <cell r="G67">
            <v>0</v>
          </cell>
          <cell r="H67"/>
        </row>
        <row r="68">
          <cell r="A68">
            <v>540010</v>
          </cell>
          <cell r="B68">
            <v>0</v>
          </cell>
          <cell r="C68" t="str">
            <v>A0</v>
          </cell>
          <cell r="D68" t="str">
            <v xml:space="preserve">- Isolamento tubi caldi con finitura in Isogenopack       </v>
          </cell>
          <cell r="E68" t="str">
            <v>m2</v>
          </cell>
          <cell r="F68">
            <v>25</v>
          </cell>
          <cell r="G68">
            <v>39000</v>
          </cell>
          <cell r="H68">
            <v>975000</v>
          </cell>
        </row>
        <row r="69">
          <cell r="B69"/>
          <cell r="C69"/>
          <cell r="D69"/>
          <cell r="E69"/>
          <cell r="H69"/>
        </row>
        <row r="70">
          <cell r="A70">
            <v>510287</v>
          </cell>
          <cell r="B70" t="str">
            <v>510. T105</v>
          </cell>
          <cell r="C70">
            <v>0</v>
          </cell>
          <cell r="D70" t="str">
            <v>TUBAZIONI IN ACCIAIO NERO S.S.</v>
          </cell>
          <cell r="E70">
            <v>0</v>
          </cell>
          <cell r="H70"/>
        </row>
        <row r="71">
          <cell r="A71">
            <v>510289</v>
          </cell>
          <cell r="B71">
            <v>0</v>
          </cell>
          <cell r="C71" t="str">
            <v>A0</v>
          </cell>
          <cell r="D71" t="str">
            <v>- Tubazioni in acciaio nero SS</v>
          </cell>
          <cell r="E71" t="str">
            <v>kg</v>
          </cell>
          <cell r="F71">
            <v>3000</v>
          </cell>
          <cell r="G71">
            <v>6000</v>
          </cell>
          <cell r="H71">
            <v>18000000</v>
          </cell>
        </row>
        <row r="72">
          <cell r="B72"/>
          <cell r="C72"/>
          <cell r="D72"/>
          <cell r="E72"/>
          <cell r="H72"/>
        </row>
        <row r="73">
          <cell r="A73">
            <v>510333</v>
          </cell>
          <cell r="B73" t="str">
            <v>510. X091</v>
          </cell>
          <cell r="C73">
            <v>0</v>
          </cell>
          <cell r="D73" t="str">
            <v>VERNICIATURA ANTIRUGGINE</v>
          </cell>
          <cell r="E73">
            <v>0</v>
          </cell>
          <cell r="H73"/>
        </row>
        <row r="74">
          <cell r="A74">
            <v>510335</v>
          </cell>
          <cell r="B74">
            <v>0</v>
          </cell>
          <cell r="C74" t="str">
            <v>A0</v>
          </cell>
          <cell r="D74" t="str">
            <v>- Verniciatura antiruggine</v>
          </cell>
          <cell r="E74" t="str">
            <v>m2</v>
          </cell>
          <cell r="F74">
            <v>65</v>
          </cell>
          <cell r="G74">
            <v>14000</v>
          </cell>
          <cell r="H74">
            <v>910000</v>
          </cell>
        </row>
        <row r="75">
          <cell r="B75"/>
          <cell r="C75"/>
          <cell r="D75"/>
          <cell r="E75"/>
          <cell r="H75"/>
        </row>
        <row r="76">
          <cell r="A76">
            <v>540008</v>
          </cell>
          <cell r="B76" t="str">
            <v>540 A102</v>
          </cell>
          <cell r="C76">
            <v>0</v>
          </cell>
          <cell r="D76" t="str">
            <v>ISOLAMENTO TUBI CALDI CON FINITURA IN ISOGENOPAK</v>
          </cell>
          <cell r="E76">
            <v>0</v>
          </cell>
          <cell r="H76"/>
        </row>
        <row r="77">
          <cell r="A77">
            <v>540010</v>
          </cell>
          <cell r="B77">
            <v>0</v>
          </cell>
          <cell r="C77" t="str">
            <v>A0</v>
          </cell>
          <cell r="D77" t="str">
            <v xml:space="preserve">- Isolamento tubi caldi con finitura in Isogenopack       </v>
          </cell>
          <cell r="E77" t="str">
            <v>m2</v>
          </cell>
          <cell r="F77">
            <v>90</v>
          </cell>
          <cell r="G77">
            <v>39000</v>
          </cell>
          <cell r="H77">
            <v>3510000</v>
          </cell>
        </row>
        <row r="78">
          <cell r="B78"/>
          <cell r="C78"/>
          <cell r="D78"/>
          <cell r="E78"/>
          <cell r="H78"/>
        </row>
        <row r="79">
          <cell r="A79">
            <v>510315</v>
          </cell>
          <cell r="B79" t="str">
            <v>510. X001</v>
          </cell>
          <cell r="C79">
            <v>0</v>
          </cell>
          <cell r="D79" t="str">
            <v>FORMAZIONE SCARICHI E SFOGHI ARIA</v>
          </cell>
          <cell r="E79">
            <v>0</v>
          </cell>
          <cell r="G79">
            <v>0</v>
          </cell>
          <cell r="H79"/>
        </row>
        <row r="80">
          <cell r="A80">
            <v>510317</v>
          </cell>
          <cell r="B80">
            <v>0</v>
          </cell>
          <cell r="C80" t="str">
            <v>A0</v>
          </cell>
          <cell r="D80" t="str">
            <v>- Scarichi e sfoghi aria</v>
          </cell>
          <cell r="E80" t="str">
            <v>n</v>
          </cell>
          <cell r="F80">
            <v>10</v>
          </cell>
          <cell r="G80">
            <v>300000</v>
          </cell>
          <cell r="H80">
            <v>3000000</v>
          </cell>
        </row>
        <row r="81">
          <cell r="B81"/>
          <cell r="C81"/>
          <cell r="D81"/>
          <cell r="E81"/>
          <cell r="G81"/>
          <cell r="H81"/>
        </row>
        <row r="82">
          <cell r="A82">
            <v>510351</v>
          </cell>
          <cell r="B82" t="str">
            <v>510. Z105</v>
          </cell>
          <cell r="C82">
            <v>0</v>
          </cell>
          <cell r="D82" t="str">
            <v>TERMOMETRO</v>
          </cell>
          <cell r="E82">
            <v>0</v>
          </cell>
          <cell r="G82">
            <v>0</v>
          </cell>
          <cell r="H82"/>
        </row>
        <row r="83">
          <cell r="A83">
            <v>510353</v>
          </cell>
          <cell r="B83">
            <v>0</v>
          </cell>
          <cell r="C83" t="str">
            <v>A0</v>
          </cell>
          <cell r="D83" t="str">
            <v xml:space="preserve">- Termometro in opera       </v>
          </cell>
          <cell r="E83" t="str">
            <v>n</v>
          </cell>
          <cell r="F83">
            <v>8</v>
          </cell>
          <cell r="G83">
            <v>58000</v>
          </cell>
          <cell r="H83">
            <v>464000</v>
          </cell>
        </row>
        <row r="84">
          <cell r="B84"/>
          <cell r="C84"/>
          <cell r="D84"/>
          <cell r="E84"/>
          <cell r="G84"/>
          <cell r="H84"/>
        </row>
        <row r="85">
          <cell r="A85">
            <v>510354</v>
          </cell>
          <cell r="B85" t="str">
            <v>510. Z110</v>
          </cell>
          <cell r="C85">
            <v>0</v>
          </cell>
          <cell r="D85" t="str">
            <v>MANOMETRO</v>
          </cell>
          <cell r="E85">
            <v>0</v>
          </cell>
          <cell r="G85">
            <v>0</v>
          </cell>
          <cell r="H85"/>
        </row>
        <row r="86">
          <cell r="A86">
            <v>510356</v>
          </cell>
          <cell r="B86">
            <v>0</v>
          </cell>
          <cell r="C86" t="str">
            <v>A0</v>
          </cell>
          <cell r="D86" t="str">
            <v xml:space="preserve">- Manometro in opera .      </v>
          </cell>
          <cell r="E86" t="str">
            <v>n</v>
          </cell>
          <cell r="F86">
            <v>5</v>
          </cell>
          <cell r="G86">
            <v>92000</v>
          </cell>
          <cell r="H86">
            <v>460000</v>
          </cell>
        </row>
        <row r="87">
          <cell r="B87"/>
          <cell r="C87"/>
          <cell r="D87"/>
          <cell r="E87"/>
          <cell r="G87"/>
          <cell r="H87"/>
        </row>
        <row r="88">
          <cell r="A88">
            <v>510294</v>
          </cell>
          <cell r="B88" t="str">
            <v>510. T205</v>
          </cell>
          <cell r="C88">
            <v>0</v>
          </cell>
          <cell r="D88" t="str">
            <v>TUBAZIONI IN ACCIAIO ZINCATO</v>
          </cell>
          <cell r="E88">
            <v>0</v>
          </cell>
          <cell r="G88">
            <v>0</v>
          </cell>
          <cell r="H88"/>
        </row>
        <row r="89">
          <cell r="A89">
            <v>510296</v>
          </cell>
          <cell r="B89">
            <v>0</v>
          </cell>
          <cell r="C89" t="str">
            <v>A0</v>
          </cell>
          <cell r="D89" t="str">
            <v xml:space="preserve">- Tubazioni in acciaio zincato      </v>
          </cell>
          <cell r="E89" t="str">
            <v>kg</v>
          </cell>
          <cell r="F89">
            <v>350</v>
          </cell>
          <cell r="G89">
            <v>6500</v>
          </cell>
          <cell r="H89">
            <v>2275000</v>
          </cell>
        </row>
        <row r="90">
          <cell r="B90"/>
          <cell r="C90"/>
          <cell r="D90"/>
          <cell r="E90"/>
          <cell r="G90"/>
          <cell r="H90"/>
        </row>
        <row r="91">
          <cell r="A91">
            <v>540099</v>
          </cell>
          <cell r="B91" t="str">
            <v>540 A131</v>
          </cell>
          <cell r="C91">
            <v>0</v>
          </cell>
          <cell r="D91" t="str">
            <v>ISOLAMENTO TUBAZIONI CON GUAINE FLESSIBILI</v>
          </cell>
          <cell r="E91">
            <v>0</v>
          </cell>
          <cell r="G91">
            <v>0</v>
          </cell>
          <cell r="H91"/>
        </row>
        <row r="92">
          <cell r="A92">
            <v>540101</v>
          </cell>
          <cell r="B92">
            <v>0</v>
          </cell>
          <cell r="C92" t="str">
            <v>A0</v>
          </cell>
          <cell r="D92" t="str">
            <v xml:space="preserve">- Isolamento tubazioni con guaine flessibili       </v>
          </cell>
          <cell r="E92" t="str">
            <v>m2</v>
          </cell>
          <cell r="F92">
            <v>30</v>
          </cell>
          <cell r="G92">
            <v>48000</v>
          </cell>
          <cell r="H92">
            <v>1440000</v>
          </cell>
        </row>
        <row r="93">
          <cell r="B93"/>
          <cell r="C93"/>
          <cell r="D93"/>
          <cell r="E93"/>
          <cell r="G93"/>
          <cell r="H93"/>
        </row>
        <row r="94">
          <cell r="A94">
            <v>579098</v>
          </cell>
          <cell r="B94" t="str">
            <v>579. A315</v>
          </cell>
          <cell r="C94">
            <v>0</v>
          </cell>
          <cell r="D94" t="str">
            <v>SCAMBIATORE DI CALORE ACQUA SURRISC/ACQUA CALDA</v>
          </cell>
          <cell r="E94">
            <v>0</v>
          </cell>
          <cell r="G94">
            <v>0</v>
          </cell>
          <cell r="H94"/>
        </row>
        <row r="95">
          <cell r="A95">
            <v>579115</v>
          </cell>
          <cell r="B95">
            <v>0</v>
          </cell>
          <cell r="C95" t="str">
            <v>A15</v>
          </cell>
          <cell r="D95" t="str">
            <v xml:space="preserve">- Potenzialità 1744 kW (1500000 kcal/h)       </v>
          </cell>
          <cell r="E95" t="str">
            <v>n.</v>
          </cell>
          <cell r="F95">
            <v>1</v>
          </cell>
          <cell r="G95">
            <v>1500000</v>
          </cell>
          <cell r="H95">
            <v>1500000</v>
          </cell>
        </row>
        <row r="96">
          <cell r="B96"/>
          <cell r="C96"/>
          <cell r="D96"/>
          <cell r="E96"/>
          <cell r="G96"/>
          <cell r="H96"/>
        </row>
        <row r="97">
          <cell r="A97" t="str">
            <v>nd</v>
          </cell>
          <cell r="B97" t="e">
            <v>#N/A</v>
          </cell>
          <cell r="C97" t="e">
            <v>#N/A</v>
          </cell>
          <cell r="D97" t="e">
            <v>#N/A</v>
          </cell>
          <cell r="E97" t="e">
            <v>#N/A</v>
          </cell>
          <cell r="F97">
            <v>1</v>
          </cell>
          <cell r="G97">
            <v>2000000</v>
          </cell>
          <cell r="H97">
            <v>2000000</v>
          </cell>
        </row>
        <row r="98">
          <cell r="B98"/>
          <cell r="C98"/>
          <cell r="D98"/>
          <cell r="E98"/>
          <cell r="G98"/>
          <cell r="H98"/>
        </row>
        <row r="99">
          <cell r="A99">
            <v>579398</v>
          </cell>
          <cell r="B99" t="str">
            <v>579.P110</v>
          </cell>
          <cell r="C99">
            <v>0</v>
          </cell>
          <cell r="D99" t="str">
            <v>POMPE CENTRIFUGHE AD ASSE ORIZZONTALE A 1450 g/1'</v>
          </cell>
          <cell r="E99">
            <v>0</v>
          </cell>
          <cell r="G99">
            <v>0</v>
          </cell>
          <cell r="H99"/>
        </row>
        <row r="100">
          <cell r="A100">
            <v>579415</v>
          </cell>
          <cell r="B100">
            <v>0</v>
          </cell>
          <cell r="C100" t="str">
            <v>A16</v>
          </cell>
          <cell r="D100" t="str">
            <v xml:space="preserve">- motore da 45 kW; grandezza 150-400      </v>
          </cell>
          <cell r="E100" t="str">
            <v>n.</v>
          </cell>
          <cell r="F100">
            <v>2</v>
          </cell>
          <cell r="G100">
            <v>1500000</v>
          </cell>
          <cell r="H100">
            <v>3000000</v>
          </cell>
        </row>
        <row r="101">
          <cell r="B101"/>
          <cell r="C101"/>
          <cell r="D101"/>
          <cell r="E101"/>
          <cell r="G101"/>
          <cell r="H101"/>
        </row>
        <row r="102">
          <cell r="A102">
            <v>579481</v>
          </cell>
          <cell r="B102" t="str">
            <v>579. V101</v>
          </cell>
          <cell r="C102">
            <v>0</v>
          </cell>
          <cell r="D102" t="str">
            <v>VASO DI ESPANSIONE AUTOPRESSURIZZATO</v>
          </cell>
          <cell r="E102">
            <v>0</v>
          </cell>
          <cell r="G102">
            <v>0</v>
          </cell>
          <cell r="H102"/>
        </row>
        <row r="103">
          <cell r="A103">
            <v>579497</v>
          </cell>
          <cell r="B103">
            <v>0</v>
          </cell>
          <cell r="C103" t="str">
            <v>A15</v>
          </cell>
          <cell r="D103" t="str">
            <v xml:space="preserve">- Capacità 1000 l      </v>
          </cell>
          <cell r="E103" t="str">
            <v>n.</v>
          </cell>
          <cell r="F103">
            <v>1</v>
          </cell>
          <cell r="G103">
            <v>800000</v>
          </cell>
          <cell r="H103">
            <v>800000</v>
          </cell>
        </row>
        <row r="104">
          <cell r="B104"/>
          <cell r="C104"/>
          <cell r="D104"/>
          <cell r="E104"/>
          <cell r="G104"/>
          <cell r="H104"/>
        </row>
        <row r="105">
          <cell r="A105">
            <v>579481</v>
          </cell>
          <cell r="B105" t="str">
            <v>579. V101</v>
          </cell>
          <cell r="C105">
            <v>0</v>
          </cell>
          <cell r="D105" t="str">
            <v>VASO DI ESPANSIONE AUTOPRESSURIZZATO</v>
          </cell>
          <cell r="E105">
            <v>0</v>
          </cell>
          <cell r="G105">
            <v>0</v>
          </cell>
          <cell r="H105"/>
        </row>
        <row r="106">
          <cell r="A106">
            <v>579497</v>
          </cell>
          <cell r="B106">
            <v>0</v>
          </cell>
          <cell r="C106" t="str">
            <v>A15</v>
          </cell>
          <cell r="D106" t="str">
            <v xml:space="preserve">- Capacità 1000 l      </v>
          </cell>
          <cell r="E106" t="str">
            <v>n.</v>
          </cell>
          <cell r="F106">
            <v>1</v>
          </cell>
          <cell r="G106">
            <v>600000</v>
          </cell>
          <cell r="H106">
            <v>600000</v>
          </cell>
        </row>
        <row r="107">
          <cell r="B107"/>
          <cell r="C107"/>
          <cell r="D107"/>
          <cell r="E107"/>
          <cell r="G107"/>
          <cell r="H107"/>
        </row>
        <row r="108">
          <cell r="A108" t="str">
            <v>nd</v>
          </cell>
          <cell r="B108" t="e">
            <v>#N/A</v>
          </cell>
          <cell r="C108" t="e">
            <v>#N/A</v>
          </cell>
          <cell r="D108" t="e">
            <v>#N/A</v>
          </cell>
          <cell r="E108" t="e">
            <v>#N/A</v>
          </cell>
          <cell r="F108">
            <v>1</v>
          </cell>
          <cell r="G108">
            <v>15000000</v>
          </cell>
          <cell r="H108">
            <v>15000000</v>
          </cell>
        </row>
        <row r="109">
          <cell r="B109"/>
          <cell r="C109"/>
          <cell r="D109"/>
          <cell r="E109"/>
          <cell r="G109"/>
          <cell r="H109"/>
        </row>
        <row r="110">
          <cell r="A110" t="str">
            <v>nd</v>
          </cell>
          <cell r="B110" t="e">
            <v>#N/A</v>
          </cell>
          <cell r="C110" t="e">
            <v>#N/A</v>
          </cell>
          <cell r="D110" t="e">
            <v>#N/A</v>
          </cell>
          <cell r="E110" t="e">
            <v>#N/A</v>
          </cell>
          <cell r="F110">
            <v>1</v>
          </cell>
          <cell r="G110">
            <v>4750000</v>
          </cell>
          <cell r="H110">
            <v>4750000</v>
          </cell>
        </row>
        <row r="111">
          <cell r="B111"/>
          <cell r="C111"/>
          <cell r="D111"/>
          <cell r="E111"/>
          <cell r="G111"/>
          <cell r="H111"/>
        </row>
        <row r="112">
          <cell r="B112"/>
          <cell r="C112"/>
          <cell r="D112"/>
          <cell r="E112"/>
          <cell r="G112"/>
          <cell r="H112">
            <v>272241000</v>
          </cell>
        </row>
        <row r="113">
          <cell r="B113"/>
          <cell r="C113"/>
          <cell r="D113"/>
          <cell r="E113"/>
          <cell r="G113"/>
          <cell r="H113"/>
        </row>
        <row r="114">
          <cell r="B114"/>
          <cell r="C114"/>
          <cell r="D114"/>
          <cell r="E114"/>
          <cell r="G114"/>
          <cell r="H114"/>
        </row>
        <row r="115">
          <cell r="B115"/>
          <cell r="C115"/>
          <cell r="D115"/>
          <cell r="E115"/>
          <cell r="G115"/>
          <cell r="H115"/>
        </row>
        <row r="116">
          <cell r="B116"/>
          <cell r="C116"/>
          <cell r="D116"/>
          <cell r="E116"/>
          <cell r="G116"/>
          <cell r="H116"/>
        </row>
        <row r="117">
          <cell r="B117"/>
          <cell r="C117"/>
          <cell r="D117"/>
          <cell r="E117"/>
          <cell r="G117"/>
          <cell r="H117"/>
        </row>
        <row r="118">
          <cell r="B118"/>
          <cell r="C118"/>
          <cell r="D118"/>
          <cell r="E118"/>
          <cell r="G118"/>
          <cell r="H118"/>
        </row>
        <row r="119">
          <cell r="B119"/>
          <cell r="C119"/>
          <cell r="D119"/>
          <cell r="E119"/>
          <cell r="G119"/>
          <cell r="H119"/>
        </row>
        <row r="120">
          <cell r="B120"/>
          <cell r="C120"/>
          <cell r="D120"/>
          <cell r="E120"/>
          <cell r="G120"/>
          <cell r="H120"/>
        </row>
        <row r="121">
          <cell r="B121"/>
          <cell r="C121"/>
          <cell r="D121"/>
          <cell r="E121"/>
          <cell r="G121"/>
          <cell r="H121"/>
        </row>
        <row r="122">
          <cell r="B122"/>
          <cell r="C122"/>
          <cell r="D122"/>
          <cell r="E122"/>
          <cell r="G122"/>
          <cell r="H122"/>
        </row>
        <row r="123">
          <cell r="B123"/>
          <cell r="C123"/>
          <cell r="D123"/>
          <cell r="E123"/>
          <cell r="G123"/>
          <cell r="H123"/>
        </row>
        <row r="124">
          <cell r="B124"/>
          <cell r="C124"/>
          <cell r="D124"/>
          <cell r="E124"/>
          <cell r="G124"/>
          <cell r="H124"/>
        </row>
        <row r="125">
          <cell r="B125"/>
          <cell r="C125"/>
          <cell r="D125"/>
          <cell r="E125"/>
          <cell r="G125"/>
          <cell r="H125"/>
        </row>
        <row r="126">
          <cell r="B126"/>
          <cell r="C126"/>
          <cell r="D126"/>
          <cell r="E126"/>
          <cell r="G126"/>
          <cell r="H126"/>
        </row>
        <row r="127">
          <cell r="B127"/>
          <cell r="C127"/>
          <cell r="D127"/>
          <cell r="E127"/>
          <cell r="G127"/>
          <cell r="H127"/>
        </row>
        <row r="128">
          <cell r="B128"/>
          <cell r="C128"/>
          <cell r="D128"/>
          <cell r="E128"/>
          <cell r="G128"/>
          <cell r="H128"/>
        </row>
        <row r="129">
          <cell r="B129"/>
          <cell r="C129"/>
          <cell r="D129"/>
          <cell r="E129"/>
          <cell r="G129"/>
          <cell r="H129"/>
        </row>
        <row r="130">
          <cell r="B130"/>
          <cell r="C130"/>
          <cell r="D130"/>
          <cell r="E130"/>
          <cell r="G130"/>
          <cell r="H130"/>
        </row>
        <row r="131">
          <cell r="B131"/>
          <cell r="C131"/>
          <cell r="D131"/>
          <cell r="E131"/>
          <cell r="G131"/>
          <cell r="H131"/>
        </row>
        <row r="132">
          <cell r="B132"/>
          <cell r="C132"/>
          <cell r="D132"/>
          <cell r="E132"/>
          <cell r="G132"/>
          <cell r="H132"/>
        </row>
        <row r="133">
          <cell r="B133"/>
          <cell r="C133"/>
          <cell r="D133"/>
          <cell r="E133"/>
          <cell r="G133"/>
          <cell r="H133"/>
        </row>
        <row r="134">
          <cell r="B134"/>
          <cell r="C134"/>
          <cell r="D134"/>
          <cell r="E134"/>
          <cell r="G134"/>
          <cell r="H134"/>
        </row>
        <row r="135">
          <cell r="B135"/>
          <cell r="C135"/>
          <cell r="D135"/>
          <cell r="E135"/>
          <cell r="G135"/>
          <cell r="H135"/>
        </row>
        <row r="136">
          <cell r="B136"/>
          <cell r="C136"/>
          <cell r="D136"/>
          <cell r="E136"/>
          <cell r="G136"/>
          <cell r="H136"/>
        </row>
        <row r="137">
          <cell r="B137"/>
          <cell r="C137"/>
          <cell r="D137"/>
          <cell r="E137"/>
          <cell r="G137"/>
          <cell r="H137"/>
        </row>
        <row r="138">
          <cell r="B138"/>
          <cell r="C138"/>
          <cell r="D138"/>
          <cell r="E138"/>
          <cell r="G138"/>
          <cell r="H138"/>
        </row>
        <row r="139">
          <cell r="B139"/>
          <cell r="C139"/>
          <cell r="D139"/>
          <cell r="E139"/>
          <cell r="G139"/>
          <cell r="H139"/>
        </row>
        <row r="140">
          <cell r="B140"/>
          <cell r="C140"/>
          <cell r="D140"/>
          <cell r="E140"/>
          <cell r="G140"/>
          <cell r="H140"/>
        </row>
        <row r="141">
          <cell r="B141"/>
          <cell r="C141"/>
          <cell r="D141"/>
          <cell r="E141"/>
          <cell r="G141"/>
          <cell r="H141"/>
        </row>
        <row r="142">
          <cell r="B142"/>
          <cell r="C142"/>
          <cell r="D142"/>
          <cell r="E142"/>
          <cell r="G142"/>
          <cell r="H142"/>
        </row>
        <row r="143">
          <cell r="B143"/>
          <cell r="C143"/>
          <cell r="D143"/>
          <cell r="E143"/>
          <cell r="G143"/>
          <cell r="H143"/>
        </row>
        <row r="144">
          <cell r="B144"/>
          <cell r="C144"/>
          <cell r="D144"/>
          <cell r="E144"/>
          <cell r="G144"/>
          <cell r="H144"/>
        </row>
        <row r="145">
          <cell r="B145"/>
          <cell r="C145"/>
          <cell r="D145"/>
          <cell r="E145"/>
          <cell r="G145"/>
          <cell r="H145"/>
        </row>
        <row r="146">
          <cell r="B146"/>
          <cell r="C146"/>
          <cell r="D146"/>
          <cell r="E146"/>
          <cell r="G146"/>
          <cell r="H146"/>
        </row>
        <row r="147">
          <cell r="B147"/>
          <cell r="C147"/>
          <cell r="D147"/>
          <cell r="E147"/>
          <cell r="G147"/>
          <cell r="H147"/>
        </row>
        <row r="148">
          <cell r="B148"/>
          <cell r="C148"/>
          <cell r="D148"/>
          <cell r="E148"/>
          <cell r="G148"/>
          <cell r="H148"/>
        </row>
        <row r="149">
          <cell r="B149"/>
          <cell r="C149"/>
          <cell r="D149"/>
          <cell r="E149"/>
          <cell r="G149"/>
          <cell r="H149"/>
        </row>
        <row r="150">
          <cell r="B150"/>
          <cell r="C150"/>
          <cell r="D150"/>
          <cell r="E150"/>
          <cell r="G150"/>
          <cell r="H150"/>
        </row>
        <row r="151">
          <cell r="B151"/>
          <cell r="C151"/>
          <cell r="D151"/>
          <cell r="E151"/>
          <cell r="G151"/>
          <cell r="H151"/>
        </row>
        <row r="152">
          <cell r="B152"/>
          <cell r="C152"/>
          <cell r="D152"/>
          <cell r="E152"/>
          <cell r="G152"/>
          <cell r="H152"/>
        </row>
        <row r="153">
          <cell r="B153"/>
          <cell r="C153"/>
          <cell r="D153"/>
          <cell r="E153"/>
          <cell r="G153"/>
          <cell r="H153"/>
        </row>
        <row r="154">
          <cell r="B154"/>
          <cell r="C154"/>
          <cell r="D154"/>
          <cell r="E154"/>
          <cell r="G154"/>
          <cell r="H154"/>
        </row>
        <row r="155">
          <cell r="B155"/>
          <cell r="C155"/>
          <cell r="D155"/>
          <cell r="E155"/>
          <cell r="G155"/>
          <cell r="H155"/>
        </row>
        <row r="156">
          <cell r="B156"/>
          <cell r="C156"/>
          <cell r="D156"/>
          <cell r="E156"/>
          <cell r="G156"/>
          <cell r="H156"/>
        </row>
        <row r="157">
          <cell r="B157"/>
          <cell r="C157"/>
          <cell r="D157"/>
          <cell r="E157"/>
          <cell r="G157"/>
          <cell r="H157"/>
        </row>
        <row r="158">
          <cell r="B158"/>
          <cell r="C158"/>
          <cell r="D158"/>
          <cell r="E158"/>
          <cell r="G158"/>
          <cell r="H158"/>
        </row>
        <row r="159">
          <cell r="B159"/>
          <cell r="C159"/>
          <cell r="D159"/>
          <cell r="E159"/>
          <cell r="G159"/>
          <cell r="H159"/>
        </row>
        <row r="160">
          <cell r="B160"/>
          <cell r="C160"/>
          <cell r="D160"/>
          <cell r="E160"/>
          <cell r="G160"/>
          <cell r="H160"/>
        </row>
        <row r="161">
          <cell r="B161"/>
          <cell r="C161"/>
          <cell r="D161"/>
          <cell r="E161"/>
          <cell r="G161"/>
          <cell r="H161"/>
        </row>
        <row r="162">
          <cell r="B162"/>
          <cell r="C162"/>
          <cell r="D162"/>
          <cell r="E162"/>
          <cell r="G162"/>
          <cell r="H162"/>
        </row>
        <row r="163">
          <cell r="B163"/>
          <cell r="C163"/>
          <cell r="D163"/>
          <cell r="E163"/>
          <cell r="G163"/>
          <cell r="H163"/>
        </row>
        <row r="164">
          <cell r="B164"/>
          <cell r="C164"/>
          <cell r="D164"/>
          <cell r="E164"/>
          <cell r="G164"/>
          <cell r="H164"/>
        </row>
        <row r="165">
          <cell r="B165"/>
          <cell r="C165"/>
          <cell r="D165"/>
          <cell r="E165"/>
          <cell r="G165"/>
          <cell r="H165"/>
        </row>
        <row r="166">
          <cell r="B166"/>
          <cell r="C166"/>
          <cell r="D166"/>
          <cell r="E166"/>
          <cell r="G166"/>
          <cell r="H166"/>
        </row>
        <row r="167">
          <cell r="B167"/>
          <cell r="C167"/>
          <cell r="D167"/>
          <cell r="E167"/>
          <cell r="G167"/>
          <cell r="H167"/>
        </row>
        <row r="168">
          <cell r="B168"/>
          <cell r="C168"/>
          <cell r="D168"/>
          <cell r="E168"/>
          <cell r="G168"/>
          <cell r="H168"/>
        </row>
        <row r="169">
          <cell r="B169"/>
          <cell r="C169"/>
          <cell r="D169"/>
          <cell r="E169"/>
          <cell r="G169"/>
          <cell r="H169"/>
        </row>
        <row r="170">
          <cell r="B170"/>
          <cell r="C170"/>
          <cell r="D170"/>
          <cell r="E170"/>
          <cell r="G170"/>
          <cell r="H170"/>
        </row>
        <row r="171">
          <cell r="B171"/>
          <cell r="C171"/>
          <cell r="D171"/>
          <cell r="E171"/>
          <cell r="G171"/>
          <cell r="H171"/>
        </row>
        <row r="172">
          <cell r="B172"/>
          <cell r="C172"/>
          <cell r="D172"/>
          <cell r="E172"/>
          <cell r="G172"/>
          <cell r="H172"/>
        </row>
        <row r="173">
          <cell r="B173"/>
          <cell r="C173"/>
          <cell r="D173"/>
          <cell r="E173"/>
          <cell r="G173"/>
          <cell r="H173"/>
        </row>
        <row r="174">
          <cell r="B174"/>
          <cell r="C174"/>
          <cell r="D174"/>
          <cell r="E174"/>
          <cell r="G174"/>
          <cell r="H174"/>
        </row>
        <row r="175">
          <cell r="B175"/>
          <cell r="C175"/>
          <cell r="D175"/>
          <cell r="E175"/>
          <cell r="G175"/>
          <cell r="H175"/>
        </row>
        <row r="176">
          <cell r="B176"/>
          <cell r="C176"/>
          <cell r="D176"/>
          <cell r="E176"/>
          <cell r="G176"/>
          <cell r="H176"/>
        </row>
        <row r="177">
          <cell r="B177"/>
          <cell r="C177"/>
          <cell r="D177"/>
          <cell r="E177"/>
          <cell r="G177"/>
          <cell r="H177"/>
        </row>
        <row r="178">
          <cell r="B178"/>
          <cell r="C178"/>
          <cell r="D178"/>
          <cell r="E178"/>
          <cell r="G178"/>
          <cell r="H178"/>
        </row>
        <row r="179">
          <cell r="B179"/>
          <cell r="C179"/>
          <cell r="D179"/>
          <cell r="E179"/>
          <cell r="G179"/>
          <cell r="H179"/>
        </row>
        <row r="180">
          <cell r="B180"/>
          <cell r="C180"/>
          <cell r="D180"/>
          <cell r="E180"/>
          <cell r="G180"/>
          <cell r="H180"/>
        </row>
        <row r="181">
          <cell r="B181"/>
          <cell r="C181"/>
          <cell r="D181"/>
          <cell r="E181"/>
          <cell r="G181"/>
          <cell r="H181"/>
        </row>
        <row r="182">
          <cell r="B182"/>
          <cell r="C182"/>
          <cell r="D182"/>
          <cell r="E182"/>
          <cell r="G182"/>
          <cell r="H182"/>
        </row>
        <row r="183">
          <cell r="B183"/>
          <cell r="C183"/>
          <cell r="D183"/>
          <cell r="E183"/>
          <cell r="G183"/>
          <cell r="H183"/>
        </row>
        <row r="184">
          <cell r="B184"/>
          <cell r="C184"/>
          <cell r="D184"/>
          <cell r="E184"/>
          <cell r="G184"/>
          <cell r="H184"/>
        </row>
        <row r="185">
          <cell r="B185"/>
          <cell r="C185"/>
          <cell r="D185"/>
          <cell r="E185"/>
          <cell r="G185"/>
          <cell r="H185"/>
        </row>
        <row r="186">
          <cell r="B186"/>
          <cell r="C186"/>
          <cell r="D186"/>
          <cell r="E186"/>
          <cell r="G186"/>
          <cell r="H186"/>
        </row>
        <row r="187">
          <cell r="B187"/>
          <cell r="C187"/>
          <cell r="D187"/>
          <cell r="E187"/>
          <cell r="G187"/>
          <cell r="H187"/>
        </row>
        <row r="188">
          <cell r="B188"/>
          <cell r="C188"/>
          <cell r="D188"/>
          <cell r="E188"/>
          <cell r="G188"/>
          <cell r="H188"/>
        </row>
        <row r="189">
          <cell r="B189"/>
          <cell r="C189"/>
          <cell r="D189"/>
          <cell r="E189"/>
          <cell r="G189"/>
          <cell r="H189"/>
        </row>
        <row r="190">
          <cell r="B190"/>
          <cell r="C190"/>
          <cell r="D190"/>
          <cell r="E190"/>
          <cell r="G190"/>
          <cell r="H190"/>
        </row>
        <row r="191">
          <cell r="B191"/>
          <cell r="C191"/>
          <cell r="D191"/>
          <cell r="E191"/>
          <cell r="G191"/>
          <cell r="H191"/>
        </row>
        <row r="192">
          <cell r="B192"/>
          <cell r="C192"/>
          <cell r="D192"/>
          <cell r="E192"/>
          <cell r="G192"/>
          <cell r="H192"/>
        </row>
        <row r="193">
          <cell r="B193"/>
          <cell r="C193"/>
          <cell r="D193"/>
          <cell r="E193"/>
          <cell r="G193"/>
          <cell r="H193"/>
        </row>
        <row r="194">
          <cell r="B194"/>
          <cell r="C194"/>
          <cell r="D194"/>
          <cell r="E194"/>
          <cell r="G194"/>
          <cell r="H194"/>
        </row>
        <row r="195">
          <cell r="B195"/>
          <cell r="C195"/>
          <cell r="D195"/>
          <cell r="E195"/>
          <cell r="G195"/>
          <cell r="H195"/>
        </row>
        <row r="196">
          <cell r="B196"/>
          <cell r="C196"/>
          <cell r="D196"/>
          <cell r="E196"/>
          <cell r="G196"/>
          <cell r="H196"/>
        </row>
        <row r="197">
          <cell r="B197"/>
          <cell r="C197"/>
          <cell r="D197"/>
          <cell r="E197"/>
          <cell r="G197"/>
          <cell r="H197"/>
        </row>
        <row r="198">
          <cell r="B198"/>
          <cell r="C198"/>
          <cell r="D198"/>
          <cell r="E198"/>
          <cell r="G198"/>
          <cell r="H198"/>
        </row>
        <row r="199">
          <cell r="B199"/>
          <cell r="C199"/>
          <cell r="D199"/>
          <cell r="E199"/>
          <cell r="G199"/>
          <cell r="H199"/>
        </row>
        <row r="200">
          <cell r="B200"/>
          <cell r="C200"/>
          <cell r="D200"/>
          <cell r="E200"/>
          <cell r="G200"/>
          <cell r="H200"/>
        </row>
        <row r="201">
          <cell r="B201"/>
          <cell r="C201"/>
          <cell r="D201"/>
          <cell r="E201"/>
          <cell r="G201"/>
          <cell r="H201"/>
        </row>
        <row r="202">
          <cell r="B202"/>
          <cell r="C202"/>
          <cell r="D202"/>
          <cell r="E202"/>
          <cell r="G202"/>
          <cell r="H202"/>
        </row>
        <row r="203">
          <cell r="B203"/>
          <cell r="C203"/>
          <cell r="D203"/>
          <cell r="E203"/>
          <cell r="G203"/>
          <cell r="H203"/>
        </row>
        <row r="204">
          <cell r="B204"/>
          <cell r="C204"/>
          <cell r="D204"/>
          <cell r="E204"/>
          <cell r="G204"/>
          <cell r="H204"/>
        </row>
        <row r="205">
          <cell r="B205"/>
          <cell r="C205"/>
          <cell r="D205"/>
          <cell r="E205"/>
          <cell r="G205"/>
          <cell r="H205"/>
        </row>
        <row r="206">
          <cell r="B206"/>
          <cell r="C206"/>
          <cell r="D206"/>
          <cell r="E206"/>
          <cell r="G206"/>
          <cell r="H206"/>
        </row>
        <row r="207">
          <cell r="B207"/>
          <cell r="C207"/>
          <cell r="D207"/>
          <cell r="E207"/>
          <cell r="G207"/>
          <cell r="H207"/>
        </row>
        <row r="208">
          <cell r="B208"/>
          <cell r="C208"/>
          <cell r="D208"/>
          <cell r="E208"/>
          <cell r="G208"/>
          <cell r="H208"/>
        </row>
        <row r="209">
          <cell r="B209"/>
          <cell r="C209"/>
          <cell r="D209"/>
          <cell r="E209"/>
          <cell r="G209"/>
          <cell r="H209"/>
        </row>
        <row r="210">
          <cell r="B210"/>
          <cell r="C210"/>
          <cell r="D210"/>
          <cell r="E210"/>
          <cell r="G210"/>
          <cell r="H210"/>
        </row>
        <row r="211">
          <cell r="B211"/>
          <cell r="C211"/>
          <cell r="D211"/>
          <cell r="E211"/>
          <cell r="G211"/>
          <cell r="H211"/>
        </row>
        <row r="212">
          <cell r="B212"/>
          <cell r="C212"/>
          <cell r="D212"/>
          <cell r="E212"/>
          <cell r="G212"/>
          <cell r="H212"/>
        </row>
        <row r="213">
          <cell r="B213"/>
          <cell r="C213"/>
          <cell r="D213"/>
          <cell r="E213"/>
          <cell r="G213"/>
          <cell r="H213"/>
        </row>
        <row r="214">
          <cell r="B214"/>
          <cell r="C214"/>
          <cell r="D214"/>
          <cell r="E214"/>
          <cell r="G214"/>
          <cell r="H214"/>
        </row>
        <row r="215">
          <cell r="B215"/>
          <cell r="C215"/>
          <cell r="D215"/>
          <cell r="E215"/>
          <cell r="G215"/>
          <cell r="H215"/>
        </row>
        <row r="216">
          <cell r="B216"/>
          <cell r="C216"/>
          <cell r="D216"/>
          <cell r="E216"/>
          <cell r="G216"/>
          <cell r="H216"/>
        </row>
        <row r="217">
          <cell r="B217"/>
          <cell r="C217"/>
          <cell r="D217"/>
          <cell r="E217"/>
          <cell r="G217"/>
          <cell r="H217"/>
        </row>
        <row r="218">
          <cell r="B218"/>
          <cell r="C218"/>
          <cell r="D218"/>
          <cell r="E218"/>
          <cell r="G218"/>
          <cell r="H218"/>
        </row>
        <row r="219">
          <cell r="B219"/>
          <cell r="C219"/>
          <cell r="D219"/>
          <cell r="E219"/>
          <cell r="G219"/>
          <cell r="H219"/>
        </row>
        <row r="220">
          <cell r="B220"/>
          <cell r="C220"/>
          <cell r="D220"/>
          <cell r="E220"/>
          <cell r="G220"/>
          <cell r="H220"/>
        </row>
        <row r="221">
          <cell r="B221"/>
          <cell r="C221"/>
          <cell r="D221"/>
          <cell r="E221"/>
          <cell r="G221"/>
          <cell r="H221"/>
        </row>
        <row r="222">
          <cell r="B222"/>
          <cell r="C222"/>
          <cell r="D222"/>
          <cell r="E222"/>
          <cell r="G222"/>
          <cell r="H222"/>
        </row>
        <row r="223">
          <cell r="B223"/>
          <cell r="C223"/>
          <cell r="D223"/>
          <cell r="E223"/>
          <cell r="G223"/>
          <cell r="H223"/>
        </row>
        <row r="224">
          <cell r="B224"/>
          <cell r="C224"/>
          <cell r="D224"/>
          <cell r="E224"/>
          <cell r="G224"/>
          <cell r="H224"/>
        </row>
        <row r="225">
          <cell r="B225"/>
          <cell r="C225"/>
          <cell r="D225"/>
          <cell r="E225"/>
          <cell r="G225"/>
          <cell r="H225"/>
        </row>
        <row r="226">
          <cell r="B226"/>
          <cell r="C226"/>
          <cell r="D226"/>
          <cell r="E226"/>
          <cell r="G226"/>
          <cell r="H226"/>
        </row>
        <row r="227">
          <cell r="B227"/>
          <cell r="C227"/>
          <cell r="D227"/>
          <cell r="E227"/>
          <cell r="G227"/>
          <cell r="H227"/>
        </row>
        <row r="228">
          <cell r="B228"/>
          <cell r="C228"/>
          <cell r="D228"/>
          <cell r="E228"/>
          <cell r="G228"/>
          <cell r="H228"/>
        </row>
        <row r="229">
          <cell r="B229"/>
          <cell r="C229"/>
          <cell r="D229"/>
          <cell r="E229"/>
          <cell r="G229"/>
          <cell r="H229"/>
        </row>
        <row r="230">
          <cell r="B230"/>
          <cell r="C230"/>
          <cell r="D230"/>
          <cell r="E230"/>
          <cell r="G230"/>
          <cell r="H230"/>
        </row>
        <row r="231">
          <cell r="B231"/>
          <cell r="C231"/>
          <cell r="D231"/>
          <cell r="E231"/>
          <cell r="G231"/>
          <cell r="H231"/>
        </row>
        <row r="232">
          <cell r="B232"/>
          <cell r="C232"/>
          <cell r="D232"/>
          <cell r="E232"/>
          <cell r="G232"/>
          <cell r="H232"/>
        </row>
        <row r="233">
          <cell r="B233"/>
          <cell r="C233"/>
          <cell r="D233"/>
          <cell r="E233"/>
          <cell r="G233"/>
          <cell r="H233"/>
        </row>
        <row r="234">
          <cell r="B234"/>
          <cell r="C234"/>
          <cell r="D234"/>
          <cell r="E234"/>
          <cell r="G234"/>
          <cell r="H234"/>
        </row>
        <row r="235">
          <cell r="B235"/>
          <cell r="C235"/>
          <cell r="D235"/>
          <cell r="E235"/>
          <cell r="G235"/>
          <cell r="H235"/>
        </row>
        <row r="236">
          <cell r="B236"/>
          <cell r="C236"/>
          <cell r="D236"/>
          <cell r="E236"/>
          <cell r="G236"/>
          <cell r="H236"/>
        </row>
        <row r="237">
          <cell r="B237"/>
          <cell r="C237"/>
          <cell r="D237"/>
          <cell r="E237"/>
          <cell r="G237"/>
          <cell r="H237"/>
        </row>
        <row r="238">
          <cell r="B238"/>
          <cell r="C238"/>
          <cell r="D238"/>
          <cell r="E238"/>
          <cell r="G238"/>
          <cell r="H238"/>
        </row>
        <row r="239">
          <cell r="B239"/>
          <cell r="C239"/>
          <cell r="D239"/>
          <cell r="E239"/>
          <cell r="G239"/>
          <cell r="H239"/>
        </row>
        <row r="240">
          <cell r="B240"/>
          <cell r="C240"/>
          <cell r="D240"/>
          <cell r="E240"/>
          <cell r="G240"/>
          <cell r="H240"/>
        </row>
        <row r="241">
          <cell r="B241"/>
          <cell r="C241"/>
          <cell r="D241"/>
          <cell r="E241"/>
          <cell r="G241"/>
          <cell r="H241"/>
        </row>
        <row r="242">
          <cell r="B242"/>
          <cell r="C242"/>
          <cell r="D242"/>
          <cell r="E242"/>
          <cell r="G242"/>
          <cell r="H242"/>
        </row>
        <row r="243">
          <cell r="B243"/>
          <cell r="C243"/>
          <cell r="D243"/>
          <cell r="E243"/>
          <cell r="G243"/>
          <cell r="H243"/>
        </row>
        <row r="244">
          <cell r="B244"/>
          <cell r="C244"/>
          <cell r="D244"/>
          <cell r="E244"/>
          <cell r="G244"/>
          <cell r="H244"/>
        </row>
        <row r="245">
          <cell r="B245"/>
          <cell r="C245"/>
          <cell r="D245"/>
          <cell r="E245"/>
          <cell r="G245"/>
          <cell r="H245"/>
        </row>
        <row r="246">
          <cell r="B246"/>
          <cell r="C246"/>
          <cell r="D246"/>
          <cell r="E246"/>
          <cell r="G246"/>
          <cell r="H246"/>
        </row>
        <row r="247">
          <cell r="B247"/>
          <cell r="C247"/>
          <cell r="D247"/>
          <cell r="E247"/>
          <cell r="G247"/>
          <cell r="H247"/>
        </row>
        <row r="248">
          <cell r="B248"/>
          <cell r="C248"/>
          <cell r="D248"/>
          <cell r="E248"/>
          <cell r="G248"/>
          <cell r="H248"/>
        </row>
        <row r="249">
          <cell r="B249"/>
          <cell r="C249"/>
          <cell r="D249"/>
          <cell r="E249"/>
          <cell r="G249"/>
          <cell r="H249"/>
        </row>
        <row r="250">
          <cell r="B250"/>
          <cell r="C250"/>
          <cell r="D250"/>
          <cell r="E250"/>
          <cell r="G250"/>
          <cell r="H250"/>
        </row>
        <row r="251">
          <cell r="B251"/>
          <cell r="C251"/>
          <cell r="D251"/>
          <cell r="E251"/>
          <cell r="G251"/>
          <cell r="H251"/>
        </row>
        <row r="252">
          <cell r="B252"/>
          <cell r="C252"/>
          <cell r="D252"/>
          <cell r="E252"/>
          <cell r="G252"/>
          <cell r="H252"/>
        </row>
        <row r="253">
          <cell r="B253"/>
          <cell r="C253"/>
          <cell r="D253"/>
          <cell r="E253"/>
          <cell r="G253"/>
          <cell r="H253"/>
        </row>
        <row r="254">
          <cell r="B254"/>
          <cell r="C254"/>
          <cell r="D254"/>
          <cell r="E254"/>
          <cell r="G254"/>
          <cell r="H254"/>
        </row>
        <row r="255">
          <cell r="B255"/>
          <cell r="C255"/>
          <cell r="D255"/>
          <cell r="E255"/>
          <cell r="G255"/>
          <cell r="H255"/>
        </row>
        <row r="256">
          <cell r="B256"/>
          <cell r="C256"/>
          <cell r="D256"/>
          <cell r="E256"/>
          <cell r="G256"/>
          <cell r="H256"/>
        </row>
        <row r="257">
          <cell r="B257"/>
          <cell r="C257"/>
          <cell r="D257"/>
          <cell r="E257"/>
          <cell r="G257"/>
          <cell r="H257"/>
        </row>
        <row r="258">
          <cell r="B258"/>
          <cell r="C258"/>
          <cell r="D258"/>
          <cell r="E258"/>
          <cell r="G258"/>
          <cell r="H258"/>
        </row>
        <row r="259">
          <cell r="B259"/>
          <cell r="C259"/>
          <cell r="D259"/>
          <cell r="E259"/>
          <cell r="G259"/>
          <cell r="H259"/>
        </row>
        <row r="260">
          <cell r="B260"/>
          <cell r="C260"/>
          <cell r="D260"/>
          <cell r="E260"/>
          <cell r="G260"/>
          <cell r="H260"/>
        </row>
        <row r="261">
          <cell r="B261"/>
          <cell r="C261"/>
          <cell r="D261"/>
          <cell r="E261"/>
          <cell r="G261"/>
          <cell r="H261"/>
        </row>
        <row r="262">
          <cell r="B262"/>
          <cell r="C262"/>
          <cell r="D262"/>
          <cell r="E262"/>
          <cell r="G262"/>
          <cell r="H262"/>
        </row>
        <row r="263">
          <cell r="B263"/>
          <cell r="C263"/>
          <cell r="D263"/>
          <cell r="E263"/>
          <cell r="G263"/>
          <cell r="H263"/>
        </row>
        <row r="264">
          <cell r="B264"/>
          <cell r="C264"/>
          <cell r="D264"/>
          <cell r="E264"/>
          <cell r="G264"/>
          <cell r="H264"/>
        </row>
        <row r="265">
          <cell r="B265"/>
          <cell r="C265"/>
          <cell r="D265"/>
          <cell r="E265"/>
          <cell r="G265"/>
          <cell r="H265"/>
        </row>
        <row r="266">
          <cell r="B266"/>
          <cell r="C266"/>
          <cell r="D266"/>
          <cell r="E266"/>
          <cell r="G266"/>
          <cell r="H266"/>
        </row>
        <row r="267">
          <cell r="B267"/>
          <cell r="C267"/>
          <cell r="D267"/>
          <cell r="E267"/>
          <cell r="G267"/>
          <cell r="H267"/>
        </row>
        <row r="268">
          <cell r="B268"/>
          <cell r="C268"/>
          <cell r="D268"/>
          <cell r="E268"/>
          <cell r="G268"/>
          <cell r="H268"/>
        </row>
        <row r="269">
          <cell r="B269"/>
          <cell r="C269"/>
          <cell r="D269"/>
          <cell r="E269"/>
          <cell r="G269"/>
          <cell r="H269"/>
        </row>
        <row r="270">
          <cell r="B270"/>
          <cell r="C270"/>
          <cell r="D270"/>
          <cell r="E270"/>
          <cell r="G270"/>
          <cell r="H270"/>
        </row>
        <row r="271">
          <cell r="B271"/>
          <cell r="C271"/>
          <cell r="D271"/>
          <cell r="E271"/>
          <cell r="G271"/>
          <cell r="H271"/>
        </row>
        <row r="272">
          <cell r="B272"/>
          <cell r="C272"/>
          <cell r="D272"/>
          <cell r="E272"/>
          <cell r="G272"/>
          <cell r="H272"/>
        </row>
        <row r="273">
          <cell r="B273"/>
          <cell r="C273"/>
          <cell r="D273"/>
          <cell r="E273"/>
          <cell r="G273"/>
          <cell r="H273"/>
        </row>
        <row r="274">
          <cell r="B274"/>
          <cell r="C274"/>
          <cell r="D274"/>
          <cell r="E274"/>
          <cell r="G274"/>
          <cell r="H274"/>
        </row>
        <row r="275">
          <cell r="B275"/>
          <cell r="C275"/>
          <cell r="D275"/>
          <cell r="E275"/>
          <cell r="G275"/>
          <cell r="H275"/>
        </row>
        <row r="276">
          <cell r="B276"/>
          <cell r="C276"/>
          <cell r="D276"/>
          <cell r="E276"/>
          <cell r="G276"/>
          <cell r="H276"/>
        </row>
        <row r="277">
          <cell r="B277"/>
          <cell r="C277"/>
          <cell r="D277"/>
          <cell r="E277"/>
          <cell r="G277"/>
          <cell r="H277"/>
        </row>
        <row r="278">
          <cell r="B278"/>
          <cell r="C278"/>
          <cell r="D278"/>
          <cell r="E278"/>
          <cell r="G278"/>
          <cell r="H278"/>
        </row>
        <row r="279">
          <cell r="B279"/>
          <cell r="C279"/>
          <cell r="D279"/>
          <cell r="E279"/>
          <cell r="G279"/>
          <cell r="H279"/>
        </row>
        <row r="280">
          <cell r="B280"/>
          <cell r="C280"/>
          <cell r="D280"/>
          <cell r="E280"/>
          <cell r="G280"/>
          <cell r="H280"/>
        </row>
        <row r="281">
          <cell r="B281"/>
          <cell r="C281"/>
          <cell r="D281"/>
          <cell r="E281"/>
          <cell r="G281"/>
          <cell r="H281"/>
        </row>
        <row r="282">
          <cell r="B282"/>
          <cell r="C282"/>
          <cell r="D282"/>
          <cell r="E282"/>
          <cell r="G282"/>
          <cell r="H282"/>
        </row>
        <row r="283">
          <cell r="B283"/>
          <cell r="C283"/>
          <cell r="D283"/>
          <cell r="E283"/>
          <cell r="G283"/>
          <cell r="H283"/>
        </row>
        <row r="284">
          <cell r="B284"/>
          <cell r="C284"/>
          <cell r="D284"/>
          <cell r="E284"/>
          <cell r="G284"/>
          <cell r="H284"/>
        </row>
        <row r="285">
          <cell r="B285"/>
          <cell r="C285"/>
          <cell r="D285"/>
          <cell r="E285"/>
          <cell r="G285"/>
          <cell r="H285"/>
        </row>
        <row r="286">
          <cell r="B286"/>
          <cell r="C286"/>
          <cell r="D286"/>
          <cell r="E286"/>
          <cell r="G286"/>
          <cell r="H286"/>
        </row>
        <row r="287">
          <cell r="B287"/>
          <cell r="C287"/>
          <cell r="D287"/>
          <cell r="E287"/>
          <cell r="G287"/>
          <cell r="H287"/>
        </row>
        <row r="288">
          <cell r="B288"/>
          <cell r="C288"/>
          <cell r="D288"/>
          <cell r="E288"/>
          <cell r="G288"/>
          <cell r="H288"/>
        </row>
        <row r="289">
          <cell r="B289"/>
          <cell r="C289"/>
          <cell r="D289"/>
          <cell r="E289"/>
          <cell r="G289"/>
          <cell r="H289"/>
        </row>
        <row r="290">
          <cell r="B290"/>
          <cell r="C290"/>
          <cell r="D290"/>
          <cell r="E290"/>
          <cell r="G290"/>
          <cell r="H290"/>
        </row>
        <row r="291">
          <cell r="B291"/>
          <cell r="C291"/>
          <cell r="D291"/>
          <cell r="E291"/>
          <cell r="G291"/>
          <cell r="H291"/>
        </row>
        <row r="292">
          <cell r="B292"/>
          <cell r="C292"/>
          <cell r="D292"/>
          <cell r="E292"/>
          <cell r="G292"/>
          <cell r="H292"/>
        </row>
        <row r="293">
          <cell r="B293"/>
          <cell r="C293"/>
          <cell r="D293"/>
          <cell r="E293"/>
          <cell r="G293"/>
          <cell r="H293"/>
        </row>
        <row r="294">
          <cell r="B294"/>
          <cell r="C294"/>
          <cell r="D294"/>
          <cell r="E294"/>
          <cell r="G294"/>
          <cell r="H294"/>
        </row>
        <row r="295">
          <cell r="B295"/>
          <cell r="C295"/>
          <cell r="D295"/>
          <cell r="E295"/>
          <cell r="G295"/>
          <cell r="H295"/>
        </row>
        <row r="296">
          <cell r="B296"/>
          <cell r="C296"/>
          <cell r="D296"/>
          <cell r="E296"/>
          <cell r="G296"/>
          <cell r="H296"/>
        </row>
        <row r="297">
          <cell r="B297"/>
          <cell r="C297"/>
          <cell r="D297"/>
          <cell r="E297"/>
          <cell r="G297"/>
          <cell r="H297"/>
        </row>
        <row r="298">
          <cell r="B298"/>
          <cell r="C298"/>
          <cell r="D298"/>
          <cell r="E298"/>
          <cell r="G298"/>
          <cell r="H298"/>
        </row>
        <row r="299">
          <cell r="B299"/>
          <cell r="C299"/>
          <cell r="D299"/>
          <cell r="E299"/>
          <cell r="G299"/>
          <cell r="H299"/>
        </row>
        <row r="300">
          <cell r="B300"/>
          <cell r="C300"/>
          <cell r="D300"/>
          <cell r="E300"/>
          <cell r="G300"/>
          <cell r="H300"/>
        </row>
        <row r="301">
          <cell r="B301"/>
          <cell r="C301"/>
          <cell r="D301"/>
          <cell r="E301"/>
          <cell r="G301"/>
          <cell r="H301"/>
        </row>
        <row r="302">
          <cell r="B302"/>
          <cell r="C302"/>
          <cell r="D302"/>
          <cell r="E302"/>
          <cell r="G302"/>
          <cell r="H302"/>
        </row>
        <row r="303">
          <cell r="B303"/>
          <cell r="C303"/>
          <cell r="D303"/>
          <cell r="E303"/>
          <cell r="G303"/>
          <cell r="H303"/>
        </row>
        <row r="304">
          <cell r="B304"/>
          <cell r="C304"/>
          <cell r="D304"/>
          <cell r="E304"/>
          <cell r="G304"/>
          <cell r="H304"/>
        </row>
        <row r="305">
          <cell r="B305"/>
          <cell r="C305"/>
          <cell r="D305"/>
          <cell r="E305"/>
          <cell r="G305"/>
          <cell r="H305"/>
        </row>
        <row r="306">
          <cell r="B306"/>
          <cell r="C306"/>
          <cell r="D306"/>
          <cell r="E306"/>
          <cell r="G306"/>
          <cell r="H306"/>
        </row>
        <row r="307">
          <cell r="B307"/>
          <cell r="C307"/>
          <cell r="D307"/>
          <cell r="E307"/>
          <cell r="G307"/>
          <cell r="H307"/>
        </row>
        <row r="308">
          <cell r="B308"/>
          <cell r="C308"/>
          <cell r="D308"/>
          <cell r="E308"/>
          <cell r="G308"/>
          <cell r="H308"/>
        </row>
        <row r="309">
          <cell r="B309"/>
          <cell r="C309"/>
          <cell r="D309"/>
          <cell r="E309"/>
          <cell r="G309"/>
          <cell r="H309"/>
        </row>
        <row r="310">
          <cell r="B310"/>
          <cell r="C310"/>
          <cell r="D310"/>
          <cell r="E310"/>
          <cell r="G310"/>
          <cell r="H310"/>
        </row>
        <row r="311">
          <cell r="B311"/>
          <cell r="C311"/>
          <cell r="D311"/>
          <cell r="E311"/>
          <cell r="G311"/>
          <cell r="H311"/>
        </row>
        <row r="312">
          <cell r="B312"/>
          <cell r="C312"/>
          <cell r="D312"/>
          <cell r="E312"/>
          <cell r="G312"/>
          <cell r="H312"/>
        </row>
        <row r="313">
          <cell r="B313"/>
          <cell r="C313"/>
          <cell r="D313"/>
          <cell r="E313"/>
          <cell r="G313"/>
          <cell r="H313"/>
        </row>
        <row r="314">
          <cell r="B314"/>
          <cell r="C314"/>
          <cell r="D314"/>
          <cell r="E314"/>
          <cell r="G314"/>
          <cell r="H314"/>
        </row>
        <row r="315">
          <cell r="B315"/>
          <cell r="C315"/>
          <cell r="D315"/>
          <cell r="E315"/>
          <cell r="G315"/>
          <cell r="H315"/>
        </row>
        <row r="316">
          <cell r="B316"/>
          <cell r="C316"/>
          <cell r="D316"/>
          <cell r="E316"/>
          <cell r="G316"/>
          <cell r="H316"/>
        </row>
        <row r="317">
          <cell r="B317"/>
          <cell r="C317"/>
          <cell r="D317"/>
          <cell r="E317"/>
          <cell r="G317"/>
          <cell r="H317"/>
        </row>
        <row r="318">
          <cell r="B318"/>
          <cell r="C318"/>
          <cell r="D318"/>
          <cell r="E318"/>
          <cell r="G318"/>
          <cell r="H318"/>
        </row>
        <row r="319">
          <cell r="B319"/>
          <cell r="C319"/>
          <cell r="D319"/>
          <cell r="E319"/>
          <cell r="G319"/>
          <cell r="H319"/>
        </row>
        <row r="320">
          <cell r="B320"/>
          <cell r="C320"/>
          <cell r="D320"/>
          <cell r="E320"/>
          <cell r="G320"/>
          <cell r="H320"/>
        </row>
        <row r="321">
          <cell r="B321"/>
          <cell r="C321"/>
          <cell r="D321"/>
          <cell r="E321"/>
          <cell r="G321"/>
          <cell r="H321"/>
        </row>
        <row r="322">
          <cell r="B322"/>
          <cell r="C322"/>
          <cell r="D322"/>
          <cell r="E322"/>
          <cell r="G322"/>
          <cell r="H322"/>
        </row>
        <row r="323">
          <cell r="B323"/>
          <cell r="C323"/>
          <cell r="D323"/>
          <cell r="E323"/>
          <cell r="G323"/>
          <cell r="H323"/>
        </row>
        <row r="324">
          <cell r="B324"/>
          <cell r="C324"/>
          <cell r="D324"/>
          <cell r="E324"/>
          <cell r="G324"/>
          <cell r="H324"/>
        </row>
        <row r="325">
          <cell r="B325"/>
          <cell r="C325"/>
          <cell r="D325"/>
          <cell r="E325"/>
          <cell r="G325"/>
          <cell r="H325"/>
        </row>
        <row r="326">
          <cell r="B326"/>
          <cell r="C326"/>
          <cell r="D326"/>
          <cell r="E326"/>
          <cell r="G326"/>
          <cell r="H326"/>
        </row>
        <row r="327">
          <cell r="B327"/>
          <cell r="C327"/>
          <cell r="D327"/>
          <cell r="E327"/>
          <cell r="G327"/>
          <cell r="H327"/>
        </row>
        <row r="328">
          <cell r="B328"/>
          <cell r="C328"/>
          <cell r="D328"/>
          <cell r="E328"/>
          <cell r="G328"/>
          <cell r="H328"/>
        </row>
        <row r="329">
          <cell r="B329"/>
          <cell r="C329"/>
          <cell r="D329"/>
          <cell r="E329"/>
          <cell r="G329"/>
          <cell r="H329"/>
        </row>
        <row r="330">
          <cell r="B330"/>
          <cell r="C330"/>
          <cell r="D330"/>
          <cell r="E330"/>
          <cell r="G330"/>
          <cell r="H330"/>
        </row>
        <row r="331">
          <cell r="B331"/>
          <cell r="C331"/>
          <cell r="D331"/>
          <cell r="E331"/>
          <cell r="G331"/>
          <cell r="H331"/>
        </row>
        <row r="332">
          <cell r="B332"/>
          <cell r="C332"/>
          <cell r="D332"/>
          <cell r="E332"/>
          <cell r="G332"/>
          <cell r="H332"/>
        </row>
        <row r="333">
          <cell r="B333"/>
          <cell r="C333"/>
          <cell r="D333"/>
          <cell r="E333"/>
          <cell r="G333"/>
          <cell r="H333"/>
        </row>
        <row r="334">
          <cell r="B334"/>
          <cell r="C334"/>
          <cell r="D334"/>
          <cell r="E334"/>
          <cell r="G334"/>
          <cell r="H334"/>
        </row>
        <row r="335">
          <cell r="B335"/>
          <cell r="C335"/>
          <cell r="D335"/>
          <cell r="E335"/>
          <cell r="G335"/>
          <cell r="H335"/>
        </row>
        <row r="336">
          <cell r="B336"/>
          <cell r="C336"/>
          <cell r="D336"/>
          <cell r="E336"/>
          <cell r="G336"/>
          <cell r="H336"/>
        </row>
        <row r="337">
          <cell r="B337"/>
          <cell r="C337"/>
          <cell r="D337"/>
          <cell r="E337"/>
          <cell r="G337"/>
          <cell r="H337"/>
        </row>
        <row r="338">
          <cell r="B338"/>
          <cell r="C338"/>
          <cell r="D338"/>
          <cell r="E338"/>
          <cell r="G338"/>
          <cell r="H338"/>
        </row>
        <row r="339">
          <cell r="B339"/>
          <cell r="C339"/>
          <cell r="D339"/>
          <cell r="E339"/>
          <cell r="G339"/>
          <cell r="H339"/>
        </row>
        <row r="340">
          <cell r="B340"/>
          <cell r="C340"/>
          <cell r="D340"/>
          <cell r="E340"/>
          <cell r="G340"/>
          <cell r="H340"/>
        </row>
        <row r="341">
          <cell r="B341"/>
          <cell r="C341"/>
          <cell r="D341"/>
          <cell r="E341"/>
          <cell r="G341"/>
          <cell r="H341"/>
        </row>
        <row r="342">
          <cell r="B342"/>
          <cell r="C342"/>
          <cell r="D342"/>
          <cell r="E342"/>
          <cell r="G342"/>
          <cell r="H342"/>
        </row>
        <row r="343">
          <cell r="B343"/>
          <cell r="C343"/>
          <cell r="D343"/>
          <cell r="E343"/>
          <cell r="G343"/>
          <cell r="H343"/>
        </row>
        <row r="344">
          <cell r="B344"/>
          <cell r="C344"/>
          <cell r="D344"/>
          <cell r="E344"/>
          <cell r="G344"/>
          <cell r="H344"/>
        </row>
        <row r="345">
          <cell r="B345"/>
          <cell r="C345"/>
          <cell r="D345"/>
          <cell r="E345"/>
          <cell r="G345"/>
          <cell r="H345"/>
        </row>
        <row r="346">
          <cell r="B346"/>
          <cell r="C346"/>
          <cell r="D346"/>
          <cell r="E346"/>
          <cell r="G346"/>
          <cell r="H346"/>
        </row>
        <row r="347">
          <cell r="B347"/>
          <cell r="C347"/>
          <cell r="D347"/>
          <cell r="E347"/>
          <cell r="G347"/>
          <cell r="H347"/>
        </row>
        <row r="348">
          <cell r="B348"/>
          <cell r="C348"/>
          <cell r="D348"/>
          <cell r="E348"/>
          <cell r="G348"/>
          <cell r="H348"/>
        </row>
        <row r="349">
          <cell r="B349"/>
          <cell r="C349"/>
          <cell r="D349"/>
          <cell r="E349"/>
          <cell r="G349"/>
          <cell r="H349"/>
        </row>
        <row r="350">
          <cell r="B350"/>
          <cell r="C350"/>
          <cell r="D350"/>
          <cell r="E350"/>
          <cell r="G350"/>
          <cell r="H350"/>
        </row>
        <row r="351">
          <cell r="B351"/>
          <cell r="C351"/>
          <cell r="D351"/>
          <cell r="E351"/>
          <cell r="G351"/>
          <cell r="H351"/>
        </row>
        <row r="352">
          <cell r="B352"/>
          <cell r="C352"/>
          <cell r="D352"/>
          <cell r="E352"/>
          <cell r="G352"/>
          <cell r="H352"/>
        </row>
        <row r="353">
          <cell r="B353"/>
          <cell r="C353"/>
          <cell r="D353"/>
          <cell r="E353"/>
          <cell r="G353"/>
          <cell r="H353"/>
        </row>
        <row r="354">
          <cell r="B354"/>
          <cell r="C354"/>
          <cell r="D354"/>
          <cell r="E354"/>
          <cell r="G354"/>
          <cell r="H354"/>
        </row>
        <row r="355">
          <cell r="B355"/>
          <cell r="C355"/>
          <cell r="D355"/>
          <cell r="E355"/>
          <cell r="G355"/>
          <cell r="H355"/>
        </row>
        <row r="356">
          <cell r="B356"/>
          <cell r="C356"/>
          <cell r="D356"/>
          <cell r="E356"/>
          <cell r="G356"/>
          <cell r="H356"/>
        </row>
        <row r="357">
          <cell r="B357"/>
          <cell r="C357"/>
          <cell r="D357"/>
          <cell r="E357"/>
          <cell r="G357"/>
          <cell r="H357"/>
        </row>
        <row r="358">
          <cell r="B358"/>
          <cell r="C358"/>
          <cell r="D358"/>
          <cell r="E358"/>
          <cell r="G358"/>
          <cell r="H358"/>
        </row>
        <row r="359">
          <cell r="B359"/>
          <cell r="C359"/>
          <cell r="D359"/>
          <cell r="E359"/>
          <cell r="G359"/>
          <cell r="H359"/>
        </row>
        <row r="360">
          <cell r="B360"/>
          <cell r="C360"/>
          <cell r="D360"/>
          <cell r="E360"/>
          <cell r="G360"/>
          <cell r="H360"/>
        </row>
        <row r="361">
          <cell r="B361"/>
          <cell r="C361"/>
          <cell r="D361"/>
          <cell r="E361"/>
          <cell r="G361"/>
          <cell r="H361"/>
        </row>
        <row r="362">
          <cell r="B362"/>
          <cell r="C362"/>
          <cell r="D362"/>
          <cell r="E362"/>
          <cell r="G362"/>
          <cell r="H362"/>
        </row>
        <row r="363">
          <cell r="B363"/>
          <cell r="C363"/>
          <cell r="D363"/>
          <cell r="E363"/>
          <cell r="G363"/>
          <cell r="H363"/>
        </row>
        <row r="364">
          <cell r="B364"/>
          <cell r="C364"/>
          <cell r="D364"/>
          <cell r="E364"/>
          <cell r="G364"/>
          <cell r="H364"/>
        </row>
        <row r="365">
          <cell r="B365"/>
          <cell r="C365"/>
          <cell r="D365"/>
          <cell r="E365"/>
          <cell r="G365"/>
          <cell r="H365"/>
        </row>
        <row r="366">
          <cell r="B366"/>
          <cell r="C366"/>
          <cell r="D366"/>
          <cell r="E366"/>
          <cell r="G366"/>
          <cell r="H366"/>
        </row>
        <row r="367">
          <cell r="B367"/>
          <cell r="C367"/>
          <cell r="D367"/>
          <cell r="E367"/>
          <cell r="G367"/>
          <cell r="H367"/>
        </row>
        <row r="368">
          <cell r="B368"/>
          <cell r="C368"/>
          <cell r="D368"/>
          <cell r="E368"/>
          <cell r="G368"/>
          <cell r="H368"/>
        </row>
        <row r="369">
          <cell r="B369"/>
          <cell r="C369"/>
          <cell r="D369"/>
          <cell r="E369"/>
          <cell r="G369"/>
          <cell r="H369"/>
        </row>
        <row r="370">
          <cell r="B370"/>
          <cell r="C370"/>
          <cell r="D370"/>
          <cell r="E370"/>
          <cell r="G370"/>
          <cell r="H370"/>
        </row>
        <row r="371">
          <cell r="B371"/>
          <cell r="C371"/>
          <cell r="D371"/>
          <cell r="E371"/>
          <cell r="G371"/>
          <cell r="H371"/>
        </row>
        <row r="372">
          <cell r="B372"/>
          <cell r="C372"/>
          <cell r="D372"/>
          <cell r="E372"/>
          <cell r="G372"/>
          <cell r="H372"/>
        </row>
        <row r="373">
          <cell r="B373"/>
          <cell r="C373"/>
          <cell r="D373"/>
          <cell r="E373"/>
          <cell r="G373"/>
          <cell r="H373"/>
        </row>
        <row r="374">
          <cell r="B374"/>
          <cell r="C374"/>
          <cell r="D374"/>
          <cell r="E374"/>
          <cell r="G374"/>
          <cell r="H374"/>
        </row>
        <row r="375">
          <cell r="B375"/>
          <cell r="C375"/>
          <cell r="D375"/>
          <cell r="E375"/>
          <cell r="G375"/>
          <cell r="H375"/>
        </row>
        <row r="376">
          <cell r="B376"/>
          <cell r="C376"/>
          <cell r="D376"/>
          <cell r="E376"/>
          <cell r="G376"/>
          <cell r="H376"/>
        </row>
        <row r="377">
          <cell r="B377"/>
          <cell r="C377"/>
          <cell r="D377"/>
          <cell r="E377"/>
          <cell r="G377"/>
          <cell r="H377"/>
        </row>
        <row r="378">
          <cell r="B378"/>
          <cell r="C378"/>
          <cell r="D378"/>
          <cell r="E378"/>
          <cell r="G378"/>
          <cell r="H378"/>
        </row>
        <row r="379">
          <cell r="B379"/>
          <cell r="C379"/>
          <cell r="D379"/>
          <cell r="E379"/>
          <cell r="G379"/>
          <cell r="H379"/>
        </row>
        <row r="380">
          <cell r="B380"/>
          <cell r="C380"/>
          <cell r="D380"/>
          <cell r="E380"/>
          <cell r="G380"/>
          <cell r="H380"/>
        </row>
        <row r="381">
          <cell r="B381"/>
          <cell r="C381"/>
          <cell r="D381"/>
          <cell r="E381"/>
          <cell r="G381"/>
          <cell r="H381"/>
        </row>
        <row r="382">
          <cell r="B382"/>
          <cell r="C382"/>
          <cell r="D382"/>
          <cell r="E382"/>
          <cell r="G382"/>
          <cell r="H382"/>
        </row>
        <row r="383">
          <cell r="B383"/>
          <cell r="C383"/>
          <cell r="D383"/>
          <cell r="E383"/>
          <cell r="G383"/>
          <cell r="H383"/>
        </row>
        <row r="384">
          <cell r="B384"/>
          <cell r="C384"/>
          <cell r="D384"/>
          <cell r="E384"/>
          <cell r="G384"/>
          <cell r="H384"/>
        </row>
        <row r="385">
          <cell r="B385"/>
          <cell r="C385"/>
          <cell r="D385"/>
          <cell r="E385"/>
          <cell r="G385"/>
          <cell r="H385"/>
        </row>
        <row r="386">
          <cell r="B386"/>
          <cell r="C386"/>
          <cell r="D386"/>
          <cell r="E386"/>
          <cell r="G386"/>
          <cell r="H386"/>
        </row>
        <row r="387">
          <cell r="B387"/>
          <cell r="C387"/>
          <cell r="D387"/>
          <cell r="E387"/>
          <cell r="G387"/>
          <cell r="H387"/>
        </row>
        <row r="388">
          <cell r="B388"/>
          <cell r="C388"/>
          <cell r="D388"/>
          <cell r="E388"/>
          <cell r="G388"/>
          <cell r="H388"/>
        </row>
        <row r="389">
          <cell r="B389"/>
          <cell r="C389"/>
          <cell r="D389"/>
          <cell r="E389"/>
          <cell r="G389"/>
          <cell r="H389"/>
        </row>
        <row r="390">
          <cell r="B390"/>
          <cell r="C390"/>
          <cell r="D390"/>
          <cell r="E390"/>
          <cell r="G390"/>
          <cell r="H390"/>
        </row>
        <row r="391">
          <cell r="B391"/>
          <cell r="C391"/>
          <cell r="D391"/>
          <cell r="E391"/>
          <cell r="G391"/>
          <cell r="H391"/>
        </row>
        <row r="392">
          <cell r="B392"/>
          <cell r="C392"/>
          <cell r="D392"/>
          <cell r="E392"/>
          <cell r="G392"/>
          <cell r="H392"/>
        </row>
        <row r="393">
          <cell r="B393"/>
          <cell r="C393"/>
          <cell r="D393"/>
          <cell r="E393"/>
          <cell r="G393"/>
          <cell r="H393"/>
        </row>
        <row r="394">
          <cell r="B394"/>
          <cell r="C394"/>
          <cell r="D394"/>
          <cell r="E394"/>
          <cell r="G394"/>
          <cell r="H394"/>
        </row>
        <row r="395">
          <cell r="B395"/>
          <cell r="C395"/>
          <cell r="D395"/>
          <cell r="E395"/>
          <cell r="G395"/>
          <cell r="H395"/>
        </row>
        <row r="396">
          <cell r="B396"/>
          <cell r="C396"/>
          <cell r="D396"/>
          <cell r="E396"/>
          <cell r="G396"/>
          <cell r="H396"/>
        </row>
        <row r="397">
          <cell r="B397"/>
          <cell r="C397"/>
          <cell r="D397"/>
          <cell r="E397"/>
          <cell r="G397"/>
          <cell r="H397"/>
        </row>
        <row r="398">
          <cell r="B398"/>
          <cell r="C398"/>
          <cell r="D398"/>
          <cell r="E398"/>
          <cell r="G398"/>
          <cell r="H398"/>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J46"/>
  <sheetViews>
    <sheetView view="pageBreakPreview" topLeftCell="B10" zoomScaleNormal="100" zoomScaleSheetLayoutView="100" workbookViewId="0">
      <selection activeCell="D39" sqref="D39"/>
    </sheetView>
  </sheetViews>
  <sheetFormatPr defaultRowHeight="12.75" x14ac:dyDescent="0.2"/>
  <cols>
    <col min="1" max="1" width="5" style="55" customWidth="1"/>
    <col min="2" max="2" width="9.140625" style="55" customWidth="1"/>
    <col min="3" max="3" width="37.42578125" style="55" customWidth="1"/>
    <col min="4" max="4" width="7.28515625" style="55" customWidth="1"/>
    <col min="5" max="5" width="15.85546875" style="121" customWidth="1"/>
    <col min="6" max="6" width="9.140625" style="122" customWidth="1"/>
    <col min="7" max="7" width="0.28515625" style="58" customWidth="1"/>
    <col min="8" max="8" width="9.140625" style="58"/>
    <col min="9" max="9" width="11.7109375" style="58" bestFit="1" customWidth="1"/>
    <col min="10" max="16384" width="9.140625" style="58"/>
  </cols>
  <sheetData>
    <row r="1" spans="1:10" s="52" customFormat="1" x14ac:dyDescent="0.2">
      <c r="B1" s="356" t="s">
        <v>215</v>
      </c>
      <c r="C1" s="356"/>
      <c r="D1" s="356"/>
      <c r="E1" s="357"/>
      <c r="F1" s="53"/>
      <c r="G1" s="54"/>
    </row>
    <row r="2" spans="1:10" x14ac:dyDescent="0.2">
      <c r="B2" s="356" t="s">
        <v>216</v>
      </c>
      <c r="C2" s="356"/>
      <c r="D2" s="356"/>
      <c r="E2" s="356"/>
      <c r="F2" s="56"/>
      <c r="G2" s="57"/>
    </row>
    <row r="3" spans="1:10" ht="15.75" x14ac:dyDescent="0.25">
      <c r="B3" s="59"/>
      <c r="C3" s="59"/>
      <c r="D3" s="59"/>
      <c r="E3" s="60"/>
      <c r="F3" s="56"/>
      <c r="G3" s="57"/>
    </row>
    <row r="4" spans="1:10" s="66" customFormat="1" ht="15.75" x14ac:dyDescent="0.25">
      <c r="A4" s="61"/>
      <c r="B4" s="358" t="s">
        <v>14</v>
      </c>
      <c r="C4" s="359"/>
      <c r="D4" s="62"/>
      <c r="E4" s="62"/>
      <c r="F4" s="63"/>
      <c r="G4" s="64"/>
      <c r="H4" s="65"/>
      <c r="I4" s="65"/>
      <c r="J4" s="65"/>
    </row>
    <row r="5" spans="1:10" x14ac:dyDescent="0.2">
      <c r="B5" s="67"/>
      <c r="C5" s="68"/>
      <c r="D5" s="59"/>
      <c r="E5" s="69"/>
      <c r="F5" s="56"/>
      <c r="G5" s="57"/>
    </row>
    <row r="6" spans="1:10" x14ac:dyDescent="0.2">
      <c r="B6" s="70" t="s">
        <v>15</v>
      </c>
      <c r="C6" s="70" t="s">
        <v>16</v>
      </c>
      <c r="D6" s="71"/>
      <c r="E6" s="72"/>
      <c r="F6" s="56"/>
      <c r="G6" s="73"/>
      <c r="H6" s="74"/>
      <c r="I6" s="74"/>
      <c r="J6" s="74"/>
    </row>
    <row r="7" spans="1:10" x14ac:dyDescent="0.2">
      <c r="B7" s="69" t="s">
        <v>217</v>
      </c>
      <c r="C7" s="75" t="s">
        <v>218</v>
      </c>
      <c r="D7" s="76"/>
      <c r="E7" s="77">
        <f>'rušitvena dela'!F58</f>
        <v>0</v>
      </c>
      <c r="F7" s="56"/>
      <c r="G7" s="73"/>
      <c r="H7" s="74"/>
      <c r="I7" s="74"/>
      <c r="J7" s="74"/>
    </row>
    <row r="8" spans="1:10" x14ac:dyDescent="0.2">
      <c r="B8" s="69" t="s">
        <v>17</v>
      </c>
      <c r="C8" s="75" t="s">
        <v>79</v>
      </c>
      <c r="D8" s="76"/>
      <c r="E8" s="77">
        <f>'Zemeljska dela'!G35</f>
        <v>0</v>
      </c>
      <c r="F8" s="56"/>
      <c r="G8" s="73"/>
      <c r="H8" s="74"/>
      <c r="I8" s="74"/>
      <c r="J8" s="74"/>
    </row>
    <row r="9" spans="1:10" s="55" customFormat="1" x14ac:dyDescent="0.2">
      <c r="B9" s="59" t="s">
        <v>18</v>
      </c>
      <c r="C9" s="75" t="s">
        <v>46</v>
      </c>
      <c r="D9" s="59"/>
      <c r="E9" s="78">
        <f>'Betonska dela'!G29</f>
        <v>0</v>
      </c>
      <c r="F9" s="79"/>
      <c r="G9" s="80"/>
    </row>
    <row r="10" spans="1:10" x14ac:dyDescent="0.2">
      <c r="B10" s="59" t="s">
        <v>19</v>
      </c>
      <c r="C10" s="75" t="s">
        <v>49</v>
      </c>
      <c r="D10" s="59"/>
      <c r="E10" s="78">
        <f>Opaži!G30</f>
        <v>0</v>
      </c>
      <c r="F10" s="56"/>
      <c r="G10" s="57"/>
    </row>
    <row r="11" spans="1:10" x14ac:dyDescent="0.2">
      <c r="B11" s="59" t="s">
        <v>48</v>
      </c>
      <c r="C11" s="75" t="s">
        <v>53</v>
      </c>
      <c r="D11" s="59"/>
      <c r="E11" s="78">
        <f>'Zidarska dela'!G45</f>
        <v>0</v>
      </c>
      <c r="F11" s="56"/>
      <c r="G11" s="57"/>
    </row>
    <row r="12" spans="1:10" x14ac:dyDescent="0.2">
      <c r="B12" s="59" t="s">
        <v>52</v>
      </c>
      <c r="C12" s="75" t="s">
        <v>65</v>
      </c>
      <c r="D12" s="59"/>
      <c r="E12" s="78">
        <f>Kanalizacija!G27</f>
        <v>0</v>
      </c>
      <c r="F12" s="56"/>
      <c r="G12" s="57"/>
      <c r="H12" s="81"/>
    </row>
    <row r="13" spans="1:10" ht="15" x14ac:dyDescent="0.25">
      <c r="B13" s="355" t="s">
        <v>71</v>
      </c>
      <c r="C13" s="355"/>
      <c r="D13" s="82"/>
      <c r="E13" s="83">
        <f>SUM(E7:E12)</f>
        <v>0</v>
      </c>
      <c r="F13" s="56"/>
      <c r="G13" s="57"/>
      <c r="I13" s="81"/>
    </row>
    <row r="14" spans="1:10" ht="15" x14ac:dyDescent="0.25">
      <c r="B14" s="75"/>
      <c r="C14" s="75"/>
      <c r="D14" s="59"/>
      <c r="E14" s="84"/>
      <c r="F14" s="56"/>
      <c r="G14" s="57"/>
    </row>
    <row r="15" spans="1:10" x14ac:dyDescent="0.2">
      <c r="B15" s="70" t="s">
        <v>167</v>
      </c>
      <c r="C15" s="70" t="s">
        <v>168</v>
      </c>
      <c r="D15" s="85"/>
      <c r="E15" s="86"/>
      <c r="F15" s="56"/>
      <c r="G15" s="57"/>
      <c r="H15" s="74"/>
      <c r="I15" s="74"/>
      <c r="J15" s="74"/>
    </row>
    <row r="16" spans="1:10" x14ac:dyDescent="0.2">
      <c r="B16" s="59" t="s">
        <v>17</v>
      </c>
      <c r="C16" s="75" t="s">
        <v>176</v>
      </c>
      <c r="D16" s="75"/>
      <c r="E16" s="87">
        <f>'Strešna konstrukcija'!G26</f>
        <v>0</v>
      </c>
      <c r="F16" s="56"/>
      <c r="G16" s="57"/>
    </row>
    <row r="17" spans="1:9" x14ac:dyDescent="0.2">
      <c r="B17" s="88" t="s">
        <v>18</v>
      </c>
      <c r="C17" s="75" t="s">
        <v>178</v>
      </c>
      <c r="D17" s="75"/>
      <c r="E17" s="87">
        <f>'Krov-klep dela'!G16</f>
        <v>0</v>
      </c>
      <c r="F17" s="56"/>
      <c r="G17" s="57"/>
    </row>
    <row r="18" spans="1:9" s="55" customFormat="1" x14ac:dyDescent="0.2">
      <c r="B18" s="88" t="s">
        <v>19</v>
      </c>
      <c r="C18" s="75" t="s">
        <v>181</v>
      </c>
      <c r="D18" s="75"/>
      <c r="E18" s="87">
        <f>'Ključ dela'!G17</f>
        <v>0</v>
      </c>
      <c r="F18" s="79"/>
      <c r="G18" s="57"/>
    </row>
    <row r="19" spans="1:9" x14ac:dyDescent="0.2">
      <c r="B19" s="88" t="s">
        <v>48</v>
      </c>
      <c r="C19" s="89" t="s">
        <v>128</v>
      </c>
      <c r="D19" s="75"/>
      <c r="E19" s="87">
        <f>Estrihi!G20</f>
        <v>0</v>
      </c>
      <c r="F19" s="56"/>
      <c r="G19" s="57"/>
    </row>
    <row r="20" spans="1:9" x14ac:dyDescent="0.2">
      <c r="B20" s="88" t="s">
        <v>52</v>
      </c>
      <c r="C20" s="90" t="s">
        <v>158</v>
      </c>
      <c r="D20" s="75"/>
      <c r="E20" s="87">
        <f>'finalni tlaki'!G26</f>
        <v>0</v>
      </c>
      <c r="F20" s="56"/>
      <c r="G20" s="57"/>
    </row>
    <row r="21" spans="1:9" x14ac:dyDescent="0.2">
      <c r="B21" s="88" t="s">
        <v>70</v>
      </c>
      <c r="C21" s="89" t="s">
        <v>7</v>
      </c>
      <c r="D21" s="75"/>
      <c r="E21" s="87">
        <f>keramika!G13</f>
        <v>0</v>
      </c>
      <c r="F21" s="56"/>
      <c r="G21" s="57"/>
    </row>
    <row r="22" spans="1:9" x14ac:dyDescent="0.2">
      <c r="B22" s="88" t="s">
        <v>131</v>
      </c>
      <c r="C22" s="89" t="s">
        <v>2</v>
      </c>
      <c r="D22" s="75"/>
      <c r="E22" s="87">
        <f>'Okna in vrata'!G29</f>
        <v>0</v>
      </c>
      <c r="F22" s="56"/>
      <c r="G22" s="57"/>
      <c r="H22" s="81"/>
    </row>
    <row r="23" spans="1:9" ht="14.25" customHeight="1" x14ac:dyDescent="0.2">
      <c r="B23" s="88" t="s">
        <v>4</v>
      </c>
      <c r="C23" s="89" t="s">
        <v>9</v>
      </c>
      <c r="D23" s="75"/>
      <c r="E23" s="87">
        <f>'Slikopleskarska dela'!G10</f>
        <v>0</v>
      </c>
      <c r="F23" s="56"/>
      <c r="G23" s="57"/>
    </row>
    <row r="24" spans="1:9" x14ac:dyDescent="0.2">
      <c r="B24" s="88" t="s">
        <v>8</v>
      </c>
      <c r="C24" s="89" t="s">
        <v>5</v>
      </c>
      <c r="D24" s="75"/>
      <c r="E24" s="87">
        <f>Fasada!G19</f>
        <v>0</v>
      </c>
      <c r="F24" s="56"/>
      <c r="G24" s="57"/>
    </row>
    <row r="25" spans="1:9" ht="15" x14ac:dyDescent="0.25">
      <c r="B25" s="355" t="s">
        <v>177</v>
      </c>
      <c r="C25" s="355"/>
      <c r="D25" s="82"/>
      <c r="E25" s="83">
        <f>SUM(E15:E24)</f>
        <v>0</v>
      </c>
      <c r="F25" s="56"/>
      <c r="G25" s="57"/>
      <c r="I25" s="81"/>
    </row>
    <row r="26" spans="1:9" x14ac:dyDescent="0.2">
      <c r="B26" s="59"/>
      <c r="C26" s="59"/>
      <c r="D26" s="59"/>
      <c r="E26" s="87"/>
      <c r="F26" s="56"/>
      <c r="G26" s="57"/>
    </row>
    <row r="27" spans="1:9" ht="12.75" customHeight="1" x14ac:dyDescent="0.2">
      <c r="B27" s="70" t="s">
        <v>534</v>
      </c>
      <c r="C27" s="70" t="s">
        <v>170</v>
      </c>
      <c r="D27" s="85"/>
      <c r="E27" s="91">
        <f>elektroinstalacije!F18</f>
        <v>0</v>
      </c>
      <c r="F27" s="56"/>
      <c r="G27" s="57"/>
      <c r="I27" s="81"/>
    </row>
    <row r="28" spans="1:9" x14ac:dyDescent="0.2">
      <c r="B28" s="89"/>
      <c r="C28" s="89"/>
      <c r="D28" s="92"/>
      <c r="E28" s="93"/>
      <c r="F28" s="56"/>
      <c r="G28" s="57"/>
    </row>
    <row r="29" spans="1:9" x14ac:dyDescent="0.2">
      <c r="B29" s="71" t="s">
        <v>535</v>
      </c>
      <c r="C29" s="71" t="s">
        <v>171</v>
      </c>
      <c r="D29" s="70"/>
      <c r="E29" s="91"/>
      <c r="F29" s="56"/>
      <c r="G29" s="57"/>
      <c r="I29" s="81"/>
    </row>
    <row r="30" spans="1:9" s="101" customFormat="1" x14ac:dyDescent="0.2">
      <c r="A30" s="94"/>
      <c r="B30" s="95" t="s">
        <v>544</v>
      </c>
      <c r="C30" s="96" t="s">
        <v>148</v>
      </c>
      <c r="D30" s="97"/>
      <c r="E30" s="98">
        <f>'OGREVANJE (1.FAZA)'!F66</f>
        <v>0</v>
      </c>
      <c r="F30" s="99"/>
      <c r="G30" s="100"/>
    </row>
    <row r="31" spans="1:9" s="101" customFormat="1" x14ac:dyDescent="0.2">
      <c r="A31" s="94"/>
      <c r="B31" s="102" t="s">
        <v>545</v>
      </c>
      <c r="C31" s="103" t="s">
        <v>149</v>
      </c>
      <c r="D31" s="104"/>
      <c r="E31" s="98">
        <f>'VODOVOD (1.FAZA)'!F80</f>
        <v>0</v>
      </c>
      <c r="F31" s="99"/>
      <c r="G31" s="100"/>
    </row>
    <row r="32" spans="1:9" s="101" customFormat="1" x14ac:dyDescent="0.2">
      <c r="A32" s="94"/>
      <c r="B32" s="102" t="s">
        <v>151</v>
      </c>
      <c r="C32" s="103" t="s">
        <v>150</v>
      </c>
      <c r="D32" s="104"/>
      <c r="E32" s="98">
        <f>'PREZRAČ (1.FAZA)'!F14</f>
        <v>0</v>
      </c>
      <c r="F32" s="99"/>
      <c r="G32" s="100"/>
    </row>
    <row r="33" spans="1:9" s="101" customFormat="1" ht="15" x14ac:dyDescent="0.25">
      <c r="A33" s="94"/>
      <c r="B33" s="355" t="s">
        <v>536</v>
      </c>
      <c r="C33" s="355"/>
      <c r="D33" s="82"/>
      <c r="E33" s="83">
        <f>+E27+E30+E31+E32</f>
        <v>0</v>
      </c>
      <c r="F33" s="99"/>
      <c r="G33" s="100"/>
    </row>
    <row r="34" spans="1:9" s="101" customFormat="1" x14ac:dyDescent="0.2">
      <c r="A34" s="94"/>
      <c r="B34" s="105"/>
      <c r="C34" s="106"/>
      <c r="D34" s="99"/>
      <c r="E34" s="107"/>
      <c r="F34" s="99"/>
      <c r="G34" s="100"/>
    </row>
    <row r="35" spans="1:9" ht="15" x14ac:dyDescent="0.25">
      <c r="B35" s="108"/>
      <c r="C35" s="109"/>
      <c r="D35" s="79"/>
      <c r="E35" s="110"/>
      <c r="F35" s="56"/>
      <c r="G35" s="111"/>
    </row>
    <row r="36" spans="1:9" ht="15" x14ac:dyDescent="0.25">
      <c r="B36" s="353" t="s">
        <v>538</v>
      </c>
      <c r="C36" s="354"/>
      <c r="D36" s="112"/>
      <c r="E36" s="113">
        <f>+E13+E25+E33</f>
        <v>0</v>
      </c>
      <c r="F36" s="56"/>
      <c r="G36" s="57"/>
      <c r="I36" s="81"/>
    </row>
    <row r="37" spans="1:9" x14ac:dyDescent="0.2">
      <c r="B37" s="362" t="s">
        <v>537</v>
      </c>
      <c r="C37" s="363"/>
      <c r="D37" s="114">
        <v>0.05</v>
      </c>
      <c r="E37" s="115">
        <f>ROUND(E36*D37,2)</f>
        <v>0</v>
      </c>
      <c r="F37" s="79"/>
      <c r="G37" s="111"/>
    </row>
    <row r="38" spans="1:9" x14ac:dyDescent="0.2">
      <c r="B38" s="362" t="s">
        <v>539</v>
      </c>
      <c r="C38" s="363"/>
      <c r="D38" s="114"/>
      <c r="E38" s="115">
        <f>+E36+E37</f>
        <v>0</v>
      </c>
      <c r="F38" s="79"/>
      <c r="G38" s="111"/>
    </row>
    <row r="39" spans="1:9" x14ac:dyDescent="0.2">
      <c r="B39" s="362" t="s">
        <v>540</v>
      </c>
      <c r="C39" s="363"/>
      <c r="D39" s="123">
        <v>0</v>
      </c>
      <c r="E39" s="115">
        <f>ROUND(ROUND(D39,4)*E38,2)</f>
        <v>0</v>
      </c>
      <c r="F39" s="79"/>
      <c r="G39" s="111"/>
    </row>
    <row r="40" spans="1:9" x14ac:dyDescent="0.2">
      <c r="B40" s="362" t="s">
        <v>541</v>
      </c>
      <c r="C40" s="363"/>
      <c r="D40" s="114"/>
      <c r="E40" s="115">
        <f>+E38-E39</f>
        <v>0</v>
      </c>
      <c r="F40" s="79"/>
      <c r="G40" s="111"/>
    </row>
    <row r="41" spans="1:9" x14ac:dyDescent="0.2">
      <c r="B41" s="362" t="s">
        <v>542</v>
      </c>
      <c r="C41" s="363"/>
      <c r="D41" s="114">
        <v>0.22</v>
      </c>
      <c r="E41" s="115">
        <f>ROUND(D41*E40,2)</f>
        <v>0</v>
      </c>
      <c r="F41" s="79"/>
      <c r="G41" s="111"/>
    </row>
    <row r="42" spans="1:9" ht="14.25" x14ac:dyDescent="0.2">
      <c r="B42" s="116"/>
      <c r="C42" s="117"/>
      <c r="D42" s="79"/>
      <c r="E42" s="118"/>
      <c r="F42" s="79"/>
      <c r="G42" s="111"/>
    </row>
    <row r="43" spans="1:9" ht="15" x14ac:dyDescent="0.25">
      <c r="B43" s="360" t="s">
        <v>543</v>
      </c>
      <c r="C43" s="361"/>
      <c r="D43" s="119"/>
      <c r="E43" s="113">
        <f>+E40+E41</f>
        <v>0</v>
      </c>
      <c r="F43" s="79"/>
      <c r="G43" s="111"/>
    </row>
    <row r="44" spans="1:9" ht="14.25" x14ac:dyDescent="0.2">
      <c r="B44" s="117"/>
      <c r="C44" s="117"/>
      <c r="D44" s="79"/>
      <c r="E44" s="120"/>
      <c r="F44" s="79"/>
      <c r="G44" s="111"/>
    </row>
    <row r="45" spans="1:9" ht="14.25" x14ac:dyDescent="0.2">
      <c r="B45" s="117"/>
      <c r="C45" s="117"/>
      <c r="D45" s="79"/>
      <c r="E45" s="120"/>
      <c r="F45" s="79"/>
      <c r="G45" s="111"/>
    </row>
    <row r="46" spans="1:9" ht="14.25" x14ac:dyDescent="0.2">
      <c r="B46" s="117"/>
      <c r="C46" s="117"/>
      <c r="D46" s="79"/>
      <c r="E46" s="120"/>
      <c r="F46" s="79"/>
      <c r="G46" s="111"/>
    </row>
  </sheetData>
  <sheetProtection algorithmName="SHA-512" hashValue="MKW4eCS+aA0nCAJBHTU2Ggn0ymBwHlQfSyYQWKuJ27EdU4lopJEhZ+WsyMFX/mmLEdoDH7Syn5uPAxZr0OD0/w==" saltValue="OqtUxnfRw2f7hcpO/YPO/g==" spinCount="100000" sheet="1" objects="1" scenarios="1" selectLockedCells="1"/>
  <mergeCells count="13">
    <mergeCell ref="B43:C43"/>
    <mergeCell ref="B37:C37"/>
    <mergeCell ref="B38:C38"/>
    <mergeCell ref="B39:C39"/>
    <mergeCell ref="B40:C40"/>
    <mergeCell ref="B41:C41"/>
    <mergeCell ref="B36:C36"/>
    <mergeCell ref="B13:C13"/>
    <mergeCell ref="B1:E1"/>
    <mergeCell ref="B2:E2"/>
    <mergeCell ref="B4:C4"/>
    <mergeCell ref="B25:C25"/>
    <mergeCell ref="B33:C33"/>
  </mergeCells>
  <phoneticPr fontId="0" type="noConversion"/>
  <pageMargins left="0.78740157480314965" right="0.75" top="0.39370078740157483" bottom="0.19685039370078741"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I16"/>
  <sheetViews>
    <sheetView view="pageBreakPreview" zoomScaleNormal="100" workbookViewId="0">
      <selection activeCell="F6" sqref="F6"/>
    </sheetView>
  </sheetViews>
  <sheetFormatPr defaultColWidth="8.85546875" defaultRowHeight="12.75" x14ac:dyDescent="0.2"/>
  <cols>
    <col min="1" max="1" width="3.28515625" style="99" customWidth="1"/>
    <col min="2" max="2" width="6.140625" style="228" customWidth="1"/>
    <col min="3" max="3" width="44.85546875" style="230" customWidth="1"/>
    <col min="4" max="4" width="6.7109375" style="99" customWidth="1"/>
    <col min="5" max="5" width="9.140625" style="237" customWidth="1"/>
    <col min="6" max="6" width="8.85546875" style="231" customWidth="1"/>
    <col min="7" max="7" width="9.140625" style="237" customWidth="1"/>
    <col min="8" max="16384" width="8.85546875" style="99"/>
  </cols>
  <sheetData>
    <row r="1" spans="1:9" x14ac:dyDescent="0.2">
      <c r="C1" s="236"/>
    </row>
    <row r="2" spans="1:9" s="242" customFormat="1" x14ac:dyDescent="0.2">
      <c r="A2" s="109"/>
      <c r="B2" s="238" t="s">
        <v>18</v>
      </c>
      <c r="C2" s="239" t="s">
        <v>178</v>
      </c>
      <c r="D2" s="109"/>
      <c r="E2" s="240"/>
      <c r="F2" s="241"/>
      <c r="G2" s="240"/>
      <c r="H2" s="109"/>
      <c r="I2" s="109"/>
    </row>
    <row r="3" spans="1:9" s="242" customFormat="1" x14ac:dyDescent="0.2">
      <c r="A3" s="109"/>
      <c r="B3" s="238"/>
      <c r="C3" s="243"/>
      <c r="D3" s="109"/>
      <c r="E3" s="240"/>
      <c r="F3" s="241"/>
      <c r="G3" s="240"/>
      <c r="H3" s="109"/>
      <c r="I3" s="109"/>
    </row>
    <row r="4" spans="1:9" s="242" customFormat="1" ht="14.25" customHeight="1" x14ac:dyDescent="0.2">
      <c r="A4" s="109"/>
      <c r="B4" s="238"/>
      <c r="C4" s="239" t="s">
        <v>23</v>
      </c>
      <c r="D4" s="109" t="s">
        <v>24</v>
      </c>
      <c r="E4" s="240" t="s">
        <v>25</v>
      </c>
      <c r="F4" s="241" t="s">
        <v>179</v>
      </c>
      <c r="G4" s="240" t="s">
        <v>26</v>
      </c>
      <c r="H4" s="109"/>
      <c r="I4" s="109"/>
    </row>
    <row r="5" spans="1:9" s="242" customFormat="1" ht="14.25" customHeight="1" x14ac:dyDescent="0.2">
      <c r="A5" s="109"/>
      <c r="B5" s="238"/>
      <c r="C5" s="239"/>
      <c r="D5" s="109"/>
      <c r="E5" s="240"/>
      <c r="F5" s="241"/>
      <c r="G5" s="240"/>
      <c r="H5" s="109"/>
      <c r="I5" s="109"/>
    </row>
    <row r="6" spans="1:9" s="224" customFormat="1" ht="51" x14ac:dyDescent="0.2">
      <c r="A6" s="223"/>
      <c r="B6" s="244" t="s">
        <v>20</v>
      </c>
      <c r="C6" s="245" t="s">
        <v>214</v>
      </c>
      <c r="D6" s="223" t="s">
        <v>32</v>
      </c>
      <c r="E6" s="246">
        <v>8.4</v>
      </c>
      <c r="F6" s="250">
        <v>0</v>
      </c>
      <c r="G6" s="128">
        <f>ROUND((ROUND(E6,2)*ROUND(F6,2)),2)</f>
        <v>0</v>
      </c>
      <c r="H6" s="223"/>
      <c r="I6" s="223"/>
    </row>
    <row r="7" spans="1:9" s="224" customFormat="1" x14ac:dyDescent="0.2">
      <c r="A7" s="223"/>
      <c r="B7" s="244"/>
      <c r="C7" s="245"/>
      <c r="D7" s="223"/>
      <c r="E7" s="248"/>
      <c r="F7" s="247"/>
      <c r="G7" s="246"/>
      <c r="H7" s="223"/>
      <c r="I7" s="223"/>
    </row>
    <row r="8" spans="1:9" s="224" customFormat="1" ht="38.25" x14ac:dyDescent="0.2">
      <c r="B8" s="222" t="s">
        <v>27</v>
      </c>
      <c r="C8" s="249" t="s">
        <v>444</v>
      </c>
      <c r="D8" s="224" t="s">
        <v>55</v>
      </c>
      <c r="E8" s="225">
        <v>5</v>
      </c>
      <c r="F8" s="250">
        <v>0</v>
      </c>
      <c r="G8" s="128">
        <f>ROUND((ROUND(E8,2)*ROUND(F8,2)),2)</f>
        <v>0</v>
      </c>
    </row>
    <row r="9" spans="1:9" x14ac:dyDescent="0.2">
      <c r="E9" s="227"/>
      <c r="F9" s="247"/>
      <c r="G9" s="246"/>
    </row>
    <row r="10" spans="1:9" ht="38.25" x14ac:dyDescent="0.2">
      <c r="B10" s="222" t="s">
        <v>29</v>
      </c>
      <c r="C10" s="249" t="s">
        <v>443</v>
      </c>
      <c r="D10" s="224" t="s">
        <v>55</v>
      </c>
      <c r="E10" s="225">
        <v>3</v>
      </c>
      <c r="F10" s="250">
        <v>0</v>
      </c>
      <c r="G10" s="128">
        <f>ROUND((ROUND(E10,2)*ROUND(F10,2)),2)</f>
        <v>0</v>
      </c>
    </row>
    <row r="11" spans="1:9" x14ac:dyDescent="0.2">
      <c r="E11" s="227"/>
      <c r="F11" s="247"/>
      <c r="G11" s="246"/>
    </row>
    <row r="12" spans="1:9" ht="38.25" x14ac:dyDescent="0.2">
      <c r="B12" s="222" t="s">
        <v>31</v>
      </c>
      <c r="C12" s="249" t="s">
        <v>251</v>
      </c>
      <c r="D12" s="224" t="s">
        <v>55</v>
      </c>
      <c r="E12" s="225">
        <v>3</v>
      </c>
      <c r="F12" s="250">
        <v>0</v>
      </c>
      <c r="G12" s="128">
        <f>ROUND((ROUND(E12,2)*ROUND(F12,2)),2)</f>
        <v>0</v>
      </c>
    </row>
    <row r="13" spans="1:9" x14ac:dyDescent="0.2">
      <c r="C13" s="236"/>
      <c r="E13" s="227"/>
      <c r="F13" s="247"/>
      <c r="G13" s="246"/>
    </row>
    <row r="14" spans="1:9" ht="38.25" x14ac:dyDescent="0.2">
      <c r="B14" s="222" t="s">
        <v>33</v>
      </c>
      <c r="C14" s="249" t="s">
        <v>509</v>
      </c>
      <c r="D14" s="224" t="s">
        <v>32</v>
      </c>
      <c r="E14" s="225">
        <v>53.6</v>
      </c>
      <c r="F14" s="250">
        <v>0</v>
      </c>
      <c r="G14" s="128">
        <f>ROUND((ROUND(E14,2)*ROUND(F14,2)),2)</f>
        <v>0</v>
      </c>
    </row>
    <row r="15" spans="1:9" x14ac:dyDescent="0.2">
      <c r="C15" s="236"/>
      <c r="E15" s="227"/>
      <c r="F15" s="247"/>
      <c r="G15" s="246"/>
    </row>
    <row r="16" spans="1:9" x14ac:dyDescent="0.2">
      <c r="C16" s="109" t="s">
        <v>180</v>
      </c>
      <c r="G16" s="232">
        <f>SUM(G6:G14)</f>
        <v>0</v>
      </c>
    </row>
  </sheetData>
  <sheetProtection algorithmName="SHA-512" hashValue="9JGuzJGVjaLQz/0/m4Bu5qK7tEKyJ1kGe1B7npAhf+dEmUXTd34C9n5yi81Coh+iyQ4XxuWJu5ckAGtOxqLw6Q==" saltValue="hryOEyzRLs9adb2SgDrvqw==" spinCount="100000" sheet="1" objects="1" scenarios="1" selectLockedCells="1"/>
  <phoneticPr fontId="10" type="noConversion"/>
  <pageMargins left="0.19685039370078741" right="0.75" top="0.39370078740157483" bottom="0.19685039370078741" header="0" footer="0"/>
  <pageSetup paperSize="9"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dimension ref="A1:J17"/>
  <sheetViews>
    <sheetView view="pageBreakPreview" zoomScaleNormal="100" workbookViewId="0">
      <selection activeCell="F11" sqref="F11"/>
    </sheetView>
  </sheetViews>
  <sheetFormatPr defaultColWidth="8.85546875" defaultRowHeight="12.75" x14ac:dyDescent="0.2"/>
  <cols>
    <col min="1" max="1" width="3.5703125" style="111" customWidth="1"/>
    <col min="2" max="2" width="7.28515625" style="252" customWidth="1"/>
    <col min="3" max="3" width="44.85546875" style="157" customWidth="1"/>
    <col min="4" max="4" width="6.42578125" style="111" customWidth="1"/>
    <col min="5" max="5" width="9.140625" style="147" customWidth="1"/>
    <col min="6" max="6" width="9.140625" style="169" customWidth="1"/>
    <col min="7" max="7" width="9.140625" style="147" customWidth="1"/>
    <col min="8" max="16384" width="8.85546875" style="111"/>
  </cols>
  <sheetData>
    <row r="1" spans="1:10" x14ac:dyDescent="0.2">
      <c r="B1" s="211"/>
    </row>
    <row r="2" spans="1:10" s="152" customFormat="1" x14ac:dyDescent="0.2">
      <c r="A2" s="117"/>
      <c r="B2" s="217" t="s">
        <v>19</v>
      </c>
      <c r="C2" s="130" t="s">
        <v>181</v>
      </c>
      <c r="D2" s="117"/>
      <c r="E2" s="151"/>
      <c r="F2" s="151"/>
      <c r="G2" s="151"/>
      <c r="H2" s="117"/>
      <c r="I2" s="117"/>
    </row>
    <row r="3" spans="1:10" s="152" customFormat="1" x14ac:dyDescent="0.2">
      <c r="A3" s="117"/>
      <c r="B3" s="217"/>
      <c r="C3" s="130"/>
      <c r="D3" s="117"/>
      <c r="E3" s="151"/>
      <c r="F3" s="151"/>
      <c r="G3" s="151"/>
      <c r="H3" s="117"/>
      <c r="I3" s="117"/>
    </row>
    <row r="4" spans="1:10" s="251" customFormat="1" ht="22.7" customHeight="1" x14ac:dyDescent="0.2">
      <c r="B4" s="364" t="s">
        <v>182</v>
      </c>
      <c r="C4" s="365"/>
      <c r="D4" s="365"/>
      <c r="E4" s="365"/>
      <c r="F4" s="365"/>
      <c r="G4" s="365"/>
    </row>
    <row r="5" spans="1:10" s="183" customFormat="1" ht="24.75" customHeight="1" x14ac:dyDescent="0.2">
      <c r="B5" s="366" t="s">
        <v>173</v>
      </c>
      <c r="C5" s="367"/>
      <c r="D5" s="367"/>
      <c r="E5" s="367"/>
      <c r="F5" s="367"/>
      <c r="G5" s="367"/>
    </row>
    <row r="6" spans="1:10" s="183" customFormat="1" ht="36.950000000000003" customHeight="1" x14ac:dyDescent="0.2">
      <c r="B6" s="366" t="s">
        <v>0</v>
      </c>
      <c r="C6" s="367"/>
      <c r="D6" s="367"/>
      <c r="E6" s="367"/>
      <c r="F6" s="367"/>
      <c r="G6" s="367"/>
    </row>
    <row r="7" spans="1:10" s="183" customFormat="1" ht="19.149999999999999" customHeight="1" x14ac:dyDescent="0.2">
      <c r="B7" s="368"/>
      <c r="C7" s="369"/>
      <c r="D7" s="369"/>
      <c r="E7" s="369"/>
      <c r="F7" s="369"/>
      <c r="G7" s="369"/>
    </row>
    <row r="8" spans="1:10" s="152" customFormat="1" ht="13.15" customHeight="1" x14ac:dyDescent="0.2">
      <c r="A8" s="117"/>
      <c r="B8" s="217"/>
      <c r="C8" s="130"/>
      <c r="D8" s="117"/>
      <c r="E8" s="151"/>
      <c r="F8" s="151"/>
      <c r="G8" s="151"/>
      <c r="H8" s="117"/>
      <c r="I8" s="117"/>
    </row>
    <row r="9" spans="1:10" s="152" customFormat="1" ht="14.25" customHeight="1" x14ac:dyDescent="0.2">
      <c r="A9" s="117"/>
      <c r="B9" s="217"/>
      <c r="C9" s="130" t="s">
        <v>23</v>
      </c>
      <c r="D9" s="117" t="s">
        <v>24</v>
      </c>
      <c r="E9" s="151" t="s">
        <v>25</v>
      </c>
      <c r="F9" s="151" t="s">
        <v>179</v>
      </c>
      <c r="G9" s="151" t="s">
        <v>26</v>
      </c>
      <c r="H9" s="117"/>
      <c r="I9" s="117"/>
    </row>
    <row r="10" spans="1:10" ht="14.25" customHeight="1" x14ac:dyDescent="0.2">
      <c r="A10" s="79"/>
      <c r="B10" s="168"/>
      <c r="D10" s="79"/>
      <c r="E10" s="155"/>
      <c r="F10" s="155"/>
      <c r="G10" s="155"/>
      <c r="H10" s="79"/>
      <c r="I10" s="79"/>
    </row>
    <row r="11" spans="1:10" ht="66.75" customHeight="1" x14ac:dyDescent="0.2">
      <c r="B11" s="201" t="s">
        <v>20</v>
      </c>
      <c r="C11" s="172" t="s">
        <v>119</v>
      </c>
      <c r="D11" s="111" t="s">
        <v>94</v>
      </c>
      <c r="E11" s="200">
        <v>20</v>
      </c>
      <c r="F11" s="257">
        <v>0</v>
      </c>
      <c r="G11" s="128">
        <f>ROUND((ROUND(E11,2)*ROUND(F11,2)),2)</f>
        <v>0</v>
      </c>
      <c r="J11" s="99"/>
    </row>
    <row r="12" spans="1:10" ht="12" customHeight="1" x14ac:dyDescent="0.2">
      <c r="E12" s="253"/>
      <c r="G12" s="155"/>
    </row>
    <row r="13" spans="1:10" ht="25.5" x14ac:dyDescent="0.2">
      <c r="B13" s="252" t="s">
        <v>27</v>
      </c>
      <c r="C13" s="157" t="s">
        <v>142</v>
      </c>
      <c r="D13" s="111" t="s">
        <v>94</v>
      </c>
      <c r="E13" s="200">
        <v>20</v>
      </c>
      <c r="F13" s="257">
        <v>0</v>
      </c>
      <c r="G13" s="128">
        <f>ROUND((ROUND(E13,2)*ROUND(F13,2)),2)</f>
        <v>0</v>
      </c>
    </row>
    <row r="14" spans="1:10" x14ac:dyDescent="0.2">
      <c r="E14" s="253"/>
      <c r="G14" s="155"/>
    </row>
    <row r="15" spans="1:10" x14ac:dyDescent="0.2">
      <c r="C15" s="176"/>
      <c r="D15" s="199"/>
      <c r="E15" s="200"/>
      <c r="F15" s="254"/>
      <c r="G15" s="155"/>
    </row>
    <row r="17" spans="2:7" x14ac:dyDescent="0.2">
      <c r="B17" s="255"/>
      <c r="C17" s="239" t="s">
        <v>1</v>
      </c>
      <c r="D17" s="242"/>
      <c r="E17" s="232"/>
      <c r="F17" s="256"/>
      <c r="G17" s="232">
        <f>SUM(G11:G16)</f>
        <v>0</v>
      </c>
    </row>
  </sheetData>
  <sheetProtection algorithmName="SHA-512" hashValue="vgoix9jhRY8zWtFpSmxSYTxqCj7cMgE3nyaZ35hcQSv4T1cO8+84JfPHidYGfMTJN6bUKf3GTaIFNi3NLzAANw==" saltValue="3ch0Pgjr/I7PHQ0t1jc4Fg==" spinCount="100000" sheet="1" objects="1" scenarios="1" selectLockedCells="1"/>
  <mergeCells count="4">
    <mergeCell ref="B4:G4"/>
    <mergeCell ref="B5:G5"/>
    <mergeCell ref="B6:G6"/>
    <mergeCell ref="B7:G7"/>
  </mergeCells>
  <phoneticPr fontId="10" type="noConversion"/>
  <pageMargins left="0.19685039370078741" right="0.75" top="0.39370078740157483" bottom="0.19685039370078741" header="0" footer="0"/>
  <pageSetup paperSize="9"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2:I20"/>
  <sheetViews>
    <sheetView view="pageBreakPreview" zoomScaleNormal="100" workbookViewId="0">
      <selection activeCell="F14" sqref="F14"/>
    </sheetView>
  </sheetViews>
  <sheetFormatPr defaultColWidth="8.85546875" defaultRowHeight="12.75" x14ac:dyDescent="0.2"/>
  <cols>
    <col min="1" max="1" width="3.7109375" style="111" customWidth="1"/>
    <col min="2" max="2" width="6.140625" style="252" customWidth="1"/>
    <col min="3" max="3" width="45.85546875" style="157" customWidth="1"/>
    <col min="4" max="4" width="6.28515625" style="111" customWidth="1"/>
    <col min="5" max="5" width="9.140625" style="147" customWidth="1"/>
    <col min="6" max="6" width="14" style="169" customWidth="1"/>
    <col min="7" max="7" width="9.140625" style="147" customWidth="1"/>
    <col min="8" max="16384" width="8.85546875" style="111"/>
  </cols>
  <sheetData>
    <row r="2" spans="1:9" s="152" customFormat="1" x14ac:dyDescent="0.2">
      <c r="A2" s="117"/>
      <c r="B2" s="217" t="s">
        <v>48</v>
      </c>
      <c r="C2" s="129" t="s">
        <v>96</v>
      </c>
      <c r="D2" s="117"/>
      <c r="E2" s="151"/>
      <c r="F2" s="151"/>
      <c r="G2" s="151"/>
      <c r="H2" s="117"/>
      <c r="I2" s="117"/>
    </row>
    <row r="3" spans="1:9" s="152" customFormat="1" x14ac:dyDescent="0.2">
      <c r="A3" s="117"/>
      <c r="B3" s="217"/>
      <c r="C3" s="129"/>
      <c r="D3" s="117"/>
      <c r="E3" s="151"/>
      <c r="F3" s="151"/>
      <c r="G3" s="151"/>
      <c r="H3" s="117"/>
      <c r="I3" s="117"/>
    </row>
    <row r="4" spans="1:9" s="152" customFormat="1" ht="14.25" customHeight="1" x14ac:dyDescent="0.2">
      <c r="A4" s="117"/>
      <c r="B4" s="217"/>
      <c r="C4" s="129" t="s">
        <v>23</v>
      </c>
      <c r="D4" s="117" t="s">
        <v>24</v>
      </c>
      <c r="E4" s="151" t="s">
        <v>25</v>
      </c>
      <c r="F4" s="258" t="s">
        <v>97</v>
      </c>
      <c r="G4" s="151" t="s">
        <v>26</v>
      </c>
      <c r="H4" s="117"/>
      <c r="I4" s="117"/>
    </row>
    <row r="5" spans="1:9" x14ac:dyDescent="0.2">
      <c r="A5" s="79"/>
      <c r="B5" s="259"/>
      <c r="C5" s="260"/>
      <c r="D5" s="261"/>
      <c r="E5" s="262"/>
      <c r="F5" s="155"/>
      <c r="G5" s="155"/>
      <c r="H5" s="79"/>
      <c r="I5" s="79"/>
    </row>
    <row r="6" spans="1:9" ht="38.25" hidden="1" x14ac:dyDescent="0.2">
      <c r="A6" s="79"/>
      <c r="B6" s="259"/>
      <c r="C6" s="260" t="s">
        <v>98</v>
      </c>
      <c r="D6" s="261" t="s">
        <v>28</v>
      </c>
      <c r="E6" s="263"/>
      <c r="F6" s="155">
        <v>10.89</v>
      </c>
      <c r="G6" s="155">
        <f>E6*F6</f>
        <v>0</v>
      </c>
      <c r="H6" s="79"/>
      <c r="I6" s="262"/>
    </row>
    <row r="7" spans="1:9" hidden="1" x14ac:dyDescent="0.2">
      <c r="A7" s="79"/>
      <c r="B7" s="259"/>
      <c r="C7" s="260"/>
      <c r="D7" s="261"/>
      <c r="E7" s="264"/>
      <c r="F7" s="155"/>
      <c r="G7" s="155"/>
      <c r="H7" s="79"/>
      <c r="I7" s="262"/>
    </row>
    <row r="8" spans="1:9" ht="38.25" hidden="1" x14ac:dyDescent="0.2">
      <c r="A8" s="79"/>
      <c r="B8" s="259"/>
      <c r="C8" s="260" t="s">
        <v>99</v>
      </c>
      <c r="D8" s="261" t="s">
        <v>28</v>
      </c>
      <c r="E8" s="263"/>
      <c r="F8" s="155">
        <v>8.1585000000000001</v>
      </c>
      <c r="G8" s="155"/>
      <c r="H8" s="79"/>
      <c r="I8" s="265"/>
    </row>
    <row r="9" spans="1:9" hidden="1" x14ac:dyDescent="0.2">
      <c r="A9" s="79"/>
      <c r="B9" s="259"/>
      <c r="C9" s="260"/>
      <c r="D9" s="261"/>
      <c r="E9" s="264"/>
      <c r="F9" s="155"/>
      <c r="G9" s="155"/>
      <c r="H9" s="79"/>
      <c r="I9" s="262"/>
    </row>
    <row r="10" spans="1:9" ht="38.25" hidden="1" x14ac:dyDescent="0.2">
      <c r="A10" s="79"/>
      <c r="B10" s="266" t="s">
        <v>100</v>
      </c>
      <c r="C10" s="260" t="s">
        <v>101</v>
      </c>
      <c r="D10" s="267" t="s">
        <v>28</v>
      </c>
      <c r="E10" s="263"/>
      <c r="F10" s="155">
        <v>7.4760000000000009</v>
      </c>
      <c r="G10" s="155">
        <f>E10*F10</f>
        <v>0</v>
      </c>
      <c r="H10" s="79"/>
      <c r="I10" s="265"/>
    </row>
    <row r="11" spans="1:9" hidden="1" x14ac:dyDescent="0.2">
      <c r="A11" s="79"/>
      <c r="B11" s="259"/>
      <c r="C11" s="260"/>
      <c r="D11" s="261"/>
      <c r="E11" s="264"/>
      <c r="F11" s="155"/>
      <c r="G11" s="155"/>
      <c r="H11" s="79"/>
      <c r="I11" s="262"/>
    </row>
    <row r="12" spans="1:9" ht="38.25" hidden="1" x14ac:dyDescent="0.2">
      <c r="A12" s="79"/>
      <c r="B12" s="266" t="s">
        <v>102</v>
      </c>
      <c r="C12" s="260" t="s">
        <v>103</v>
      </c>
      <c r="D12" s="267" t="s">
        <v>28</v>
      </c>
      <c r="E12" s="263"/>
      <c r="F12" s="155">
        <v>6.8460000000000001</v>
      </c>
      <c r="G12" s="155">
        <f>E12*F12</f>
        <v>0</v>
      </c>
      <c r="H12" s="79"/>
      <c r="I12" s="265"/>
    </row>
    <row r="13" spans="1:9" hidden="1" x14ac:dyDescent="0.2">
      <c r="A13" s="79"/>
      <c r="B13" s="259"/>
      <c r="C13" s="260"/>
      <c r="D13" s="261"/>
      <c r="E13" s="263"/>
      <c r="F13" s="155"/>
      <c r="G13" s="155" t="e">
        <f>E13*(#REF!+F13)</f>
        <v>#REF!</v>
      </c>
      <c r="H13" s="79"/>
      <c r="I13" s="265"/>
    </row>
    <row r="14" spans="1:9" ht="68.25" customHeight="1" x14ac:dyDescent="0.2">
      <c r="A14" s="79"/>
      <c r="B14" s="268" t="s">
        <v>20</v>
      </c>
      <c r="C14" s="172" t="s">
        <v>252</v>
      </c>
      <c r="D14" s="267" t="s">
        <v>28</v>
      </c>
      <c r="E14" s="263">
        <v>58.53</v>
      </c>
      <c r="F14" s="274">
        <v>0</v>
      </c>
      <c r="G14" s="128">
        <f>ROUND((ROUND(E14,2)*ROUND(F14,2)),2)</f>
        <v>0</v>
      </c>
      <c r="H14" s="79"/>
      <c r="I14" s="265"/>
    </row>
    <row r="15" spans="1:9" x14ac:dyDescent="0.2">
      <c r="A15" s="79"/>
      <c r="B15" s="259"/>
      <c r="C15" s="260"/>
      <c r="D15" s="261"/>
      <c r="E15" s="263"/>
      <c r="F15" s="155"/>
      <c r="G15" s="155"/>
      <c r="H15" s="79"/>
      <c r="I15" s="265"/>
    </row>
    <row r="16" spans="1:9" ht="66.75" customHeight="1" x14ac:dyDescent="0.2">
      <c r="A16" s="79"/>
      <c r="B16" s="268" t="s">
        <v>27</v>
      </c>
      <c r="C16" s="172" t="s">
        <v>253</v>
      </c>
      <c r="D16" s="267" t="s">
        <v>28</v>
      </c>
      <c r="E16" s="263">
        <v>31.17</v>
      </c>
      <c r="F16" s="274">
        <v>0</v>
      </c>
      <c r="G16" s="128">
        <f>ROUND((ROUND(E16,2)*ROUND(F16,2)),2)</f>
        <v>0</v>
      </c>
      <c r="H16" s="79"/>
      <c r="I16" s="265"/>
    </row>
    <row r="17" spans="1:9" ht="15" customHeight="1" x14ac:dyDescent="0.2">
      <c r="A17" s="79"/>
      <c r="B17" s="268"/>
      <c r="C17" s="172"/>
      <c r="D17" s="267"/>
      <c r="E17" s="263"/>
      <c r="F17" s="155"/>
      <c r="G17" s="155"/>
      <c r="H17" s="79"/>
      <c r="I17" s="265"/>
    </row>
    <row r="18" spans="1:9" x14ac:dyDescent="0.2">
      <c r="B18" s="269"/>
      <c r="C18" s="270"/>
      <c r="D18" s="267"/>
      <c r="E18" s="271"/>
      <c r="F18" s="155"/>
      <c r="G18" s="155"/>
      <c r="I18" s="272"/>
    </row>
    <row r="19" spans="1:9" x14ac:dyDescent="0.2">
      <c r="B19" s="273"/>
      <c r="C19" s="260"/>
      <c r="D19" s="267"/>
      <c r="E19" s="272"/>
      <c r="F19" s="155"/>
      <c r="G19" s="155"/>
      <c r="I19" s="272"/>
    </row>
    <row r="20" spans="1:9" x14ac:dyDescent="0.2">
      <c r="B20" s="255"/>
      <c r="C20" s="239" t="s">
        <v>114</v>
      </c>
      <c r="D20" s="242"/>
      <c r="E20" s="232"/>
      <c r="F20" s="256"/>
      <c r="G20" s="232">
        <f>SUM(G14:G16)</f>
        <v>0</v>
      </c>
    </row>
  </sheetData>
  <sheetProtection algorithmName="SHA-512" hashValue="QuCqHHgm9tkXsPj3zq3sM04MNFTbDqj4kQxryw39LIk9JikUBfr11U2VsGDLVSLS/732f5HERsfBOzDyMdfxCw==" saltValue="mDDnYXG2dHdHeEIsoseJlw==" spinCount="100000" sheet="1" objects="1" scenarios="1" selectLockedCells="1"/>
  <phoneticPr fontId="10" type="noConversion"/>
  <pageMargins left="0.19685039370078741" right="0.75" top="0.39370078740157483" bottom="0.19685039370078741" header="0" footer="0"/>
  <pageSetup paperSize="9" scale="96" orientation="portrait"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2:I26"/>
  <sheetViews>
    <sheetView view="pageBreakPreview" zoomScaleNormal="100" workbookViewId="0">
      <selection activeCell="F14" sqref="F14"/>
    </sheetView>
  </sheetViews>
  <sheetFormatPr defaultColWidth="8.85546875" defaultRowHeight="12.75" x14ac:dyDescent="0.2"/>
  <cols>
    <col min="1" max="1" width="3.7109375" style="111" customWidth="1"/>
    <col min="2" max="2" width="6.140625" style="252" customWidth="1"/>
    <col min="3" max="3" width="45.85546875" style="157" customWidth="1"/>
    <col min="4" max="4" width="6.28515625" style="111" customWidth="1"/>
    <col min="5" max="5" width="9.140625" style="147" customWidth="1"/>
    <col min="6" max="6" width="14" style="169" customWidth="1"/>
    <col min="7" max="7" width="9.140625" style="147" customWidth="1"/>
    <col min="8" max="16384" width="8.85546875" style="111"/>
  </cols>
  <sheetData>
    <row r="2" spans="1:9" s="152" customFormat="1" x14ac:dyDescent="0.2">
      <c r="A2" s="117"/>
      <c r="B2" s="217" t="s">
        <v>52</v>
      </c>
      <c r="C2" s="130" t="s">
        <v>158</v>
      </c>
      <c r="D2" s="117"/>
      <c r="E2" s="151"/>
      <c r="F2" s="151"/>
      <c r="G2" s="151"/>
      <c r="H2" s="117"/>
      <c r="I2" s="117"/>
    </row>
    <row r="3" spans="1:9" s="152" customFormat="1" x14ac:dyDescent="0.2">
      <c r="A3" s="117"/>
      <c r="B3" s="217"/>
      <c r="C3" s="129"/>
      <c r="D3" s="117"/>
      <c r="E3" s="151"/>
      <c r="F3" s="151"/>
      <c r="G3" s="151"/>
      <c r="H3" s="117"/>
      <c r="I3" s="117"/>
    </row>
    <row r="4" spans="1:9" s="152" customFormat="1" ht="14.25" customHeight="1" x14ac:dyDescent="0.2">
      <c r="A4" s="117"/>
      <c r="B4" s="217"/>
      <c r="C4" s="129" t="s">
        <v>23</v>
      </c>
      <c r="D4" s="117" t="s">
        <v>24</v>
      </c>
      <c r="E4" s="151" t="s">
        <v>25</v>
      </c>
      <c r="F4" s="258" t="s">
        <v>97</v>
      </c>
      <c r="G4" s="151" t="s">
        <v>26</v>
      </c>
      <c r="H4" s="117"/>
      <c r="I4" s="117"/>
    </row>
    <row r="5" spans="1:9" x14ac:dyDescent="0.2">
      <c r="A5" s="79"/>
      <c r="B5" s="259"/>
      <c r="C5" s="260"/>
      <c r="D5" s="261"/>
      <c r="E5" s="262"/>
      <c r="F5" s="155"/>
      <c r="G5" s="155"/>
      <c r="H5" s="79"/>
      <c r="I5" s="79"/>
    </row>
    <row r="6" spans="1:9" ht="38.25" hidden="1" x14ac:dyDescent="0.2">
      <c r="A6" s="79"/>
      <c r="B6" s="259"/>
      <c r="C6" s="260" t="s">
        <v>98</v>
      </c>
      <c r="D6" s="261" t="s">
        <v>28</v>
      </c>
      <c r="E6" s="263"/>
      <c r="F6" s="155">
        <v>10.89</v>
      </c>
      <c r="G6" s="155">
        <f>E6*F6</f>
        <v>0</v>
      </c>
      <c r="H6" s="79"/>
      <c r="I6" s="262"/>
    </row>
    <row r="7" spans="1:9" hidden="1" x14ac:dyDescent="0.2">
      <c r="A7" s="79"/>
      <c r="B7" s="259"/>
      <c r="C7" s="260"/>
      <c r="D7" s="261"/>
      <c r="E7" s="264"/>
      <c r="F7" s="155"/>
      <c r="G7" s="155"/>
      <c r="H7" s="79"/>
      <c r="I7" s="262"/>
    </row>
    <row r="8" spans="1:9" ht="38.25" hidden="1" x14ac:dyDescent="0.2">
      <c r="A8" s="79"/>
      <c r="B8" s="259"/>
      <c r="C8" s="260" t="s">
        <v>99</v>
      </c>
      <c r="D8" s="261" t="s">
        <v>28</v>
      </c>
      <c r="E8" s="263"/>
      <c r="F8" s="155">
        <v>8.1585000000000001</v>
      </c>
      <c r="G8" s="155"/>
      <c r="H8" s="79"/>
      <c r="I8" s="265"/>
    </row>
    <row r="9" spans="1:9" hidden="1" x14ac:dyDescent="0.2">
      <c r="A9" s="79"/>
      <c r="B9" s="259"/>
      <c r="C9" s="260"/>
      <c r="D9" s="261"/>
      <c r="E9" s="264"/>
      <c r="F9" s="155"/>
      <c r="G9" s="155"/>
      <c r="H9" s="79"/>
      <c r="I9" s="262"/>
    </row>
    <row r="10" spans="1:9" ht="38.25" hidden="1" x14ac:dyDescent="0.2">
      <c r="A10" s="79"/>
      <c r="B10" s="266" t="s">
        <v>100</v>
      </c>
      <c r="C10" s="260" t="s">
        <v>101</v>
      </c>
      <c r="D10" s="267" t="s">
        <v>28</v>
      </c>
      <c r="E10" s="263"/>
      <c r="F10" s="155">
        <v>7.4760000000000009</v>
      </c>
      <c r="G10" s="155">
        <f>E10*F10</f>
        <v>0</v>
      </c>
      <c r="H10" s="79"/>
      <c r="I10" s="265"/>
    </row>
    <row r="11" spans="1:9" hidden="1" x14ac:dyDescent="0.2">
      <c r="A11" s="79"/>
      <c r="B11" s="259"/>
      <c r="C11" s="260"/>
      <c r="D11" s="261"/>
      <c r="E11" s="264"/>
      <c r="F11" s="155"/>
      <c r="G11" s="155"/>
      <c r="H11" s="79"/>
      <c r="I11" s="262"/>
    </row>
    <row r="12" spans="1:9" ht="38.25" hidden="1" x14ac:dyDescent="0.2">
      <c r="A12" s="79"/>
      <c r="B12" s="266" t="s">
        <v>102</v>
      </c>
      <c r="C12" s="260" t="s">
        <v>103</v>
      </c>
      <c r="D12" s="267" t="s">
        <v>28</v>
      </c>
      <c r="E12" s="263"/>
      <c r="F12" s="155">
        <v>6.8460000000000001</v>
      </c>
      <c r="G12" s="155">
        <f>E12*F12</f>
        <v>0</v>
      </c>
      <c r="H12" s="79"/>
      <c r="I12" s="265"/>
    </row>
    <row r="13" spans="1:9" hidden="1" x14ac:dyDescent="0.2">
      <c r="A13" s="79"/>
      <c r="B13" s="259"/>
      <c r="C13" s="260"/>
      <c r="D13" s="261"/>
      <c r="E13" s="263"/>
      <c r="F13" s="155"/>
      <c r="G13" s="155" t="e">
        <f>E13*(#REF!+F13)</f>
        <v>#REF!</v>
      </c>
      <c r="H13" s="79"/>
      <c r="I13" s="265"/>
    </row>
    <row r="14" spans="1:9" ht="63" customHeight="1" x14ac:dyDescent="0.2">
      <c r="A14" s="79"/>
      <c r="B14" s="268" t="s">
        <v>20</v>
      </c>
      <c r="C14" s="270" t="s">
        <v>254</v>
      </c>
      <c r="D14" s="267" t="s">
        <v>28</v>
      </c>
      <c r="E14" s="263">
        <v>59</v>
      </c>
      <c r="F14" s="274">
        <v>0</v>
      </c>
      <c r="G14" s="128">
        <f>ROUND((ROUND(E14,2)*ROUND(F14,2)),2)</f>
        <v>0</v>
      </c>
      <c r="H14" s="79"/>
      <c r="I14" s="265"/>
    </row>
    <row r="15" spans="1:9" x14ac:dyDescent="0.2">
      <c r="A15" s="79"/>
      <c r="B15" s="259"/>
      <c r="C15" s="260"/>
      <c r="D15" s="261"/>
      <c r="E15" s="264"/>
      <c r="F15" s="155"/>
      <c r="G15" s="155"/>
      <c r="H15" s="79"/>
      <c r="I15" s="262"/>
    </row>
    <row r="16" spans="1:9" ht="38.25" hidden="1" x14ac:dyDescent="0.2">
      <c r="A16" s="79"/>
      <c r="B16" s="266" t="s">
        <v>104</v>
      </c>
      <c r="C16" s="260" t="s">
        <v>105</v>
      </c>
      <c r="D16" s="267" t="s">
        <v>28</v>
      </c>
      <c r="E16" s="263"/>
      <c r="F16" s="155"/>
      <c r="G16" s="155">
        <f t="shared" ref="G16:G23" si="0">E16*F16</f>
        <v>0</v>
      </c>
      <c r="H16" s="79"/>
      <c r="I16" s="265"/>
    </row>
    <row r="17" spans="1:9" hidden="1" x14ac:dyDescent="0.2">
      <c r="A17" s="79"/>
      <c r="B17" s="259"/>
      <c r="C17" s="260"/>
      <c r="D17" s="267"/>
      <c r="E17" s="263"/>
      <c r="F17" s="155"/>
      <c r="G17" s="155">
        <f t="shared" si="0"/>
        <v>0</v>
      </c>
      <c r="H17" s="79"/>
      <c r="I17" s="265"/>
    </row>
    <row r="18" spans="1:9" ht="38.25" hidden="1" x14ac:dyDescent="0.2">
      <c r="B18" s="273" t="s">
        <v>106</v>
      </c>
      <c r="C18" s="260" t="s">
        <v>109</v>
      </c>
      <c r="D18" s="267" t="s">
        <v>28</v>
      </c>
      <c r="E18" s="271"/>
      <c r="F18" s="155"/>
      <c r="G18" s="155">
        <f t="shared" si="0"/>
        <v>0</v>
      </c>
      <c r="I18" s="272"/>
    </row>
    <row r="19" spans="1:9" hidden="1" x14ac:dyDescent="0.2">
      <c r="B19" s="275"/>
      <c r="C19" s="260"/>
      <c r="D19" s="276"/>
      <c r="E19" s="277"/>
      <c r="F19" s="155"/>
      <c r="G19" s="155">
        <f t="shared" si="0"/>
        <v>0</v>
      </c>
      <c r="I19" s="278"/>
    </row>
    <row r="20" spans="1:9" ht="38.25" hidden="1" x14ac:dyDescent="0.2">
      <c r="B20" s="273" t="s">
        <v>110</v>
      </c>
      <c r="C20" s="260" t="s">
        <v>111</v>
      </c>
      <c r="D20" s="267" t="s">
        <v>28</v>
      </c>
      <c r="E20" s="263"/>
      <c r="F20" s="155"/>
      <c r="G20" s="155">
        <f t="shared" si="0"/>
        <v>0</v>
      </c>
      <c r="I20" s="265"/>
    </row>
    <row r="21" spans="1:9" hidden="1" x14ac:dyDescent="0.2">
      <c r="B21" s="275"/>
      <c r="C21" s="260"/>
      <c r="D21" s="276"/>
      <c r="E21" s="277"/>
      <c r="F21" s="155"/>
      <c r="G21" s="155">
        <f t="shared" si="0"/>
        <v>0</v>
      </c>
      <c r="I21" s="278"/>
    </row>
    <row r="22" spans="1:9" ht="38.25" hidden="1" x14ac:dyDescent="0.2">
      <c r="B22" s="273" t="s">
        <v>112</v>
      </c>
      <c r="C22" s="260" t="s">
        <v>113</v>
      </c>
      <c r="D22" s="267" t="s">
        <v>28</v>
      </c>
      <c r="E22" s="271"/>
      <c r="F22" s="155"/>
      <c r="G22" s="155">
        <f t="shared" si="0"/>
        <v>0</v>
      </c>
      <c r="I22" s="272"/>
    </row>
    <row r="23" spans="1:9" hidden="1" x14ac:dyDescent="0.2">
      <c r="B23" s="273"/>
      <c r="C23" s="260"/>
      <c r="D23" s="267"/>
      <c r="E23" s="271"/>
      <c r="F23" s="155"/>
      <c r="G23" s="155">
        <f t="shared" si="0"/>
        <v>0</v>
      </c>
      <c r="I23" s="272"/>
    </row>
    <row r="24" spans="1:9" ht="39.75" customHeight="1" x14ac:dyDescent="0.2">
      <c r="B24" s="273" t="s">
        <v>27</v>
      </c>
      <c r="C24" s="270" t="s">
        <v>255</v>
      </c>
      <c r="D24" s="279" t="s">
        <v>32</v>
      </c>
      <c r="E24" s="271">
        <v>64</v>
      </c>
      <c r="F24" s="274">
        <v>0</v>
      </c>
      <c r="G24" s="128">
        <f>ROUND((ROUND(E24,2)*ROUND(F24,2)),2)</f>
        <v>0</v>
      </c>
      <c r="I24" s="272"/>
    </row>
    <row r="25" spans="1:9" x14ac:dyDescent="0.2">
      <c r="B25" s="273"/>
      <c r="C25" s="260"/>
      <c r="D25" s="267"/>
      <c r="E25" s="272"/>
      <c r="F25" s="155"/>
      <c r="G25" s="155"/>
      <c r="I25" s="272"/>
    </row>
    <row r="26" spans="1:9" x14ac:dyDescent="0.2">
      <c r="B26" s="280"/>
      <c r="C26" s="281" t="s">
        <v>157</v>
      </c>
      <c r="D26" s="282"/>
      <c r="E26" s="283"/>
      <c r="F26" s="284"/>
      <c r="G26" s="196">
        <f>SUM(G14:G24)</f>
        <v>0</v>
      </c>
    </row>
  </sheetData>
  <sheetProtection algorithmName="SHA-512" hashValue="uxn+DwkC/tnX71rUjm0Z9EHO6uDrf0HDMYt4P1DbTNrqSJRW2oQVjl5CDe6ZotbIV8+OjRpMPkgrWlMu48OjPQ==" saltValue="563MbJCpCKKld6SIpY6xtA==" spinCount="100000" sheet="1" objects="1" scenarios="1" selectLockedCells="1"/>
  <phoneticPr fontId="33" type="noConversion"/>
  <pageMargins left="0.19685039370078741" right="0.75" top="0.39370078740157483" bottom="0.19685039370078741" header="0" footer="0"/>
  <pageSetup paperSize="9" scale="96" orientation="portrait"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2:I13"/>
  <sheetViews>
    <sheetView view="pageBreakPreview" zoomScaleNormal="100" workbookViewId="0">
      <selection activeCell="F6" sqref="F6"/>
    </sheetView>
  </sheetViews>
  <sheetFormatPr defaultColWidth="8.85546875" defaultRowHeight="12.75" x14ac:dyDescent="0.2"/>
  <cols>
    <col min="1" max="1" width="3.7109375" style="111" customWidth="1"/>
    <col min="2" max="2" width="6.140625" style="252" customWidth="1"/>
    <col min="3" max="3" width="45.85546875" style="157" customWidth="1"/>
    <col min="4" max="4" width="6.28515625" style="111" customWidth="1"/>
    <col min="5" max="5" width="9.140625" style="147" customWidth="1"/>
    <col min="6" max="6" width="14" style="169" customWidth="1"/>
    <col min="7" max="7" width="9.140625" style="147" customWidth="1"/>
    <col min="8" max="16384" width="8.85546875" style="111"/>
  </cols>
  <sheetData>
    <row r="2" spans="1:9" s="152" customFormat="1" x14ac:dyDescent="0.2">
      <c r="A2" s="117"/>
      <c r="B2" s="217" t="s">
        <v>70</v>
      </c>
      <c r="C2" s="130" t="s">
        <v>125</v>
      </c>
      <c r="D2" s="117"/>
      <c r="E2" s="151"/>
      <c r="F2" s="151"/>
      <c r="G2" s="151"/>
      <c r="H2" s="117"/>
      <c r="I2" s="117"/>
    </row>
    <row r="3" spans="1:9" s="152" customFormat="1" x14ac:dyDescent="0.2">
      <c r="A3" s="117"/>
      <c r="B3" s="217"/>
      <c r="C3" s="129"/>
      <c r="D3" s="117"/>
      <c r="E3" s="151"/>
      <c r="F3" s="151"/>
      <c r="G3" s="151"/>
      <c r="H3" s="117"/>
      <c r="I3" s="117"/>
    </row>
    <row r="4" spans="1:9" s="152" customFormat="1" ht="14.25" customHeight="1" x14ac:dyDescent="0.2">
      <c r="A4" s="117"/>
      <c r="B4" s="217"/>
      <c r="C4" s="129" t="s">
        <v>23</v>
      </c>
      <c r="D4" s="117" t="s">
        <v>24</v>
      </c>
      <c r="E4" s="151" t="s">
        <v>25</v>
      </c>
      <c r="F4" s="258" t="s">
        <v>97</v>
      </c>
      <c r="G4" s="151" t="s">
        <v>26</v>
      </c>
      <c r="H4" s="117"/>
      <c r="I4" s="117"/>
    </row>
    <row r="5" spans="1:9" x14ac:dyDescent="0.2">
      <c r="A5" s="79"/>
      <c r="B5" s="259"/>
      <c r="C5" s="260"/>
      <c r="D5" s="261"/>
      <c r="E5" s="262"/>
      <c r="F5" s="155"/>
      <c r="G5" s="155"/>
      <c r="H5" s="79"/>
      <c r="I5" s="79"/>
    </row>
    <row r="6" spans="1:9" ht="51.75" customHeight="1" x14ac:dyDescent="0.2">
      <c r="A6" s="79"/>
      <c r="B6" s="268" t="s">
        <v>20</v>
      </c>
      <c r="C6" s="270" t="s">
        <v>126</v>
      </c>
      <c r="D6" s="267" t="s">
        <v>28</v>
      </c>
      <c r="E6" s="263">
        <v>32</v>
      </c>
      <c r="F6" s="274">
        <v>0</v>
      </c>
      <c r="G6" s="128">
        <f>ROUND((ROUND(E6,2)*ROUND(F6,2)),2)</f>
        <v>0</v>
      </c>
      <c r="H6" s="79"/>
      <c r="I6" s="265"/>
    </row>
    <row r="7" spans="1:9" x14ac:dyDescent="0.2">
      <c r="B7" s="273"/>
      <c r="C7" s="260"/>
      <c r="D7" s="267"/>
      <c r="E7" s="271"/>
      <c r="F7" s="155"/>
      <c r="G7" s="155"/>
      <c r="I7" s="272"/>
    </row>
    <row r="8" spans="1:9" ht="63.75" x14ac:dyDescent="0.2">
      <c r="B8" s="269" t="s">
        <v>27</v>
      </c>
      <c r="C8" s="270" t="s">
        <v>127</v>
      </c>
      <c r="D8" s="267" t="s">
        <v>28</v>
      </c>
      <c r="E8" s="271">
        <v>196</v>
      </c>
      <c r="F8" s="274">
        <v>0</v>
      </c>
      <c r="G8" s="128">
        <f>ROUND((ROUND(E8,2)*ROUND(F8,2)),2)</f>
        <v>0</v>
      </c>
      <c r="I8" s="272"/>
    </row>
    <row r="9" spans="1:9" x14ac:dyDescent="0.2">
      <c r="B9" s="273"/>
      <c r="C9" s="260"/>
      <c r="D9" s="267"/>
      <c r="E9" s="271"/>
      <c r="F9" s="155"/>
      <c r="G9" s="155"/>
      <c r="I9" s="272"/>
    </row>
    <row r="10" spans="1:9" x14ac:dyDescent="0.2">
      <c r="B10" s="269"/>
      <c r="C10" s="270"/>
      <c r="D10" s="279"/>
      <c r="E10" s="271"/>
      <c r="F10" s="155"/>
      <c r="G10" s="155"/>
      <c r="I10" s="272"/>
    </row>
    <row r="11" spans="1:9" x14ac:dyDescent="0.2">
      <c r="B11" s="273"/>
      <c r="C11" s="260"/>
      <c r="D11" s="267"/>
      <c r="E11" s="271"/>
      <c r="F11" s="155"/>
      <c r="G11" s="155"/>
      <c r="I11" s="272"/>
    </row>
    <row r="12" spans="1:9" x14ac:dyDescent="0.2">
      <c r="B12" s="273"/>
      <c r="C12" s="260"/>
      <c r="D12" s="267"/>
      <c r="E12" s="272"/>
      <c r="F12" s="155"/>
      <c r="G12" s="155"/>
      <c r="I12" s="272"/>
    </row>
    <row r="13" spans="1:9" x14ac:dyDescent="0.2">
      <c r="B13" s="280"/>
      <c r="C13" s="281" t="s">
        <v>124</v>
      </c>
      <c r="D13" s="282"/>
      <c r="E13" s="283"/>
      <c r="F13" s="284"/>
      <c r="G13" s="196">
        <f>SUM(G6:G8)</f>
        <v>0</v>
      </c>
    </row>
  </sheetData>
  <sheetProtection algorithmName="SHA-512" hashValue="YYmMu2VepVmt86DGFq8HfcXrDxiYiIOI/qs/19vHN7OdU8hlecSEVrteaFonAqp+FWGhl+FZcIBRUlFURrq54g==" saltValue="WblwVlRzwG7nEktQ/sFD1A==" spinCount="100000" sheet="1" objects="1" scenarios="1" selectLockedCells="1"/>
  <phoneticPr fontId="33" type="noConversion"/>
  <pageMargins left="0.19685039370078741" right="0.75" top="0.39370078740157483" bottom="0.19685039370078741" header="0" footer="0"/>
  <pageSetup paperSize="9" scale="96" orientation="portrait"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I29"/>
  <sheetViews>
    <sheetView tabSelected="1" view="pageBreakPreview" zoomScaleNormal="100" workbookViewId="0">
      <selection activeCell="F8" sqref="F8"/>
    </sheetView>
  </sheetViews>
  <sheetFormatPr defaultColWidth="8.85546875" defaultRowHeight="12.75" x14ac:dyDescent="0.2"/>
  <cols>
    <col min="1" max="1" width="2.140625" style="111" customWidth="1"/>
    <col min="2" max="2" width="7.42578125" style="252" customWidth="1"/>
    <col min="3" max="3" width="57" style="157" customWidth="1"/>
    <col min="4" max="4" width="5.28515625" style="111" customWidth="1"/>
    <col min="5" max="5" width="13" style="147" customWidth="1"/>
    <col min="6" max="6" width="9.140625" style="169" customWidth="1"/>
    <col min="7" max="7" width="9.85546875" style="111" customWidth="1"/>
    <col min="8" max="16384" width="8.85546875" style="111"/>
  </cols>
  <sheetData>
    <row r="1" spans="1:9" x14ac:dyDescent="0.2">
      <c r="B1" s="211"/>
      <c r="G1" s="147"/>
    </row>
    <row r="2" spans="1:9" s="152" customFormat="1" x14ac:dyDescent="0.2">
      <c r="A2" s="117"/>
      <c r="B2" s="217" t="s">
        <v>131</v>
      </c>
      <c r="C2" s="130" t="s">
        <v>2</v>
      </c>
      <c r="D2" s="117"/>
      <c r="E2" s="151"/>
      <c r="F2" s="151"/>
      <c r="G2" s="151"/>
      <c r="H2" s="117"/>
      <c r="I2" s="117"/>
    </row>
    <row r="3" spans="1:9" s="152" customFormat="1" x14ac:dyDescent="0.2">
      <c r="A3" s="117"/>
      <c r="B3" s="217"/>
      <c r="C3" s="130"/>
      <c r="D3" s="117"/>
      <c r="E3" s="151"/>
      <c r="F3" s="151"/>
      <c r="G3" s="151"/>
      <c r="H3" s="117"/>
      <c r="I3" s="117"/>
    </row>
    <row r="4" spans="1:9" s="183" customFormat="1" ht="14.25" customHeight="1" x14ac:dyDescent="0.2">
      <c r="C4" s="164"/>
      <c r="D4" s="164"/>
      <c r="E4" s="164"/>
      <c r="F4" s="155"/>
      <c r="G4" s="164"/>
    </row>
    <row r="5" spans="1:9" s="152" customFormat="1" ht="14.25" customHeight="1" x14ac:dyDescent="0.2">
      <c r="A5" s="117"/>
      <c r="B5" s="217"/>
      <c r="C5" s="130" t="s">
        <v>23</v>
      </c>
      <c r="D5" s="117" t="s">
        <v>24</v>
      </c>
      <c r="E5" s="151" t="s">
        <v>25</v>
      </c>
      <c r="F5" s="151" t="s">
        <v>179</v>
      </c>
      <c r="G5" s="151" t="s">
        <v>26</v>
      </c>
      <c r="H5" s="117"/>
      <c r="I5" s="117"/>
    </row>
    <row r="6" spans="1:9" ht="14.25" customHeight="1" x14ac:dyDescent="0.2">
      <c r="A6" s="79"/>
      <c r="B6" s="168"/>
      <c r="D6" s="79"/>
      <c r="E6" s="155"/>
      <c r="F6" s="155"/>
      <c r="G6" s="155"/>
      <c r="H6" s="79"/>
      <c r="I6" s="79"/>
    </row>
    <row r="7" spans="1:9" ht="51" x14ac:dyDescent="0.2">
      <c r="B7" s="220" t="s">
        <v>20</v>
      </c>
      <c r="C7" s="172" t="s">
        <v>256</v>
      </c>
      <c r="D7" s="79"/>
      <c r="E7" s="285"/>
      <c r="F7" s="155"/>
      <c r="G7" s="155"/>
    </row>
    <row r="8" spans="1:9" x14ac:dyDescent="0.2">
      <c r="D8" s="111" t="s">
        <v>22</v>
      </c>
      <c r="E8" s="190">
        <v>3</v>
      </c>
      <c r="F8" s="257">
        <v>0</v>
      </c>
      <c r="G8" s="128">
        <f>ROUND((ROUND(E8,2)*ROUND(F8,2)),2)</f>
        <v>0</v>
      </c>
    </row>
    <row r="9" spans="1:9" x14ac:dyDescent="0.2">
      <c r="B9" s="252" t="s">
        <v>47</v>
      </c>
      <c r="C9" s="176" t="s">
        <v>257</v>
      </c>
      <c r="D9" s="111" t="s">
        <v>22</v>
      </c>
      <c r="E9" s="190">
        <v>1</v>
      </c>
      <c r="F9" s="257">
        <v>0</v>
      </c>
      <c r="G9" s="128">
        <f>ROUND((ROUND(E9,2)*ROUND(F9,2)),2)</f>
        <v>0</v>
      </c>
    </row>
    <row r="10" spans="1:9" x14ac:dyDescent="0.2">
      <c r="B10" s="252" t="s">
        <v>258</v>
      </c>
      <c r="C10" s="176" t="s">
        <v>259</v>
      </c>
      <c r="D10" s="111" t="s">
        <v>22</v>
      </c>
      <c r="E10" s="190">
        <v>1</v>
      </c>
      <c r="F10" s="257">
        <v>0</v>
      </c>
      <c r="G10" s="128">
        <f>ROUND((ROUND(E10,2)*ROUND(F10,2)),2)</f>
        <v>0</v>
      </c>
    </row>
    <row r="11" spans="1:9" x14ac:dyDescent="0.2">
      <c r="B11" s="252" t="s">
        <v>260</v>
      </c>
      <c r="C11" s="176" t="s">
        <v>263</v>
      </c>
      <c r="D11" s="111" t="s">
        <v>22</v>
      </c>
      <c r="E11" s="190">
        <v>1</v>
      </c>
      <c r="F11" s="257">
        <v>0</v>
      </c>
      <c r="G11" s="128">
        <f>ROUND((ROUND(E11,2)*ROUND(F11,2)),2)</f>
        <v>0</v>
      </c>
    </row>
    <row r="12" spans="1:9" x14ac:dyDescent="0.2">
      <c r="E12" s="190"/>
      <c r="G12" s="147"/>
    </row>
    <row r="13" spans="1:9" ht="52.5" customHeight="1" x14ac:dyDescent="0.2">
      <c r="B13" s="252" t="s">
        <v>27</v>
      </c>
      <c r="C13" s="286" t="s">
        <v>172</v>
      </c>
      <c r="E13" s="190"/>
      <c r="G13" s="147"/>
    </row>
    <row r="14" spans="1:9" x14ac:dyDescent="0.2">
      <c r="B14" s="252" t="s">
        <v>153</v>
      </c>
      <c r="C14" s="176" t="s">
        <v>261</v>
      </c>
      <c r="D14" s="111" t="s">
        <v>22</v>
      </c>
      <c r="E14" s="190">
        <v>1</v>
      </c>
      <c r="F14" s="257">
        <v>0</v>
      </c>
      <c r="G14" s="128">
        <f>ROUND((ROUND(E14,2)*ROUND(F14,2)),2)</f>
        <v>0</v>
      </c>
    </row>
    <row r="15" spans="1:9" x14ac:dyDescent="0.2">
      <c r="B15" s="252" t="s">
        <v>154</v>
      </c>
      <c r="C15" s="176" t="s">
        <v>262</v>
      </c>
      <c r="D15" s="111" t="s">
        <v>22</v>
      </c>
      <c r="E15" s="190">
        <v>1</v>
      </c>
      <c r="F15" s="257">
        <v>0</v>
      </c>
      <c r="G15" s="128">
        <f>ROUND((ROUND(E15,2)*ROUND(F15,2)),2)</f>
        <v>0</v>
      </c>
    </row>
    <row r="16" spans="1:9" x14ac:dyDescent="0.2">
      <c r="B16" s="252" t="s">
        <v>155</v>
      </c>
      <c r="C16" s="172" t="s">
        <v>264</v>
      </c>
      <c r="D16" s="111" t="s">
        <v>22</v>
      </c>
      <c r="E16" s="190">
        <v>1</v>
      </c>
      <c r="F16" s="257">
        <v>0</v>
      </c>
      <c r="G16" s="128">
        <f>ROUND((ROUND(E16,2)*ROUND(F16,2)),2)</f>
        <v>0</v>
      </c>
    </row>
    <row r="17" spans="2:7" x14ac:dyDescent="0.2">
      <c r="B17" s="252" t="s">
        <v>156</v>
      </c>
      <c r="C17" s="172" t="s">
        <v>265</v>
      </c>
      <c r="D17" s="111" t="s">
        <v>22</v>
      </c>
      <c r="E17" s="190">
        <v>1</v>
      </c>
      <c r="F17" s="257">
        <v>0</v>
      </c>
      <c r="G17" s="128">
        <f>ROUND((ROUND(E17,2)*ROUND(F17,2)),2)</f>
        <v>0</v>
      </c>
    </row>
    <row r="18" spans="2:7" x14ac:dyDescent="0.2">
      <c r="B18" s="252" t="s">
        <v>332</v>
      </c>
      <c r="C18" s="172" t="s">
        <v>333</v>
      </c>
      <c r="D18" s="111" t="s">
        <v>22</v>
      </c>
      <c r="E18" s="190">
        <v>1</v>
      </c>
      <c r="F18" s="257">
        <v>0</v>
      </c>
      <c r="G18" s="128">
        <f>ROUND((ROUND(E18,2)*ROUND(F18,2)),2)</f>
        <v>0</v>
      </c>
    </row>
    <row r="19" spans="2:7" x14ac:dyDescent="0.2">
      <c r="E19" s="190"/>
      <c r="G19" s="147"/>
    </row>
    <row r="20" spans="2:7" ht="89.25" x14ac:dyDescent="0.2">
      <c r="B20" s="201" t="s">
        <v>29</v>
      </c>
      <c r="C20" s="172" t="s">
        <v>334</v>
      </c>
      <c r="E20" s="253"/>
      <c r="G20" s="147"/>
    </row>
    <row r="21" spans="2:7" x14ac:dyDescent="0.2">
      <c r="B21" s="201" t="s">
        <v>120</v>
      </c>
      <c r="C21" s="172" t="s">
        <v>266</v>
      </c>
      <c r="D21" s="111" t="s">
        <v>22</v>
      </c>
      <c r="E21" s="190">
        <v>1</v>
      </c>
      <c r="F21" s="257">
        <v>0</v>
      </c>
      <c r="G21" s="128">
        <f t="shared" ref="G21:G26" si="0">ROUND((ROUND(E21,2)*ROUND(F21,2)),2)</f>
        <v>0</v>
      </c>
    </row>
    <row r="22" spans="2:7" x14ac:dyDescent="0.2">
      <c r="B22" s="201" t="s">
        <v>121</v>
      </c>
      <c r="C22" s="172" t="s">
        <v>267</v>
      </c>
      <c r="D22" s="111" t="s">
        <v>22</v>
      </c>
      <c r="E22" s="190">
        <v>1</v>
      </c>
      <c r="F22" s="257">
        <v>0</v>
      </c>
      <c r="G22" s="128">
        <f t="shared" si="0"/>
        <v>0</v>
      </c>
    </row>
    <row r="23" spans="2:7" x14ac:dyDescent="0.2">
      <c r="B23" s="201" t="s">
        <v>122</v>
      </c>
      <c r="C23" s="172" t="s">
        <v>268</v>
      </c>
      <c r="D23" s="111" t="s">
        <v>22</v>
      </c>
      <c r="E23" s="190">
        <v>4</v>
      </c>
      <c r="F23" s="257">
        <v>0</v>
      </c>
      <c r="G23" s="128">
        <f t="shared" si="0"/>
        <v>0</v>
      </c>
    </row>
    <row r="24" spans="2:7" x14ac:dyDescent="0.2">
      <c r="B24" s="201" t="s">
        <v>123</v>
      </c>
      <c r="C24" s="172" t="s">
        <v>269</v>
      </c>
      <c r="D24" s="111" t="s">
        <v>22</v>
      </c>
      <c r="E24" s="190">
        <v>2</v>
      </c>
      <c r="F24" s="257">
        <v>0</v>
      </c>
      <c r="G24" s="128">
        <f t="shared" si="0"/>
        <v>0</v>
      </c>
    </row>
    <row r="25" spans="2:7" x14ac:dyDescent="0.2">
      <c r="B25" s="201" t="s">
        <v>107</v>
      </c>
      <c r="C25" s="172" t="s">
        <v>270</v>
      </c>
      <c r="D25" s="111" t="s">
        <v>22</v>
      </c>
      <c r="E25" s="190">
        <v>3</v>
      </c>
      <c r="F25" s="257">
        <v>0</v>
      </c>
      <c r="G25" s="128">
        <f t="shared" si="0"/>
        <v>0</v>
      </c>
    </row>
    <row r="26" spans="2:7" x14ac:dyDescent="0.2">
      <c r="B26" s="201" t="s">
        <v>108</v>
      </c>
      <c r="C26" s="172" t="s">
        <v>271</v>
      </c>
      <c r="D26" s="111" t="s">
        <v>22</v>
      </c>
      <c r="E26" s="190">
        <v>1</v>
      </c>
      <c r="F26" s="257">
        <v>0</v>
      </c>
      <c r="G26" s="128">
        <f t="shared" si="0"/>
        <v>0</v>
      </c>
    </row>
    <row r="27" spans="2:7" x14ac:dyDescent="0.2">
      <c r="B27" s="201"/>
      <c r="C27" s="172"/>
      <c r="D27" s="224"/>
      <c r="E27" s="190"/>
      <c r="G27" s="147"/>
    </row>
    <row r="28" spans="2:7" x14ac:dyDescent="0.2">
      <c r="B28" s="201"/>
      <c r="C28" s="172"/>
      <c r="D28" s="224"/>
      <c r="E28" s="190"/>
      <c r="G28" s="147"/>
    </row>
    <row r="29" spans="2:7" x14ac:dyDescent="0.2">
      <c r="B29" s="280"/>
      <c r="C29" s="192" t="s">
        <v>3</v>
      </c>
      <c r="D29" s="282"/>
      <c r="E29" s="283"/>
      <c r="F29" s="284"/>
      <c r="G29" s="196">
        <f>SUM(G7:G26)</f>
        <v>0</v>
      </c>
    </row>
  </sheetData>
  <sheetProtection algorithmName="SHA-512" hashValue="TmL2+QfbEiWKNNK1p/+z/vCem05cj1cJUGNCfluaUnXONF8G88qamhkcjTN9Su5Af9mYlLYfYCXt1uGtzY7ezQ==" saltValue="SqTITSXRSZIE5zzh1P/uRw==" spinCount="100000" sheet="1" objects="1" scenarios="1" selectLockedCells="1"/>
  <phoneticPr fontId="10" type="noConversion"/>
  <pageMargins left="0.19685039370078741" right="0.75" top="0.39370078740157483" bottom="0.19685039370078741" header="0" footer="0"/>
  <pageSetup paperSize="9" scale="91" orientation="portrait" horizont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I11"/>
  <sheetViews>
    <sheetView view="pageBreakPreview" zoomScaleNormal="100" workbookViewId="0">
      <selection activeCell="F7" sqref="F7"/>
    </sheetView>
  </sheetViews>
  <sheetFormatPr defaultColWidth="8.85546875" defaultRowHeight="12.75" x14ac:dyDescent="0.2"/>
  <cols>
    <col min="1" max="1" width="3.28515625" style="111" customWidth="1"/>
    <col min="2" max="2" width="6.28515625" style="252" customWidth="1"/>
    <col min="3" max="3" width="44.85546875" style="142" customWidth="1"/>
    <col min="4" max="4" width="5.85546875" style="111" customWidth="1"/>
    <col min="5" max="5" width="9.140625" style="147" customWidth="1"/>
    <col min="6" max="6" width="9.140625" style="169" customWidth="1"/>
    <col min="7" max="7" width="10" style="111" customWidth="1"/>
    <col min="8" max="16384" width="8.85546875" style="111"/>
  </cols>
  <sheetData>
    <row r="1" spans="1:9" x14ac:dyDescent="0.2">
      <c r="B1" s="211"/>
      <c r="C1" s="157"/>
      <c r="G1" s="147"/>
    </row>
    <row r="2" spans="1:9" s="152" customFormat="1" x14ac:dyDescent="0.2">
      <c r="A2" s="117"/>
      <c r="B2" s="217" t="s">
        <v>4</v>
      </c>
      <c r="C2" s="130" t="s">
        <v>9</v>
      </c>
      <c r="D2" s="117"/>
      <c r="E2" s="151"/>
      <c r="F2" s="151"/>
      <c r="G2" s="151"/>
      <c r="H2" s="117"/>
      <c r="I2" s="117"/>
    </row>
    <row r="3" spans="1:9" s="152" customFormat="1" x14ac:dyDescent="0.2">
      <c r="A3" s="117"/>
      <c r="B3" s="217"/>
      <c r="C3" s="130"/>
      <c r="D3" s="117"/>
      <c r="E3" s="151"/>
      <c r="F3" s="151"/>
      <c r="G3" s="151"/>
      <c r="H3" s="117"/>
      <c r="I3" s="117"/>
    </row>
    <row r="4" spans="1:9" s="152" customFormat="1" ht="14.25" customHeight="1" x14ac:dyDescent="0.2">
      <c r="A4" s="117"/>
      <c r="B4" s="217"/>
      <c r="C4" s="130" t="s">
        <v>23</v>
      </c>
      <c r="D4" s="117" t="s">
        <v>24</v>
      </c>
      <c r="E4" s="151" t="s">
        <v>25</v>
      </c>
      <c r="F4" s="151" t="s">
        <v>179</v>
      </c>
      <c r="G4" s="151" t="s">
        <v>26</v>
      </c>
      <c r="H4" s="117"/>
      <c r="I4" s="117"/>
    </row>
    <row r="5" spans="1:9" ht="14.25" customHeight="1" x14ac:dyDescent="0.2">
      <c r="A5" s="79"/>
      <c r="B5" s="168"/>
      <c r="C5" s="157"/>
      <c r="D5" s="79"/>
      <c r="E5" s="155"/>
      <c r="F5" s="155"/>
      <c r="G5" s="155"/>
      <c r="H5" s="79"/>
      <c r="I5" s="79"/>
    </row>
    <row r="6" spans="1:9" ht="38.25" x14ac:dyDescent="0.2">
      <c r="A6" s="79"/>
      <c r="B6" s="168" t="s">
        <v>20</v>
      </c>
      <c r="C6" s="172" t="s">
        <v>335</v>
      </c>
      <c r="D6" s="79"/>
      <c r="E6" s="285"/>
      <c r="F6" s="155"/>
      <c r="G6" s="155"/>
      <c r="H6" s="79"/>
      <c r="I6" s="79"/>
    </row>
    <row r="7" spans="1:9" x14ac:dyDescent="0.2">
      <c r="A7" s="79"/>
      <c r="B7" s="168"/>
      <c r="C7" s="157" t="s">
        <v>116</v>
      </c>
      <c r="D7" s="79" t="s">
        <v>28</v>
      </c>
      <c r="E7" s="246">
        <f>269+89</f>
        <v>358</v>
      </c>
      <c r="F7" s="274">
        <v>0</v>
      </c>
      <c r="G7" s="128">
        <f>ROUND((ROUND(E7,2)*ROUND(F7,2)),2)</f>
        <v>0</v>
      </c>
      <c r="H7" s="79"/>
      <c r="I7" s="79"/>
    </row>
    <row r="8" spans="1:9" x14ac:dyDescent="0.2">
      <c r="A8" s="79"/>
      <c r="B8" s="168"/>
      <c r="C8" s="157"/>
      <c r="D8" s="79"/>
      <c r="E8" s="160"/>
      <c r="F8" s="155"/>
      <c r="G8" s="155"/>
      <c r="H8" s="79"/>
      <c r="I8" s="79"/>
    </row>
    <row r="9" spans="1:9" x14ac:dyDescent="0.2">
      <c r="B9" s="168"/>
      <c r="C9" s="157"/>
      <c r="D9" s="79"/>
      <c r="E9" s="160"/>
      <c r="F9" s="155"/>
      <c r="G9" s="155"/>
    </row>
    <row r="10" spans="1:9" x14ac:dyDescent="0.2">
      <c r="A10" s="287"/>
      <c r="B10" s="288"/>
      <c r="C10" s="289" t="s">
        <v>159</v>
      </c>
      <c r="D10" s="287"/>
      <c r="E10" s="290"/>
      <c r="F10" s="291"/>
      <c r="G10" s="292">
        <f>SUM(G6:G9)</f>
        <v>0</v>
      </c>
    </row>
    <row r="11" spans="1:9" x14ac:dyDescent="0.2">
      <c r="A11" s="99"/>
      <c r="B11" s="293"/>
      <c r="C11" s="205"/>
      <c r="D11" s="99"/>
      <c r="E11" s="237"/>
      <c r="F11" s="254"/>
      <c r="G11" s="99"/>
    </row>
  </sheetData>
  <sheetProtection algorithmName="SHA-512" hashValue="l0ncKQrNJv9ENSCLp7S6TyXzj1wtyz6U6en1P4P0UC8ewZqaZ38V38ekcwHve+EoBF3jp2mpvbrZm3gfFTqL/g==" saltValue="9vibcMuoUr3qYI/PNc0EMQ==" spinCount="100000" sheet="1" objects="1" scenarios="1" selectLockedCells="1"/>
  <phoneticPr fontId="10" type="noConversion"/>
  <pageMargins left="0.75" right="0.75" top="1" bottom="1" header="0" footer="0"/>
  <pageSetup paperSize="9" scale="97" orientation="portrait"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I21"/>
  <sheetViews>
    <sheetView view="pageBreakPreview" zoomScaleNormal="100" workbookViewId="0">
      <selection activeCell="F6" sqref="F6"/>
    </sheetView>
  </sheetViews>
  <sheetFormatPr defaultColWidth="8.85546875" defaultRowHeight="12.75" x14ac:dyDescent="0.2"/>
  <cols>
    <col min="1" max="1" width="3.7109375" style="111" customWidth="1"/>
    <col min="2" max="2" width="5.7109375" style="252" customWidth="1"/>
    <col min="3" max="3" width="44.85546875" style="142" customWidth="1"/>
    <col min="4" max="4" width="6.140625" style="111" customWidth="1"/>
    <col min="5" max="5" width="9.140625" style="147" customWidth="1"/>
    <col min="6" max="6" width="9.140625" style="169" customWidth="1"/>
    <col min="7" max="7" width="11.5703125" style="111" customWidth="1"/>
    <col min="8" max="16384" width="8.85546875" style="111"/>
  </cols>
  <sheetData>
    <row r="1" spans="1:9" x14ac:dyDescent="0.2">
      <c r="B1" s="211"/>
      <c r="C1" s="157"/>
      <c r="G1" s="147"/>
    </row>
    <row r="2" spans="1:9" s="152" customFormat="1" x14ac:dyDescent="0.2">
      <c r="A2" s="117"/>
      <c r="B2" s="217" t="s">
        <v>8</v>
      </c>
      <c r="C2" s="130" t="s">
        <v>5</v>
      </c>
      <c r="D2" s="117"/>
      <c r="E2" s="151"/>
      <c r="F2" s="151"/>
      <c r="G2" s="151"/>
      <c r="H2" s="117"/>
      <c r="I2" s="117"/>
    </row>
    <row r="3" spans="1:9" s="152" customFormat="1" x14ac:dyDescent="0.2">
      <c r="A3" s="117"/>
      <c r="B3" s="217"/>
      <c r="C3" s="130"/>
      <c r="D3" s="117"/>
      <c r="E3" s="151"/>
      <c r="F3" s="151"/>
      <c r="G3" s="151"/>
      <c r="H3" s="117"/>
      <c r="I3" s="117"/>
    </row>
    <row r="4" spans="1:9" s="152" customFormat="1" ht="14.25" customHeight="1" x14ac:dyDescent="0.2">
      <c r="A4" s="117"/>
      <c r="B4" s="217"/>
      <c r="C4" s="130" t="s">
        <v>23</v>
      </c>
      <c r="D4" s="117" t="s">
        <v>24</v>
      </c>
      <c r="E4" s="151" t="s">
        <v>25</v>
      </c>
      <c r="F4" s="151" t="s">
        <v>179</v>
      </c>
      <c r="G4" s="151" t="s">
        <v>26</v>
      </c>
      <c r="H4" s="117"/>
      <c r="I4" s="117"/>
    </row>
    <row r="5" spans="1:9" ht="14.25" customHeight="1" x14ac:dyDescent="0.2">
      <c r="A5" s="79"/>
      <c r="B5" s="168"/>
      <c r="C5" s="157"/>
      <c r="D5" s="79"/>
      <c r="E5" s="155"/>
      <c r="F5" s="155"/>
      <c r="G5" s="155"/>
      <c r="H5" s="79"/>
      <c r="I5" s="79"/>
    </row>
    <row r="6" spans="1:9" ht="51" customHeight="1" x14ac:dyDescent="0.2">
      <c r="B6" s="252" t="s">
        <v>20</v>
      </c>
      <c r="C6" s="249" t="s">
        <v>272</v>
      </c>
      <c r="D6" s="230" t="s">
        <v>28</v>
      </c>
      <c r="E6" s="200">
        <v>32.28</v>
      </c>
      <c r="F6" s="301">
        <v>0</v>
      </c>
      <c r="G6" s="128">
        <f>ROUND((ROUND(E6,2)*ROUND(F6,2)),2)</f>
        <v>0</v>
      </c>
    </row>
    <row r="7" spans="1:9" x14ac:dyDescent="0.2">
      <c r="C7" s="131"/>
      <c r="D7" s="230"/>
      <c r="E7" s="200"/>
      <c r="F7" s="254"/>
      <c r="G7" s="155"/>
    </row>
    <row r="8" spans="1:9" ht="51" x14ac:dyDescent="0.2">
      <c r="B8" s="252" t="s">
        <v>27</v>
      </c>
      <c r="C8" s="249" t="s">
        <v>273</v>
      </c>
      <c r="D8" s="230" t="s">
        <v>28</v>
      </c>
      <c r="E8" s="200">
        <v>64.88</v>
      </c>
      <c r="F8" s="301">
        <v>0</v>
      </c>
      <c r="G8" s="128">
        <f>ROUND((ROUND(E8,2)*ROUND(F8,2)),2)</f>
        <v>0</v>
      </c>
    </row>
    <row r="9" spans="1:9" x14ac:dyDescent="0.2">
      <c r="C9" s="131"/>
      <c r="D9" s="230"/>
      <c r="E9" s="200"/>
      <c r="F9" s="254"/>
      <c r="G9" s="155"/>
    </row>
    <row r="10" spans="1:9" ht="51" x14ac:dyDescent="0.2">
      <c r="B10" s="252" t="s">
        <v>27</v>
      </c>
      <c r="C10" s="249" t="s">
        <v>274</v>
      </c>
      <c r="D10" s="230" t="s">
        <v>28</v>
      </c>
      <c r="E10" s="200">
        <v>38.5</v>
      </c>
      <c r="F10" s="301">
        <v>0</v>
      </c>
      <c r="G10" s="128">
        <f>ROUND((ROUND(E10,2)*ROUND(F10,2)),2)</f>
        <v>0</v>
      </c>
    </row>
    <row r="11" spans="1:9" x14ac:dyDescent="0.2">
      <c r="C11" s="131"/>
      <c r="D11" s="230"/>
      <c r="E11" s="200"/>
      <c r="F11" s="254"/>
      <c r="G11" s="155"/>
    </row>
    <row r="12" spans="1:9" ht="25.5" x14ac:dyDescent="0.2">
      <c r="B12" s="201" t="s">
        <v>29</v>
      </c>
      <c r="C12" s="249" t="s">
        <v>152</v>
      </c>
      <c r="D12" s="230"/>
      <c r="E12" s="200"/>
      <c r="F12" s="254"/>
      <c r="G12" s="155"/>
    </row>
    <row r="13" spans="1:9" x14ac:dyDescent="0.2">
      <c r="C13" s="131"/>
      <c r="D13" s="230" t="s">
        <v>28</v>
      </c>
      <c r="E13" s="200">
        <v>25.4</v>
      </c>
      <c r="F13" s="301">
        <v>0</v>
      </c>
      <c r="G13" s="128">
        <f>ROUND((ROUND(E13,2)*ROUND(F13,2)),2)</f>
        <v>0</v>
      </c>
    </row>
    <row r="14" spans="1:9" x14ac:dyDescent="0.2">
      <c r="C14" s="131"/>
      <c r="D14" s="230"/>
      <c r="E14" s="200"/>
      <c r="F14" s="254"/>
      <c r="G14" s="155"/>
    </row>
    <row r="15" spans="1:9" ht="51" x14ac:dyDescent="0.2">
      <c r="B15" s="252" t="s">
        <v>31</v>
      </c>
      <c r="C15" s="249" t="s">
        <v>325</v>
      </c>
      <c r="D15" s="230" t="s">
        <v>28</v>
      </c>
      <c r="E15" s="200">
        <v>25</v>
      </c>
      <c r="F15" s="301">
        <v>0</v>
      </c>
      <c r="G15" s="128">
        <f>ROUND((ROUND(E15,2)*ROUND(F15,2)),2)</f>
        <v>0</v>
      </c>
    </row>
    <row r="16" spans="1:9" x14ac:dyDescent="0.2">
      <c r="C16" s="131"/>
      <c r="D16" s="230"/>
      <c r="E16" s="200"/>
      <c r="F16" s="254"/>
      <c r="G16" s="155"/>
    </row>
    <row r="17" spans="2:7" x14ac:dyDescent="0.2">
      <c r="C17" s="131"/>
      <c r="D17" s="230"/>
      <c r="E17" s="200"/>
      <c r="F17" s="254"/>
      <c r="G17" s="155"/>
    </row>
    <row r="18" spans="2:7" ht="12.75" customHeight="1" x14ac:dyDescent="0.2">
      <c r="C18" s="131"/>
      <c r="D18" s="230"/>
      <c r="E18" s="294"/>
      <c r="F18" s="254"/>
      <c r="G18" s="155"/>
    </row>
    <row r="19" spans="2:7" x14ac:dyDescent="0.2">
      <c r="B19" s="295"/>
      <c r="C19" s="296" t="s">
        <v>6</v>
      </c>
      <c r="D19" s="297"/>
      <c r="E19" s="298"/>
      <c r="F19" s="299"/>
      <c r="G19" s="300">
        <f>SUM(G6:G18)</f>
        <v>0</v>
      </c>
    </row>
    <row r="20" spans="2:7" x14ac:dyDescent="0.2">
      <c r="C20" s="205"/>
      <c r="D20" s="99"/>
      <c r="E20" s="237"/>
      <c r="F20" s="254"/>
    </row>
    <row r="21" spans="2:7" x14ac:dyDescent="0.2">
      <c r="C21" s="205"/>
      <c r="D21" s="99"/>
      <c r="E21" s="237"/>
      <c r="F21" s="254"/>
    </row>
  </sheetData>
  <sheetProtection algorithmName="SHA-512" hashValue="aVlXQ9bc0jPj9vgS2aUHtdRdT/nco6p0NO48JKA10wNPDzLkD9lChaLAxe4MYPp7f4YTgkEBjYZQuTx0WYZeJw==" saltValue="GOGY/07DKhWvQHuyIKAwkQ==" spinCount="100000" sheet="1" objects="1" scenarios="1" selectLockedCells="1"/>
  <phoneticPr fontId="10" type="noConversion"/>
  <pageMargins left="0.19685039370078741" right="0.75" top="0.39370078740157483" bottom="0.19685039370078741" header="0" footer="0"/>
  <pageSetup paperSize="9" orientation="portrait" horizontalDpi="4294967293" r:id="rId1"/>
  <headerFooter alignWithMargins="0">
    <oddFooter>&amp;Cvečstanovanjski objekt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H157"/>
  <sheetViews>
    <sheetView view="pageBreakPreview" topLeftCell="A7" zoomScaleNormal="100" zoomScaleSheetLayoutView="100" workbookViewId="0">
      <selection activeCell="E30" sqref="E30"/>
    </sheetView>
  </sheetViews>
  <sheetFormatPr defaultRowHeight="12.75" x14ac:dyDescent="0.2"/>
  <cols>
    <col min="1" max="1" width="4.85546875" style="7" customWidth="1"/>
    <col min="2" max="2" width="45.5703125" style="7" customWidth="1"/>
    <col min="3" max="3" width="8.140625" style="7" customWidth="1"/>
    <col min="4" max="4" width="5.7109375" style="7" customWidth="1"/>
    <col min="5" max="5" width="10.28515625" style="9" bestFit="1" customWidth="1"/>
    <col min="6" max="7" width="12.7109375" style="8" customWidth="1"/>
    <col min="8" max="8" width="9.7109375" style="7" bestFit="1" customWidth="1"/>
    <col min="9" max="16384" width="9.140625" style="7"/>
  </cols>
  <sheetData>
    <row r="1" spans="1:6" ht="15.75" x14ac:dyDescent="0.2">
      <c r="A1" s="41"/>
      <c r="B1" s="2" t="s">
        <v>498</v>
      </c>
      <c r="C1" s="41"/>
      <c r="D1" s="41"/>
      <c r="E1" s="42"/>
      <c r="F1" s="43"/>
    </row>
    <row r="2" spans="1:6" ht="15" x14ac:dyDescent="0.2">
      <c r="A2" s="370" t="s">
        <v>441</v>
      </c>
      <c r="B2" s="370"/>
      <c r="C2" s="44"/>
      <c r="D2" s="44"/>
      <c r="E2" s="45"/>
      <c r="F2" s="46"/>
    </row>
    <row r="3" spans="1:6" ht="22.5" x14ac:dyDescent="0.2">
      <c r="A3" s="47" t="s">
        <v>11</v>
      </c>
      <c r="B3" s="10" t="s">
        <v>440</v>
      </c>
      <c r="C3" s="44"/>
      <c r="D3" s="44"/>
      <c r="E3" s="45"/>
      <c r="F3" s="46"/>
    </row>
    <row r="4" spans="1:6" ht="22.5" x14ac:dyDescent="0.2">
      <c r="A4" s="47" t="s">
        <v>10</v>
      </c>
      <c r="B4" s="10" t="s">
        <v>439</v>
      </c>
      <c r="C4" s="44"/>
      <c r="D4" s="44"/>
      <c r="E4" s="45"/>
      <c r="F4" s="46"/>
    </row>
    <row r="5" spans="1:6" ht="90" x14ac:dyDescent="0.2">
      <c r="A5" s="47" t="s">
        <v>100</v>
      </c>
      <c r="B5" s="10" t="s">
        <v>438</v>
      </c>
      <c r="C5" s="44"/>
      <c r="D5" s="44"/>
      <c r="E5" s="45"/>
      <c r="F5" s="46"/>
    </row>
    <row r="6" spans="1:6" ht="33.75" x14ac:dyDescent="0.2">
      <c r="A6" s="47" t="s">
        <v>102</v>
      </c>
      <c r="B6" s="10" t="s">
        <v>437</v>
      </c>
      <c r="C6" s="44"/>
      <c r="D6" s="44"/>
      <c r="E6" s="45"/>
      <c r="F6" s="46"/>
    </row>
    <row r="7" spans="1:6" x14ac:dyDescent="0.2">
      <c r="A7" s="47" t="s">
        <v>223</v>
      </c>
      <c r="B7" s="10" t="s">
        <v>436</v>
      </c>
      <c r="C7" s="44"/>
      <c r="D7" s="44"/>
      <c r="E7" s="45"/>
      <c r="F7" s="46"/>
    </row>
    <row r="8" spans="1:6" ht="22.5" x14ac:dyDescent="0.2">
      <c r="A8" s="47" t="s">
        <v>104</v>
      </c>
      <c r="B8" s="10" t="s">
        <v>435</v>
      </c>
      <c r="C8" s="44"/>
      <c r="D8" s="44"/>
      <c r="E8" s="45"/>
      <c r="F8" s="46"/>
    </row>
    <row r="9" spans="1:6" ht="22.5" x14ac:dyDescent="0.2">
      <c r="A9" s="47" t="s">
        <v>106</v>
      </c>
      <c r="B9" s="10" t="s">
        <v>434</v>
      </c>
      <c r="C9" s="44"/>
      <c r="D9" s="44"/>
      <c r="E9" s="45"/>
      <c r="F9" s="46"/>
    </row>
    <row r="10" spans="1:6" ht="33.75" x14ac:dyDescent="0.2">
      <c r="A10" s="47" t="s">
        <v>110</v>
      </c>
      <c r="B10" s="10" t="s">
        <v>433</v>
      </c>
      <c r="C10" s="44"/>
      <c r="D10" s="44"/>
      <c r="E10" s="45"/>
      <c r="F10" s="46"/>
    </row>
    <row r="11" spans="1:6" ht="22.5" x14ac:dyDescent="0.2">
      <c r="A11" s="47" t="s">
        <v>112</v>
      </c>
      <c r="B11" s="10" t="s">
        <v>432</v>
      </c>
      <c r="C11" s="44"/>
      <c r="D11" s="44"/>
      <c r="E11" s="45"/>
      <c r="F11" s="46"/>
    </row>
    <row r="12" spans="1:6" x14ac:dyDescent="0.2">
      <c r="A12" s="47" t="s">
        <v>225</v>
      </c>
      <c r="B12" s="39" t="s">
        <v>431</v>
      </c>
      <c r="C12" s="44"/>
      <c r="D12" s="44"/>
      <c r="E12" s="45"/>
      <c r="F12" s="46"/>
    </row>
    <row r="13" spans="1:6" ht="33.75" x14ac:dyDescent="0.2">
      <c r="A13" s="47" t="s">
        <v>227</v>
      </c>
      <c r="B13" s="10" t="s">
        <v>430</v>
      </c>
      <c r="C13" s="44"/>
      <c r="D13" s="44"/>
      <c r="E13" s="45"/>
      <c r="F13" s="46"/>
    </row>
    <row r="14" spans="1:6" x14ac:dyDescent="0.2">
      <c r="A14" s="47" t="s">
        <v>228</v>
      </c>
      <c r="B14" s="10" t="s">
        <v>429</v>
      </c>
      <c r="C14" s="44"/>
      <c r="D14" s="44"/>
      <c r="E14" s="45"/>
      <c r="F14" s="46"/>
    </row>
    <row r="15" spans="1:6" ht="15.75" x14ac:dyDescent="0.25">
      <c r="A15" s="48" t="s">
        <v>17</v>
      </c>
      <c r="B15" s="49" t="s">
        <v>428</v>
      </c>
      <c r="C15" s="37"/>
      <c r="D15" s="36"/>
      <c r="E15" s="42"/>
      <c r="F15" s="43">
        <f>F46</f>
        <v>0</v>
      </c>
    </row>
    <row r="16" spans="1:6" ht="15.75" x14ac:dyDescent="0.25">
      <c r="A16" s="48" t="s">
        <v>18</v>
      </c>
      <c r="B16" s="50" t="s">
        <v>411</v>
      </c>
      <c r="C16" s="37"/>
      <c r="D16" s="36"/>
      <c r="E16" s="42"/>
      <c r="F16" s="43">
        <f>F66</f>
        <v>0</v>
      </c>
    </row>
    <row r="17" spans="1:8" ht="15.75" x14ac:dyDescent="0.25">
      <c r="A17" s="23" t="s">
        <v>19</v>
      </c>
      <c r="B17" s="22" t="s">
        <v>393</v>
      </c>
      <c r="C17" s="37"/>
      <c r="D17" s="36"/>
      <c r="F17" s="8">
        <f>F130</f>
        <v>0</v>
      </c>
    </row>
    <row r="18" spans="1:8" ht="15.75" x14ac:dyDescent="0.25">
      <c r="A18" s="16"/>
      <c r="B18" s="18" t="s">
        <v>427</v>
      </c>
      <c r="C18" s="16"/>
      <c r="D18" s="16"/>
      <c r="E18" s="16"/>
      <c r="F18" s="15">
        <f>SUM(F15:F17)</f>
        <v>0</v>
      </c>
      <c r="G18" s="14"/>
    </row>
    <row r="19" spans="1:8" ht="15" x14ac:dyDescent="0.25">
      <c r="A19" s="23"/>
      <c r="B19" s="34"/>
      <c r="C19" s="12"/>
      <c r="D19" s="12"/>
    </row>
    <row r="20" spans="1:8" ht="15" x14ac:dyDescent="0.25">
      <c r="A20" s="23" t="s">
        <v>17</v>
      </c>
      <c r="B20" s="34" t="s">
        <v>426</v>
      </c>
      <c r="C20" s="12"/>
      <c r="D20" s="12"/>
    </row>
    <row r="21" spans="1:8" ht="14.25" x14ac:dyDescent="0.2">
      <c r="A21" s="12"/>
      <c r="B21" s="24"/>
      <c r="C21" s="12"/>
      <c r="D21" s="12"/>
    </row>
    <row r="22" spans="1:8" ht="28.5" x14ac:dyDescent="0.2">
      <c r="A22" s="21" t="s">
        <v>11</v>
      </c>
      <c r="B22" s="24" t="s">
        <v>425</v>
      </c>
      <c r="C22" s="12"/>
      <c r="D22" s="35"/>
    </row>
    <row r="23" spans="1:8" ht="30.75" customHeight="1" x14ac:dyDescent="0.2">
      <c r="A23" s="12"/>
      <c r="B23" s="24" t="s">
        <v>420</v>
      </c>
      <c r="C23" s="13" t="s">
        <v>22</v>
      </c>
      <c r="D23" s="13">
        <v>1</v>
      </c>
    </row>
    <row r="24" spans="1:8" ht="14.25" x14ac:dyDescent="0.2">
      <c r="A24" s="12"/>
      <c r="B24" s="24" t="s">
        <v>424</v>
      </c>
      <c r="C24" s="13" t="s">
        <v>22</v>
      </c>
      <c r="D24" s="13">
        <v>1</v>
      </c>
    </row>
    <row r="25" spans="1:8" ht="42.75" x14ac:dyDescent="0.2">
      <c r="A25" s="12"/>
      <c r="B25" s="24" t="s">
        <v>525</v>
      </c>
      <c r="C25" s="13" t="s">
        <v>22</v>
      </c>
      <c r="D25" s="13">
        <v>4</v>
      </c>
    </row>
    <row r="26" spans="1:8" ht="28.5" x14ac:dyDescent="0.2">
      <c r="A26" s="12"/>
      <c r="B26" s="24" t="s">
        <v>423</v>
      </c>
      <c r="C26" s="13" t="s">
        <v>22</v>
      </c>
      <c r="D26" s="13">
        <v>5</v>
      </c>
    </row>
    <row r="27" spans="1:8" ht="14.25" x14ac:dyDescent="0.2">
      <c r="A27" s="12"/>
      <c r="B27" s="24" t="s">
        <v>526</v>
      </c>
      <c r="C27" s="13" t="s">
        <v>22</v>
      </c>
      <c r="D27" s="13">
        <v>1</v>
      </c>
    </row>
    <row r="28" spans="1:8" ht="14.25" x14ac:dyDescent="0.2">
      <c r="A28" s="12"/>
      <c r="B28" s="24" t="s">
        <v>527</v>
      </c>
      <c r="C28" s="13" t="s">
        <v>22</v>
      </c>
      <c r="D28" s="13">
        <v>4</v>
      </c>
    </row>
    <row r="29" spans="1:8" ht="42.75" x14ac:dyDescent="0.2">
      <c r="A29" s="12"/>
      <c r="B29" s="24" t="s">
        <v>416</v>
      </c>
      <c r="C29" s="13" t="s">
        <v>22</v>
      </c>
      <c r="D29" s="13">
        <v>1</v>
      </c>
      <c r="H29" s="8"/>
    </row>
    <row r="30" spans="1:8" ht="15" x14ac:dyDescent="0.25">
      <c r="A30" s="12"/>
      <c r="B30" s="34" t="s">
        <v>422</v>
      </c>
      <c r="C30" s="23" t="s">
        <v>90</v>
      </c>
      <c r="D30" s="23">
        <v>1</v>
      </c>
      <c r="E30" s="302">
        <v>0</v>
      </c>
      <c r="F30" s="4">
        <f>ROUND((ROUND(D30,2)*ROUND(E30,2)),2)</f>
        <v>0</v>
      </c>
    </row>
    <row r="31" spans="1:8" ht="15" x14ac:dyDescent="0.25">
      <c r="A31" s="12"/>
      <c r="B31" s="34"/>
      <c r="C31" s="23"/>
      <c r="D31" s="23"/>
    </row>
    <row r="32" spans="1:8" ht="28.5" x14ac:dyDescent="0.2">
      <c r="A32" s="21" t="s">
        <v>10</v>
      </c>
      <c r="B32" s="24" t="s">
        <v>421</v>
      </c>
      <c r="C32" s="12"/>
      <c r="D32" s="35"/>
    </row>
    <row r="33" spans="1:7" ht="42.75" x14ac:dyDescent="0.2">
      <c r="A33" s="12"/>
      <c r="B33" s="24" t="s">
        <v>420</v>
      </c>
      <c r="C33" s="13" t="s">
        <v>22</v>
      </c>
      <c r="D33" s="13">
        <v>1</v>
      </c>
    </row>
    <row r="34" spans="1:7" ht="14.25" x14ac:dyDescent="0.2">
      <c r="A34" s="12"/>
      <c r="B34" s="24" t="s">
        <v>419</v>
      </c>
      <c r="C34" s="13" t="s">
        <v>22</v>
      </c>
      <c r="D34" s="13">
        <v>1</v>
      </c>
    </row>
    <row r="35" spans="1:7" ht="28.5" x14ac:dyDescent="0.2">
      <c r="A35" s="12"/>
      <c r="B35" s="24" t="s">
        <v>418</v>
      </c>
      <c r="C35" s="13" t="s">
        <v>22</v>
      </c>
      <c r="D35" s="13">
        <v>1</v>
      </c>
    </row>
    <row r="36" spans="1:7" ht="28.5" x14ac:dyDescent="0.2">
      <c r="A36" s="12"/>
      <c r="B36" s="24" t="s">
        <v>417</v>
      </c>
      <c r="C36" s="13" t="s">
        <v>22</v>
      </c>
      <c r="D36" s="13">
        <v>2</v>
      </c>
    </row>
    <row r="37" spans="1:7" ht="14.25" x14ac:dyDescent="0.2">
      <c r="A37" s="12"/>
      <c r="B37" s="20" t="s">
        <v>528</v>
      </c>
      <c r="C37" s="13" t="s">
        <v>22</v>
      </c>
      <c r="D37" s="13">
        <v>10</v>
      </c>
    </row>
    <row r="38" spans="1:7" ht="14.25" x14ac:dyDescent="0.2">
      <c r="A38" s="12"/>
      <c r="B38" s="20" t="s">
        <v>529</v>
      </c>
      <c r="C38" s="13" t="s">
        <v>22</v>
      </c>
      <c r="D38" s="13">
        <v>12</v>
      </c>
    </row>
    <row r="39" spans="1:7" ht="14.25" x14ac:dyDescent="0.2">
      <c r="A39" s="12"/>
      <c r="B39" s="20" t="s">
        <v>530</v>
      </c>
      <c r="C39" s="13" t="s">
        <v>22</v>
      </c>
      <c r="D39" s="13">
        <v>3</v>
      </c>
    </row>
    <row r="40" spans="1:7" ht="14.25" x14ac:dyDescent="0.2">
      <c r="A40" s="12"/>
      <c r="B40" s="24" t="s">
        <v>531</v>
      </c>
      <c r="C40" s="13" t="s">
        <v>22</v>
      </c>
      <c r="D40" s="13">
        <v>1</v>
      </c>
    </row>
    <row r="41" spans="1:7" ht="42.75" x14ac:dyDescent="0.2">
      <c r="A41" s="12"/>
      <c r="B41" s="24" t="s">
        <v>416</v>
      </c>
      <c r="C41" s="13" t="s">
        <v>22</v>
      </c>
      <c r="D41" s="13">
        <v>1</v>
      </c>
    </row>
    <row r="42" spans="1:7" ht="15" x14ac:dyDescent="0.25">
      <c r="A42" s="12"/>
      <c r="B42" s="34" t="s">
        <v>415</v>
      </c>
      <c r="C42" s="23" t="s">
        <v>90</v>
      </c>
      <c r="D42" s="23">
        <v>1</v>
      </c>
      <c r="E42" s="302">
        <v>0</v>
      </c>
      <c r="F42" s="4">
        <f>ROUND((ROUND(D42,2)*ROUND(E42,2)),2)</f>
        <v>0</v>
      </c>
    </row>
    <row r="43" spans="1:7" ht="15" x14ac:dyDescent="0.25">
      <c r="A43" s="12"/>
      <c r="B43" s="34"/>
      <c r="C43" s="23"/>
      <c r="D43" s="23"/>
    </row>
    <row r="44" spans="1:7" ht="14.25" x14ac:dyDescent="0.2">
      <c r="A44" s="21" t="s">
        <v>100</v>
      </c>
      <c r="B44" s="24" t="s">
        <v>414</v>
      </c>
      <c r="C44" s="12"/>
      <c r="D44" s="35"/>
    </row>
    <row r="45" spans="1:7" ht="15" x14ac:dyDescent="0.25">
      <c r="A45" s="12"/>
      <c r="B45" s="34" t="s">
        <v>413</v>
      </c>
      <c r="C45" s="23" t="s">
        <v>90</v>
      </c>
      <c r="D45" s="23">
        <v>1</v>
      </c>
      <c r="E45" s="302">
        <v>0</v>
      </c>
      <c r="F45" s="4">
        <f>ROUND((ROUND(D45,2)*ROUND(E45,2)),2)</f>
        <v>0</v>
      </c>
    </row>
    <row r="46" spans="1:7" ht="15.75" x14ac:dyDescent="0.25">
      <c r="A46" s="19"/>
      <c r="B46" s="18" t="s">
        <v>412</v>
      </c>
      <c r="C46" s="17"/>
      <c r="D46" s="16"/>
      <c r="E46" s="16"/>
      <c r="F46" s="15">
        <f>F30+F42+F45</f>
        <v>0</v>
      </c>
      <c r="G46" s="14"/>
    </row>
    <row r="47" spans="1:7" x14ac:dyDescent="0.2">
      <c r="A47" s="12"/>
      <c r="B47" s="12"/>
      <c r="C47" s="12"/>
      <c r="D47" s="12"/>
    </row>
    <row r="48" spans="1:7" ht="15" x14ac:dyDescent="0.25">
      <c r="A48" s="23" t="s">
        <v>18</v>
      </c>
      <c r="B48" s="22" t="s">
        <v>411</v>
      </c>
      <c r="C48" s="12"/>
      <c r="D48" s="12"/>
    </row>
    <row r="49" spans="1:6" x14ac:dyDescent="0.2">
      <c r="A49" s="12"/>
      <c r="B49" s="12"/>
      <c r="C49" s="12"/>
      <c r="D49" s="12"/>
    </row>
    <row r="50" spans="1:6" ht="14.25" x14ac:dyDescent="0.2">
      <c r="A50" s="21" t="s">
        <v>11</v>
      </c>
      <c r="B50" s="24" t="s">
        <v>410</v>
      </c>
      <c r="C50" s="12"/>
      <c r="D50" s="12"/>
    </row>
    <row r="51" spans="1:6" ht="14.25" x14ac:dyDescent="0.2">
      <c r="A51" s="21"/>
      <c r="B51" s="20" t="s">
        <v>409</v>
      </c>
      <c r="C51" s="13" t="s">
        <v>188</v>
      </c>
      <c r="D51" s="13">
        <v>22</v>
      </c>
      <c r="E51" s="302">
        <v>0</v>
      </c>
      <c r="F51" s="4">
        <f>ROUND((ROUND(D51,2)*ROUND(E51,2)),2)</f>
        <v>0</v>
      </c>
    </row>
    <row r="52" spans="1:6" ht="14.25" x14ac:dyDescent="0.2">
      <c r="A52" s="21"/>
      <c r="B52" s="20" t="s">
        <v>408</v>
      </c>
      <c r="C52" s="13" t="s">
        <v>188</v>
      </c>
      <c r="D52" s="13">
        <v>5</v>
      </c>
      <c r="E52" s="302">
        <v>0</v>
      </c>
      <c r="F52" s="4">
        <f>ROUND((ROUND(D52,2)*ROUND(E52,2)),2)</f>
        <v>0</v>
      </c>
    </row>
    <row r="53" spans="1:6" ht="14.25" x14ac:dyDescent="0.2">
      <c r="A53" s="12"/>
      <c r="B53" s="20" t="s">
        <v>407</v>
      </c>
      <c r="C53" s="13" t="s">
        <v>188</v>
      </c>
      <c r="D53" s="13">
        <v>5</v>
      </c>
      <c r="E53" s="302">
        <v>0</v>
      </c>
      <c r="F53" s="4">
        <f t="shared" ref="F53:F65" si="0">ROUND((ROUND(D53,2)*ROUND(E53,2)),2)</f>
        <v>0</v>
      </c>
    </row>
    <row r="54" spans="1:6" ht="14.25" x14ac:dyDescent="0.2">
      <c r="A54" s="12"/>
      <c r="B54" s="20" t="s">
        <v>406</v>
      </c>
      <c r="C54" s="13" t="s">
        <v>188</v>
      </c>
      <c r="D54" s="13">
        <v>100</v>
      </c>
      <c r="E54" s="302">
        <v>0</v>
      </c>
      <c r="F54" s="4">
        <f t="shared" si="0"/>
        <v>0</v>
      </c>
    </row>
    <row r="55" spans="1:6" ht="14.25" x14ac:dyDescent="0.2">
      <c r="A55" s="12"/>
      <c r="B55" s="20" t="s">
        <v>405</v>
      </c>
      <c r="C55" s="13" t="s">
        <v>188</v>
      </c>
      <c r="D55" s="13">
        <v>20</v>
      </c>
      <c r="E55" s="302">
        <v>0</v>
      </c>
      <c r="F55" s="4">
        <f t="shared" si="0"/>
        <v>0</v>
      </c>
    </row>
    <row r="56" spans="1:6" ht="14.25" x14ac:dyDescent="0.2">
      <c r="A56" s="12"/>
      <c r="B56" s="20" t="s">
        <v>404</v>
      </c>
      <c r="C56" s="13" t="s">
        <v>188</v>
      </c>
      <c r="D56" s="13">
        <v>80</v>
      </c>
      <c r="E56" s="302">
        <v>0</v>
      </c>
      <c r="F56" s="4">
        <f t="shared" si="0"/>
        <v>0</v>
      </c>
    </row>
    <row r="57" spans="1:6" ht="14.25" x14ac:dyDescent="0.2">
      <c r="A57" s="12"/>
      <c r="B57" s="20" t="s">
        <v>403</v>
      </c>
      <c r="C57" s="13" t="s">
        <v>188</v>
      </c>
      <c r="D57" s="13">
        <v>240</v>
      </c>
      <c r="E57" s="302">
        <v>0</v>
      </c>
      <c r="F57" s="4">
        <f t="shared" si="0"/>
        <v>0</v>
      </c>
    </row>
    <row r="58" spans="1:6" ht="14.25" x14ac:dyDescent="0.2">
      <c r="A58" s="12"/>
      <c r="B58" s="20" t="s">
        <v>402</v>
      </c>
      <c r="C58" s="13" t="s">
        <v>188</v>
      </c>
      <c r="D58" s="13">
        <v>200</v>
      </c>
      <c r="E58" s="302">
        <v>0</v>
      </c>
      <c r="F58" s="4">
        <f t="shared" si="0"/>
        <v>0</v>
      </c>
    </row>
    <row r="59" spans="1:6" ht="14.25" x14ac:dyDescent="0.2">
      <c r="A59" s="12"/>
      <c r="B59" s="20" t="s">
        <v>401</v>
      </c>
      <c r="C59" s="13" t="s">
        <v>188</v>
      </c>
      <c r="D59" s="13">
        <v>120</v>
      </c>
      <c r="E59" s="302">
        <v>0</v>
      </c>
      <c r="F59" s="4">
        <f t="shared" si="0"/>
        <v>0</v>
      </c>
    </row>
    <row r="60" spans="1:6" ht="14.25" x14ac:dyDescent="0.2">
      <c r="A60" s="12"/>
      <c r="B60" s="20" t="s">
        <v>400</v>
      </c>
      <c r="C60" s="13" t="s">
        <v>188</v>
      </c>
      <c r="D60" s="13">
        <v>10</v>
      </c>
      <c r="E60" s="302">
        <v>0</v>
      </c>
      <c r="F60" s="4">
        <f t="shared" si="0"/>
        <v>0</v>
      </c>
    </row>
    <row r="61" spans="1:6" ht="14.25" x14ac:dyDescent="0.2">
      <c r="A61" s="12"/>
      <c r="B61" s="20" t="s">
        <v>399</v>
      </c>
      <c r="C61" s="13" t="s">
        <v>188</v>
      </c>
      <c r="D61" s="13">
        <v>80</v>
      </c>
      <c r="E61" s="302">
        <v>0</v>
      </c>
      <c r="F61" s="4">
        <f t="shared" si="0"/>
        <v>0</v>
      </c>
    </row>
    <row r="62" spans="1:6" ht="28.5" x14ac:dyDescent="0.2">
      <c r="A62" s="21" t="s">
        <v>10</v>
      </c>
      <c r="B62" s="24" t="s">
        <v>398</v>
      </c>
      <c r="C62" s="13"/>
      <c r="D62" s="13"/>
    </row>
    <row r="63" spans="1:6" ht="14.25" x14ac:dyDescent="0.2">
      <c r="A63" s="21"/>
      <c r="B63" s="24" t="s">
        <v>397</v>
      </c>
      <c r="C63" s="13" t="s">
        <v>188</v>
      </c>
      <c r="D63" s="13">
        <v>550</v>
      </c>
      <c r="E63" s="302">
        <v>0</v>
      </c>
      <c r="F63" s="4">
        <f t="shared" si="0"/>
        <v>0</v>
      </c>
    </row>
    <row r="64" spans="1:6" ht="14.25" x14ac:dyDescent="0.2">
      <c r="A64" s="21" t="s">
        <v>100</v>
      </c>
      <c r="B64" s="24" t="s">
        <v>396</v>
      </c>
      <c r="C64" s="13"/>
      <c r="D64" s="13"/>
    </row>
    <row r="65" spans="1:7" ht="14.25" x14ac:dyDescent="0.2">
      <c r="A65" s="21"/>
      <c r="B65" s="24" t="s">
        <v>395</v>
      </c>
      <c r="C65" s="13" t="s">
        <v>188</v>
      </c>
      <c r="D65" s="13">
        <v>50</v>
      </c>
      <c r="E65" s="302">
        <v>0</v>
      </c>
      <c r="F65" s="4">
        <f t="shared" si="0"/>
        <v>0</v>
      </c>
    </row>
    <row r="66" spans="1:7" ht="15.75" x14ac:dyDescent="0.25">
      <c r="A66" s="19"/>
      <c r="B66" s="18" t="s">
        <v>394</v>
      </c>
      <c r="C66" s="17"/>
      <c r="D66" s="16"/>
      <c r="E66" s="16"/>
      <c r="F66" s="15">
        <f>SUM(F51:F65)</f>
        <v>0</v>
      </c>
      <c r="G66" s="14"/>
    </row>
    <row r="67" spans="1:7" x14ac:dyDescent="0.2">
      <c r="A67" s="12"/>
      <c r="B67" s="12"/>
      <c r="C67" s="12"/>
      <c r="D67" s="12"/>
    </row>
    <row r="68" spans="1:7" ht="15" x14ac:dyDescent="0.25">
      <c r="A68" s="23" t="s">
        <v>19</v>
      </c>
      <c r="B68" s="22" t="s">
        <v>393</v>
      </c>
      <c r="C68" s="12"/>
      <c r="D68" s="12"/>
    </row>
    <row r="69" spans="1:7" ht="15" x14ac:dyDescent="0.25">
      <c r="A69" s="23"/>
      <c r="B69" s="22"/>
      <c r="C69" s="12"/>
      <c r="D69" s="12"/>
    </row>
    <row r="70" spans="1:7" ht="15" x14ac:dyDescent="0.2">
      <c r="A70" s="25" t="s">
        <v>15</v>
      </c>
      <c r="B70" s="22" t="s">
        <v>392</v>
      </c>
      <c r="C70" s="12"/>
      <c r="D70" s="12"/>
    </row>
    <row r="71" spans="1:7" ht="42.75" x14ac:dyDescent="0.2">
      <c r="A71" s="21" t="s">
        <v>11</v>
      </c>
      <c r="B71" s="24" t="s">
        <v>391</v>
      </c>
      <c r="C71" s="13"/>
      <c r="D71" s="13"/>
    </row>
    <row r="72" spans="1:7" ht="14.25" x14ac:dyDescent="0.2">
      <c r="A72" s="21"/>
      <c r="B72" s="24" t="s">
        <v>387</v>
      </c>
      <c r="C72" s="13" t="s">
        <v>22</v>
      </c>
      <c r="D72" s="13">
        <v>22</v>
      </c>
      <c r="E72" s="302">
        <v>0</v>
      </c>
      <c r="F72" s="4">
        <f t="shared" ref="F72:F90" si="1">ROUND((ROUND(D72,2)*ROUND(E72,2)),2)</f>
        <v>0</v>
      </c>
    </row>
    <row r="73" spans="1:7" ht="14.25" x14ac:dyDescent="0.2">
      <c r="A73" s="21"/>
      <c r="B73" s="24" t="s">
        <v>390</v>
      </c>
      <c r="C73" s="13" t="s">
        <v>22</v>
      </c>
      <c r="D73" s="13">
        <v>4</v>
      </c>
      <c r="E73" s="302">
        <v>0</v>
      </c>
      <c r="F73" s="4">
        <f t="shared" si="1"/>
        <v>0</v>
      </c>
    </row>
    <row r="74" spans="1:7" ht="14.25" x14ac:dyDescent="0.2">
      <c r="A74" s="21"/>
      <c r="B74" s="24" t="s">
        <v>386</v>
      </c>
      <c r="C74" s="13" t="s">
        <v>22</v>
      </c>
      <c r="D74" s="13">
        <v>8</v>
      </c>
      <c r="E74" s="302">
        <v>0</v>
      </c>
      <c r="F74" s="4">
        <f t="shared" si="1"/>
        <v>0</v>
      </c>
    </row>
    <row r="75" spans="1:7" ht="28.5" x14ac:dyDescent="0.2">
      <c r="A75" s="21" t="s">
        <v>10</v>
      </c>
      <c r="B75" s="24" t="s">
        <v>389</v>
      </c>
      <c r="C75" s="13" t="s">
        <v>22</v>
      </c>
      <c r="D75" s="13">
        <v>1</v>
      </c>
      <c r="E75" s="302">
        <v>0</v>
      </c>
      <c r="F75" s="4">
        <f t="shared" si="1"/>
        <v>0</v>
      </c>
    </row>
    <row r="76" spans="1:7" ht="31.5" customHeight="1" x14ac:dyDescent="0.2">
      <c r="A76" s="21" t="s">
        <v>100</v>
      </c>
      <c r="B76" s="24" t="s">
        <v>388</v>
      </c>
      <c r="C76" s="13"/>
      <c r="D76" s="13"/>
    </row>
    <row r="77" spans="1:7" ht="14.25" x14ac:dyDescent="0.2">
      <c r="A77" s="21"/>
      <c r="B77" s="24" t="s">
        <v>387</v>
      </c>
      <c r="C77" s="13" t="s">
        <v>22</v>
      </c>
      <c r="D77" s="13">
        <v>4</v>
      </c>
      <c r="E77" s="302">
        <v>0</v>
      </c>
      <c r="F77" s="4">
        <f t="shared" si="1"/>
        <v>0</v>
      </c>
    </row>
    <row r="78" spans="1:7" ht="14.25" x14ac:dyDescent="0.2">
      <c r="A78" s="21"/>
      <c r="B78" s="24" t="s">
        <v>386</v>
      </c>
      <c r="C78" s="13" t="s">
        <v>22</v>
      </c>
      <c r="D78" s="13">
        <v>4</v>
      </c>
      <c r="E78" s="302">
        <v>0</v>
      </c>
      <c r="F78" s="4">
        <f t="shared" si="1"/>
        <v>0</v>
      </c>
    </row>
    <row r="79" spans="1:7" ht="28.5" x14ac:dyDescent="0.2">
      <c r="A79" s="21" t="s">
        <v>102</v>
      </c>
      <c r="B79" s="24" t="s">
        <v>385</v>
      </c>
      <c r="C79" s="13"/>
      <c r="D79" s="13"/>
    </row>
    <row r="80" spans="1:7" ht="14.25" x14ac:dyDescent="0.2">
      <c r="A80" s="21"/>
      <c r="B80" s="24" t="s">
        <v>384</v>
      </c>
      <c r="C80" s="13" t="s">
        <v>22</v>
      </c>
      <c r="D80" s="13">
        <v>1</v>
      </c>
      <c r="E80" s="302">
        <v>0</v>
      </c>
      <c r="F80" s="4">
        <f t="shared" si="1"/>
        <v>0</v>
      </c>
    </row>
    <row r="81" spans="1:6" ht="14.25" x14ac:dyDescent="0.2">
      <c r="A81" s="21" t="s">
        <v>223</v>
      </c>
      <c r="B81" s="24" t="s">
        <v>383</v>
      </c>
      <c r="C81" s="13"/>
      <c r="D81" s="13"/>
    </row>
    <row r="82" spans="1:6" ht="14.25" x14ac:dyDescent="0.2">
      <c r="A82" s="21"/>
      <c r="B82" s="24" t="s">
        <v>382</v>
      </c>
      <c r="C82" s="13" t="s">
        <v>22</v>
      </c>
      <c r="D82" s="13">
        <v>1</v>
      </c>
      <c r="E82" s="302">
        <v>0</v>
      </c>
      <c r="F82" s="4">
        <f t="shared" si="1"/>
        <v>0</v>
      </c>
    </row>
    <row r="83" spans="1:6" ht="14.25" x14ac:dyDescent="0.2">
      <c r="A83" s="21"/>
      <c r="B83" s="24" t="s">
        <v>381</v>
      </c>
      <c r="C83" s="13" t="s">
        <v>22</v>
      </c>
      <c r="D83" s="13">
        <v>4</v>
      </c>
      <c r="E83" s="302">
        <v>0</v>
      </c>
      <c r="F83" s="4">
        <f t="shared" si="1"/>
        <v>0</v>
      </c>
    </row>
    <row r="84" spans="1:6" ht="14.25" x14ac:dyDescent="0.2">
      <c r="A84" s="21"/>
      <c r="B84" s="24" t="s">
        <v>380</v>
      </c>
      <c r="C84" s="13" t="s">
        <v>22</v>
      </c>
      <c r="D84" s="13">
        <v>5</v>
      </c>
      <c r="E84" s="302">
        <v>0</v>
      </c>
      <c r="F84" s="4">
        <f t="shared" si="1"/>
        <v>0</v>
      </c>
    </row>
    <row r="85" spans="1:6" ht="14.25" x14ac:dyDescent="0.2">
      <c r="A85" s="21"/>
      <c r="B85" s="24" t="s">
        <v>379</v>
      </c>
      <c r="C85" s="13" t="s">
        <v>90</v>
      </c>
      <c r="D85" s="13">
        <v>1</v>
      </c>
      <c r="E85" s="302">
        <v>0</v>
      </c>
      <c r="F85" s="4">
        <f t="shared" si="1"/>
        <v>0</v>
      </c>
    </row>
    <row r="86" spans="1:6" ht="14.25" x14ac:dyDescent="0.2">
      <c r="A86" s="21"/>
      <c r="B86" s="24" t="s">
        <v>378</v>
      </c>
      <c r="C86" s="13" t="s">
        <v>90</v>
      </c>
      <c r="D86" s="13">
        <v>1</v>
      </c>
      <c r="E86" s="302">
        <v>0</v>
      </c>
      <c r="F86" s="4">
        <f t="shared" si="1"/>
        <v>0</v>
      </c>
    </row>
    <row r="87" spans="1:6" ht="14.25" x14ac:dyDescent="0.2">
      <c r="A87" s="21"/>
      <c r="B87" s="24" t="s">
        <v>377</v>
      </c>
      <c r="C87" s="13" t="s">
        <v>90</v>
      </c>
      <c r="D87" s="13">
        <v>1</v>
      </c>
      <c r="E87" s="302">
        <v>0</v>
      </c>
      <c r="F87" s="4">
        <f t="shared" si="1"/>
        <v>0</v>
      </c>
    </row>
    <row r="88" spans="1:6" ht="71.25" x14ac:dyDescent="0.2">
      <c r="A88" s="21" t="s">
        <v>104</v>
      </c>
      <c r="B88" s="24" t="s">
        <v>532</v>
      </c>
      <c r="C88" s="13" t="s">
        <v>188</v>
      </c>
      <c r="D88" s="13">
        <v>3</v>
      </c>
      <c r="E88" s="302">
        <v>0</v>
      </c>
      <c r="F88" s="4">
        <f t="shared" si="1"/>
        <v>0</v>
      </c>
    </row>
    <row r="89" spans="1:6" ht="28.5" x14ac:dyDescent="0.2">
      <c r="A89" s="21" t="s">
        <v>106</v>
      </c>
      <c r="B89" s="24" t="s">
        <v>376</v>
      </c>
      <c r="C89" s="13" t="s">
        <v>22</v>
      </c>
      <c r="D89" s="13">
        <v>4</v>
      </c>
      <c r="E89" s="302">
        <v>0</v>
      </c>
      <c r="F89" s="4">
        <f t="shared" si="1"/>
        <v>0</v>
      </c>
    </row>
    <row r="90" spans="1:6" ht="57" x14ac:dyDescent="0.2">
      <c r="A90" s="21" t="s">
        <v>110</v>
      </c>
      <c r="B90" s="24" t="s">
        <v>375</v>
      </c>
      <c r="C90" s="13" t="s">
        <v>22</v>
      </c>
      <c r="D90" s="13">
        <v>25</v>
      </c>
      <c r="E90" s="302">
        <v>0</v>
      </c>
      <c r="F90" s="4">
        <f t="shared" si="1"/>
        <v>0</v>
      </c>
    </row>
    <row r="91" spans="1:6" ht="14.25" x14ac:dyDescent="0.2">
      <c r="A91" s="21"/>
      <c r="B91" s="24"/>
      <c r="C91" s="13"/>
      <c r="D91" s="13"/>
    </row>
    <row r="92" spans="1:6" ht="43.5" x14ac:dyDescent="0.2">
      <c r="A92" s="33" t="s">
        <v>167</v>
      </c>
      <c r="B92" s="22" t="s">
        <v>374</v>
      </c>
      <c r="C92" s="13"/>
      <c r="D92" s="13"/>
    </row>
    <row r="93" spans="1:6" ht="57" x14ac:dyDescent="0.2">
      <c r="A93" s="32" t="s">
        <v>11</v>
      </c>
      <c r="B93" s="31" t="s">
        <v>373</v>
      </c>
      <c r="C93" s="13" t="s">
        <v>22</v>
      </c>
      <c r="D93" s="13">
        <v>5</v>
      </c>
      <c r="E93" s="302">
        <v>0</v>
      </c>
      <c r="F93" s="4">
        <f t="shared" ref="F93" si="2">ROUND((ROUND(D93,2)*ROUND(E93,2)),2)</f>
        <v>0</v>
      </c>
    </row>
    <row r="94" spans="1:6" ht="14.25" x14ac:dyDescent="0.2">
      <c r="A94" s="30"/>
      <c r="B94" s="29" t="s">
        <v>372</v>
      </c>
      <c r="C94" s="13"/>
      <c r="D94" s="13"/>
    </row>
    <row r="95" spans="1:6" ht="28.5" x14ac:dyDescent="0.2">
      <c r="A95" s="32" t="s">
        <v>10</v>
      </c>
      <c r="B95" s="31" t="s">
        <v>371</v>
      </c>
      <c r="C95" s="13" t="s">
        <v>22</v>
      </c>
      <c r="D95" s="13">
        <v>5</v>
      </c>
      <c r="E95" s="302">
        <v>0</v>
      </c>
      <c r="F95" s="4">
        <f t="shared" ref="F95" si="3">ROUND((ROUND(D95,2)*ROUND(E95,2)),2)</f>
        <v>0</v>
      </c>
    </row>
    <row r="96" spans="1:6" ht="14.25" x14ac:dyDescent="0.2">
      <c r="A96" s="30"/>
      <c r="B96" s="29" t="s">
        <v>370</v>
      </c>
      <c r="C96" s="13"/>
      <c r="D96" s="13"/>
    </row>
    <row r="97" spans="1:7" ht="42.75" x14ac:dyDescent="0.2">
      <c r="A97" s="32" t="s">
        <v>100</v>
      </c>
      <c r="B97" s="31" t="s">
        <v>369</v>
      </c>
      <c r="C97" s="13" t="s">
        <v>22</v>
      </c>
      <c r="D97" s="13">
        <v>8</v>
      </c>
      <c r="E97" s="302">
        <v>0</v>
      </c>
      <c r="F97" s="4">
        <f t="shared" ref="F97" si="4">ROUND((ROUND(D97,2)*ROUND(E97,2)),2)</f>
        <v>0</v>
      </c>
    </row>
    <row r="98" spans="1:7" ht="14.25" x14ac:dyDescent="0.2">
      <c r="A98" s="30"/>
      <c r="B98" s="29" t="s">
        <v>368</v>
      </c>
      <c r="C98" s="13"/>
      <c r="D98" s="13"/>
    </row>
    <row r="99" spans="1:7" ht="42.75" x14ac:dyDescent="0.2">
      <c r="A99" s="32" t="s">
        <v>102</v>
      </c>
      <c r="B99" s="31" t="s">
        <v>367</v>
      </c>
      <c r="C99" s="13" t="s">
        <v>22</v>
      </c>
      <c r="D99" s="13">
        <v>3</v>
      </c>
      <c r="E99" s="302">
        <v>0</v>
      </c>
      <c r="F99" s="4">
        <f t="shared" ref="F99" si="5">ROUND((ROUND(D99,2)*ROUND(E99,2)),2)</f>
        <v>0</v>
      </c>
    </row>
    <row r="100" spans="1:7" ht="14.25" x14ac:dyDescent="0.2">
      <c r="A100" s="30"/>
      <c r="B100" s="29" t="s">
        <v>366</v>
      </c>
      <c r="C100" s="13"/>
      <c r="D100" s="13"/>
    </row>
    <row r="101" spans="1:7" ht="42.75" x14ac:dyDescent="0.2">
      <c r="A101" s="32" t="s">
        <v>223</v>
      </c>
      <c r="B101" s="31" t="s">
        <v>365</v>
      </c>
      <c r="C101" s="13" t="s">
        <v>22</v>
      </c>
      <c r="D101" s="13">
        <v>5</v>
      </c>
      <c r="E101" s="302">
        <v>0</v>
      </c>
      <c r="F101" s="4">
        <f t="shared" ref="F101" si="6">ROUND((ROUND(D101,2)*ROUND(E101,2)),2)</f>
        <v>0</v>
      </c>
    </row>
    <row r="102" spans="1:7" ht="14.25" x14ac:dyDescent="0.2">
      <c r="A102" s="30"/>
      <c r="B102" s="29" t="s">
        <v>364</v>
      </c>
      <c r="C102" s="13"/>
      <c r="D102" s="13"/>
    </row>
    <row r="103" spans="1:7" ht="28.5" x14ac:dyDescent="0.2">
      <c r="A103" s="32" t="s">
        <v>104</v>
      </c>
      <c r="B103" s="31" t="s">
        <v>363</v>
      </c>
      <c r="C103" s="13" t="s">
        <v>22</v>
      </c>
      <c r="D103" s="13">
        <v>7</v>
      </c>
      <c r="E103" s="302">
        <v>0</v>
      </c>
      <c r="F103" s="4">
        <f t="shared" ref="F103" si="7">ROUND((ROUND(D103,2)*ROUND(E103,2)),2)</f>
        <v>0</v>
      </c>
    </row>
    <row r="104" spans="1:7" ht="14.25" x14ac:dyDescent="0.2">
      <c r="A104" s="30"/>
      <c r="B104" s="29" t="s">
        <v>362</v>
      </c>
      <c r="C104" s="13"/>
      <c r="D104" s="13"/>
    </row>
    <row r="105" spans="1:7" ht="42.75" x14ac:dyDescent="0.2">
      <c r="A105" s="32" t="s">
        <v>106</v>
      </c>
      <c r="B105" s="31" t="s">
        <v>361</v>
      </c>
      <c r="C105" s="13" t="s">
        <v>22</v>
      </c>
      <c r="D105" s="13">
        <v>2</v>
      </c>
      <c r="E105" s="302">
        <v>0</v>
      </c>
      <c r="F105" s="4">
        <f t="shared" ref="F105" si="8">ROUND((ROUND(D105,2)*ROUND(E105,2)),2)</f>
        <v>0</v>
      </c>
    </row>
    <row r="106" spans="1:7" ht="14.25" x14ac:dyDescent="0.2">
      <c r="A106" s="30"/>
      <c r="B106" s="29" t="s">
        <v>360</v>
      </c>
      <c r="C106" s="13"/>
      <c r="D106" s="13"/>
    </row>
    <row r="107" spans="1:7" ht="28.5" x14ac:dyDescent="0.2">
      <c r="A107" s="21" t="s">
        <v>110</v>
      </c>
      <c r="B107" s="24" t="s">
        <v>359</v>
      </c>
      <c r="C107" s="13" t="s">
        <v>22</v>
      </c>
      <c r="D107" s="13">
        <v>3</v>
      </c>
      <c r="E107" s="302">
        <v>0</v>
      </c>
      <c r="F107" s="4">
        <f t="shared" ref="F107:F108" si="9">ROUND((ROUND(D107,2)*ROUND(E107,2)),2)</f>
        <v>0</v>
      </c>
    </row>
    <row r="108" spans="1:7" ht="28.5" x14ac:dyDescent="0.2">
      <c r="A108" s="21" t="s">
        <v>112</v>
      </c>
      <c r="B108" s="24" t="s">
        <v>358</v>
      </c>
      <c r="C108" s="13" t="s">
        <v>22</v>
      </c>
      <c r="D108" s="13">
        <v>3</v>
      </c>
      <c r="E108" s="302">
        <v>0</v>
      </c>
      <c r="F108" s="4">
        <f t="shared" si="9"/>
        <v>0</v>
      </c>
    </row>
    <row r="109" spans="1:7" ht="14.25" x14ac:dyDescent="0.2">
      <c r="A109" s="21"/>
      <c r="B109" s="24"/>
      <c r="C109" s="13"/>
      <c r="D109" s="13"/>
    </row>
    <row r="110" spans="1:7" ht="15" x14ac:dyDescent="0.2">
      <c r="A110" s="22" t="s">
        <v>276</v>
      </c>
      <c r="B110" s="22" t="s">
        <v>357</v>
      </c>
      <c r="C110" s="13"/>
      <c r="D110" s="13"/>
    </row>
    <row r="111" spans="1:7" ht="57" x14ac:dyDescent="0.2">
      <c r="A111" s="21" t="s">
        <v>11</v>
      </c>
      <c r="B111" s="24" t="s">
        <v>356</v>
      </c>
      <c r="C111" s="28" t="s">
        <v>188</v>
      </c>
      <c r="D111" s="13">
        <v>40</v>
      </c>
      <c r="E111" s="304">
        <v>0</v>
      </c>
      <c r="F111" s="4">
        <f t="shared" ref="F111:F115" si="10">ROUND((ROUND(D111,2)*ROUND(E111,2)),2)</f>
        <v>0</v>
      </c>
      <c r="G111" s="26"/>
    </row>
    <row r="112" spans="1:7" ht="114" x14ac:dyDescent="0.2">
      <c r="A112" s="21" t="s">
        <v>10</v>
      </c>
      <c r="B112" s="24" t="s">
        <v>355</v>
      </c>
      <c r="C112" s="28" t="s">
        <v>22</v>
      </c>
      <c r="D112" s="27">
        <v>4</v>
      </c>
      <c r="E112" s="303">
        <v>0</v>
      </c>
      <c r="F112" s="4">
        <f t="shared" si="10"/>
        <v>0</v>
      </c>
      <c r="G112" s="26"/>
    </row>
    <row r="113" spans="1:7" ht="71.25" x14ac:dyDescent="0.2">
      <c r="A113" s="21" t="s">
        <v>100</v>
      </c>
      <c r="B113" s="24" t="s">
        <v>354</v>
      </c>
      <c r="C113" s="28" t="s">
        <v>188</v>
      </c>
      <c r="D113" s="27">
        <v>45</v>
      </c>
      <c r="E113" s="303">
        <v>0</v>
      </c>
      <c r="F113" s="4">
        <f t="shared" si="10"/>
        <v>0</v>
      </c>
      <c r="G113" s="26"/>
    </row>
    <row r="114" spans="1:7" ht="42.75" x14ac:dyDescent="0.2">
      <c r="A114" s="21" t="s">
        <v>102</v>
      </c>
      <c r="B114" s="24" t="s">
        <v>353</v>
      </c>
      <c r="C114" s="28" t="s">
        <v>188</v>
      </c>
      <c r="D114" s="27">
        <v>52</v>
      </c>
      <c r="E114" s="303">
        <v>0</v>
      </c>
      <c r="F114" s="4">
        <f t="shared" si="10"/>
        <v>0</v>
      </c>
      <c r="G114" s="26"/>
    </row>
    <row r="115" spans="1:7" ht="42.75" x14ac:dyDescent="0.2">
      <c r="A115" s="21" t="s">
        <v>223</v>
      </c>
      <c r="B115" s="24" t="s">
        <v>352</v>
      </c>
      <c r="C115" s="13" t="s">
        <v>22</v>
      </c>
      <c r="D115" s="13">
        <v>16</v>
      </c>
      <c r="E115" s="302">
        <v>0</v>
      </c>
      <c r="F115" s="4">
        <f t="shared" si="10"/>
        <v>0</v>
      </c>
      <c r="G115" s="26"/>
    </row>
    <row r="116" spans="1:7" ht="14.25" x14ac:dyDescent="0.2">
      <c r="A116" s="21"/>
      <c r="B116" s="24"/>
      <c r="C116" s="13"/>
      <c r="D116" s="13"/>
    </row>
    <row r="117" spans="1:7" ht="15" x14ac:dyDescent="0.2">
      <c r="A117" s="25" t="s">
        <v>351</v>
      </c>
      <c r="B117" s="22" t="s">
        <v>350</v>
      </c>
      <c r="C117" s="13"/>
      <c r="D117" s="13"/>
    </row>
    <row r="118" spans="1:7" ht="71.25" x14ac:dyDescent="0.2">
      <c r="A118" s="21" t="s">
        <v>11</v>
      </c>
      <c r="B118" s="24" t="s">
        <v>349</v>
      </c>
      <c r="C118" s="13" t="s">
        <v>90</v>
      </c>
      <c r="D118" s="13">
        <v>1</v>
      </c>
      <c r="E118" s="302">
        <v>0</v>
      </c>
      <c r="F118" s="4">
        <f t="shared" ref="F118:F120" si="11">ROUND((ROUND(D118,2)*ROUND(E118,2)),2)</f>
        <v>0</v>
      </c>
    </row>
    <row r="119" spans="1:7" ht="28.5" x14ac:dyDescent="0.2">
      <c r="A119" s="21" t="s">
        <v>10</v>
      </c>
      <c r="B119" s="24" t="s">
        <v>348</v>
      </c>
      <c r="C119" s="13" t="s">
        <v>22</v>
      </c>
      <c r="D119" s="13">
        <v>1</v>
      </c>
      <c r="E119" s="302">
        <v>0</v>
      </c>
      <c r="F119" s="4">
        <f t="shared" si="11"/>
        <v>0</v>
      </c>
    </row>
    <row r="120" spans="1:7" ht="14.25" x14ac:dyDescent="0.2">
      <c r="A120" s="21" t="s">
        <v>100</v>
      </c>
      <c r="B120" s="24" t="s">
        <v>347</v>
      </c>
      <c r="C120" s="13" t="s">
        <v>22</v>
      </c>
      <c r="D120" s="13">
        <v>2</v>
      </c>
      <c r="E120" s="302">
        <v>0</v>
      </c>
      <c r="F120" s="4">
        <f t="shared" si="11"/>
        <v>0</v>
      </c>
    </row>
    <row r="121" spans="1:7" ht="14.25" x14ac:dyDescent="0.2">
      <c r="A121" s="21"/>
      <c r="B121" s="24"/>
      <c r="C121" s="13"/>
      <c r="D121" s="13"/>
    </row>
    <row r="122" spans="1:7" ht="15" x14ac:dyDescent="0.2">
      <c r="A122" s="25" t="s">
        <v>346</v>
      </c>
      <c r="B122" s="22" t="s">
        <v>345</v>
      </c>
      <c r="C122" s="13"/>
      <c r="D122" s="13"/>
    </row>
    <row r="123" spans="1:7" ht="42.75" x14ac:dyDescent="0.2">
      <c r="A123" s="21" t="s">
        <v>11</v>
      </c>
      <c r="B123" s="24" t="s">
        <v>344</v>
      </c>
      <c r="C123" s="13" t="s">
        <v>90</v>
      </c>
      <c r="D123" s="13">
        <v>1</v>
      </c>
      <c r="E123" s="302">
        <v>0</v>
      </c>
      <c r="F123" s="4">
        <f t="shared" ref="F123:F129" si="12">ROUND((ROUND(D123,2)*ROUND(E123,2)),2)</f>
        <v>0</v>
      </c>
    </row>
    <row r="124" spans="1:7" ht="14.25" x14ac:dyDescent="0.2">
      <c r="A124" s="21" t="s">
        <v>10</v>
      </c>
      <c r="B124" s="24" t="s">
        <v>343</v>
      </c>
      <c r="C124" s="13" t="s">
        <v>338</v>
      </c>
      <c r="D124" s="13">
        <v>1</v>
      </c>
      <c r="E124" s="302">
        <v>0</v>
      </c>
      <c r="F124" s="4">
        <f t="shared" si="12"/>
        <v>0</v>
      </c>
    </row>
    <row r="125" spans="1:7" ht="28.5" x14ac:dyDescent="0.2">
      <c r="A125" s="21" t="s">
        <v>100</v>
      </c>
      <c r="B125" s="24" t="s">
        <v>342</v>
      </c>
      <c r="C125" s="13" t="s">
        <v>338</v>
      </c>
      <c r="D125" s="13">
        <v>1</v>
      </c>
      <c r="E125" s="302">
        <v>0</v>
      </c>
      <c r="F125" s="4">
        <f t="shared" si="12"/>
        <v>0</v>
      </c>
    </row>
    <row r="126" spans="1:7" ht="28.5" x14ac:dyDescent="0.2">
      <c r="A126" s="21" t="s">
        <v>102</v>
      </c>
      <c r="B126" s="24" t="s">
        <v>341</v>
      </c>
      <c r="C126" s="13" t="s">
        <v>338</v>
      </c>
      <c r="D126" s="13">
        <v>1</v>
      </c>
      <c r="E126" s="302">
        <v>0</v>
      </c>
      <c r="F126" s="4">
        <f t="shared" si="12"/>
        <v>0</v>
      </c>
    </row>
    <row r="127" spans="1:7" ht="28.5" x14ac:dyDescent="0.2">
      <c r="A127" s="21" t="s">
        <v>223</v>
      </c>
      <c r="B127" s="24" t="s">
        <v>340</v>
      </c>
      <c r="C127" s="13" t="s">
        <v>338</v>
      </c>
      <c r="D127" s="13">
        <v>2</v>
      </c>
      <c r="E127" s="302">
        <v>0</v>
      </c>
      <c r="F127" s="4">
        <f t="shared" si="12"/>
        <v>0</v>
      </c>
    </row>
    <row r="128" spans="1:7" ht="28.5" x14ac:dyDescent="0.2">
      <c r="A128" s="21" t="s">
        <v>104</v>
      </c>
      <c r="B128" s="24" t="s">
        <v>339</v>
      </c>
      <c r="C128" s="13" t="s">
        <v>338</v>
      </c>
      <c r="D128" s="13">
        <v>1</v>
      </c>
      <c r="E128" s="302">
        <v>0</v>
      </c>
      <c r="F128" s="4">
        <f t="shared" si="12"/>
        <v>0</v>
      </c>
    </row>
    <row r="129" spans="1:7" ht="28.5" x14ac:dyDescent="0.2">
      <c r="A129" s="21" t="s">
        <v>106</v>
      </c>
      <c r="B129" s="24" t="s">
        <v>337</v>
      </c>
      <c r="C129" s="13" t="s">
        <v>22</v>
      </c>
      <c r="D129" s="13">
        <v>7</v>
      </c>
      <c r="E129" s="302">
        <v>0</v>
      </c>
      <c r="F129" s="4">
        <f t="shared" si="12"/>
        <v>0</v>
      </c>
    </row>
    <row r="130" spans="1:7" ht="15.75" x14ac:dyDescent="0.25">
      <c r="A130" s="19"/>
      <c r="B130" s="18" t="s">
        <v>336</v>
      </c>
      <c r="C130" s="17"/>
      <c r="D130" s="16"/>
      <c r="E130" s="16"/>
      <c r="F130" s="15">
        <f>SUM(F71:F129)</f>
        <v>0</v>
      </c>
      <c r="G130" s="14"/>
    </row>
    <row r="131" spans="1:7" x14ac:dyDescent="0.2">
      <c r="A131" s="12"/>
      <c r="B131" s="12"/>
      <c r="C131" s="12"/>
      <c r="D131" s="12"/>
    </row>
    <row r="132" spans="1:7" x14ac:dyDescent="0.2">
      <c r="A132" s="12"/>
      <c r="B132" s="12"/>
      <c r="C132" s="12"/>
      <c r="D132" s="12"/>
    </row>
    <row r="133" spans="1:7" x14ac:dyDescent="0.2">
      <c r="A133" s="12"/>
      <c r="B133" s="12"/>
      <c r="C133" s="12"/>
      <c r="D133" s="12"/>
    </row>
    <row r="134" spans="1:7" ht="14.25" x14ac:dyDescent="0.2">
      <c r="A134" s="13"/>
      <c r="B134" s="12"/>
      <c r="C134" s="12"/>
      <c r="D134" s="12"/>
    </row>
    <row r="145" spans="1:2" x14ac:dyDescent="0.2">
      <c r="A145" s="371"/>
      <c r="B145" s="372"/>
    </row>
    <row r="146" spans="1:2" x14ac:dyDescent="0.2">
      <c r="A146" s="11"/>
      <c r="B146" s="10"/>
    </row>
    <row r="147" spans="1:2" x14ac:dyDescent="0.2">
      <c r="A147" s="11"/>
      <c r="B147" s="10"/>
    </row>
    <row r="148" spans="1:2" x14ac:dyDescent="0.2">
      <c r="A148" s="11"/>
      <c r="B148" s="10"/>
    </row>
    <row r="149" spans="1:2" x14ac:dyDescent="0.2">
      <c r="A149" s="11"/>
      <c r="B149" s="10"/>
    </row>
    <row r="150" spans="1:2" x14ac:dyDescent="0.2">
      <c r="A150" s="11"/>
      <c r="B150" s="10"/>
    </row>
    <row r="151" spans="1:2" x14ac:dyDescent="0.2">
      <c r="A151" s="11"/>
      <c r="B151" s="10"/>
    </row>
    <row r="152" spans="1:2" x14ac:dyDescent="0.2">
      <c r="A152" s="11"/>
      <c r="B152" s="10"/>
    </row>
    <row r="153" spans="1:2" x14ac:dyDescent="0.2">
      <c r="A153" s="11"/>
      <c r="B153" s="10"/>
    </row>
    <row r="154" spans="1:2" x14ac:dyDescent="0.2">
      <c r="A154" s="11"/>
      <c r="B154" s="10"/>
    </row>
    <row r="155" spans="1:2" x14ac:dyDescent="0.2">
      <c r="A155" s="11"/>
      <c r="B155" s="10"/>
    </row>
    <row r="156" spans="1:2" x14ac:dyDescent="0.2">
      <c r="A156" s="11"/>
      <c r="B156" s="10"/>
    </row>
    <row r="157" spans="1:2" x14ac:dyDescent="0.2">
      <c r="A157" s="11"/>
      <c r="B157" s="10"/>
    </row>
  </sheetData>
  <sheetProtection algorithmName="SHA-512" hashValue="/Xk4vgvN1pBE2xWJrPm+q7g0vnZZNGPAEbwcwCjaYCPQ/CQ/JoL5jAO5hjp7YHZfz7UmnD+a+PT9pGVIXfAo+Q==" saltValue="gEufWP1pgU7htHBwybpAaA==" spinCount="100000" sheet="1" objects="1" scenarios="1" selectLockedCells="1"/>
  <mergeCells count="2">
    <mergeCell ref="A2:B2"/>
    <mergeCell ref="A145:B145"/>
  </mergeCells>
  <pageMargins left="0.8" right="0.75" top="0.65" bottom="0.64" header="0" footer="0"/>
  <pageSetup paperSize="9" scale="90" orientation="portrait" r:id="rId1"/>
  <headerFooter alignWithMargins="0"/>
  <rowBreaks count="4" manualBreakCount="4">
    <brk id="19" max="5" man="1"/>
    <brk id="47" max="5" man="1"/>
    <brk id="91" max="5" man="1"/>
    <brk id="116"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rgb="FFC00000"/>
  </sheetPr>
  <dimension ref="A1:I197"/>
  <sheetViews>
    <sheetView view="pageBreakPreview" zoomScaleNormal="115" zoomScaleSheetLayoutView="100" workbookViewId="0">
      <selection activeCell="E7" sqref="E7"/>
    </sheetView>
  </sheetViews>
  <sheetFormatPr defaultColWidth="8.85546875" defaultRowHeight="14.25" x14ac:dyDescent="0.2"/>
  <cols>
    <col min="1" max="1" width="4.28515625" style="310" customWidth="1"/>
    <col min="2" max="2" width="30.7109375" style="306" bestFit="1" customWidth="1"/>
    <col min="3" max="3" width="7.42578125" style="307" customWidth="1"/>
    <col min="4" max="4" width="5.28515625" style="307" customWidth="1"/>
    <col min="5" max="5" width="12.140625" style="308" customWidth="1"/>
    <col min="6" max="6" width="13" style="308" customWidth="1"/>
    <col min="7" max="7" width="11.28515625" style="309" customWidth="1"/>
    <col min="8" max="16384" width="8.85546875" style="309"/>
  </cols>
  <sheetData>
    <row r="1" spans="1:9" ht="25.15" customHeight="1" x14ac:dyDescent="0.2">
      <c r="A1" s="305" t="s">
        <v>198</v>
      </c>
    </row>
    <row r="2" spans="1:9" x14ac:dyDescent="0.2">
      <c r="B2" s="310" t="s">
        <v>197</v>
      </c>
    </row>
    <row r="3" spans="1:9" ht="72.75" customHeight="1" x14ac:dyDescent="0.2">
      <c r="B3" s="373" t="s">
        <v>505</v>
      </c>
      <c r="C3" s="373"/>
      <c r="D3" s="373"/>
      <c r="E3" s="373"/>
      <c r="F3" s="373"/>
    </row>
    <row r="5" spans="1:9" ht="15.75" x14ac:dyDescent="0.25">
      <c r="A5" s="311" t="s">
        <v>15</v>
      </c>
      <c r="B5" s="312" t="s">
        <v>301</v>
      </c>
    </row>
    <row r="6" spans="1:9" s="321" customFormat="1" ht="22.15" customHeight="1" x14ac:dyDescent="0.2">
      <c r="A6" s="313" t="s">
        <v>300</v>
      </c>
      <c r="B6" s="314" t="s">
        <v>196</v>
      </c>
      <c r="C6" s="315" t="s">
        <v>195</v>
      </c>
      <c r="D6" s="316" t="s">
        <v>194</v>
      </c>
      <c r="E6" s="317" t="s">
        <v>193</v>
      </c>
      <c r="F6" s="317" t="s">
        <v>192</v>
      </c>
      <c r="G6" s="318"/>
      <c r="H6" s="319"/>
      <c r="I6" s="320"/>
    </row>
    <row r="7" spans="1:9" ht="76.5" customHeight="1" x14ac:dyDescent="0.2">
      <c r="A7" s="322">
        <v>1</v>
      </c>
      <c r="B7" s="323" t="s">
        <v>510</v>
      </c>
      <c r="C7" s="324" t="s">
        <v>90</v>
      </c>
      <c r="D7" s="324">
        <v>1</v>
      </c>
      <c r="E7" s="339">
        <v>0</v>
      </c>
      <c r="F7" s="128">
        <f t="shared" ref="F7" si="0">ROUND((ROUND(D7,2)*ROUND(E7,2)),2)</f>
        <v>0</v>
      </c>
    </row>
    <row r="8" spans="1:9" x14ac:dyDescent="0.2">
      <c r="A8" s="322"/>
      <c r="B8" s="323"/>
      <c r="C8" s="324"/>
      <c r="D8" s="324"/>
      <c r="E8" s="325"/>
      <c r="F8" s="325"/>
    </row>
    <row r="9" spans="1:9" ht="91.9" customHeight="1" x14ac:dyDescent="0.2">
      <c r="A9" s="322">
        <f>COUNT(A$1:A8)+1</f>
        <v>2</v>
      </c>
      <c r="B9" s="323" t="s">
        <v>299</v>
      </c>
      <c r="C9" s="324" t="s">
        <v>188</v>
      </c>
      <c r="D9" s="324">
        <v>5</v>
      </c>
      <c r="E9" s="339">
        <v>0</v>
      </c>
      <c r="F9" s="128">
        <f t="shared" ref="F9" si="1">ROUND((ROUND(D9,2)*ROUND(E9,2)),2)</f>
        <v>0</v>
      </c>
    </row>
    <row r="10" spans="1:9" x14ac:dyDescent="0.2">
      <c r="A10" s="322"/>
      <c r="B10" s="323"/>
      <c r="C10" s="324"/>
      <c r="D10" s="324"/>
      <c r="E10" s="325"/>
      <c r="F10" s="325"/>
    </row>
    <row r="11" spans="1:9" ht="40.5" customHeight="1" x14ac:dyDescent="0.2">
      <c r="A11" s="322">
        <f>COUNT(A$1:A10)+1</f>
        <v>3</v>
      </c>
      <c r="B11" s="323" t="s">
        <v>533</v>
      </c>
      <c r="C11" s="324" t="s">
        <v>22</v>
      </c>
      <c r="D11" s="324">
        <v>1</v>
      </c>
      <c r="E11" s="339">
        <v>0</v>
      </c>
      <c r="F11" s="128">
        <v>0</v>
      </c>
    </row>
    <row r="12" spans="1:9" x14ac:dyDescent="0.2">
      <c r="A12" s="322"/>
      <c r="B12" s="323"/>
      <c r="C12" s="309"/>
      <c r="D12" s="309"/>
      <c r="E12" s="309"/>
      <c r="F12" s="309"/>
    </row>
    <row r="13" spans="1:9" ht="14.25" customHeight="1" x14ac:dyDescent="0.2">
      <c r="A13" s="322">
        <f>COUNT(A$1:A12)+1</f>
        <v>4</v>
      </c>
      <c r="B13" s="323" t="s">
        <v>511</v>
      </c>
      <c r="C13" s="324"/>
      <c r="D13" s="324"/>
      <c r="E13" s="325"/>
      <c r="F13" s="325"/>
    </row>
    <row r="14" spans="1:9" x14ac:dyDescent="0.2">
      <c r="A14" s="322"/>
      <c r="B14" s="323" t="s">
        <v>191</v>
      </c>
      <c r="C14" s="324" t="s">
        <v>22</v>
      </c>
      <c r="D14" s="324">
        <v>1</v>
      </c>
      <c r="E14" s="339">
        <v>0</v>
      </c>
      <c r="F14" s="128">
        <f t="shared" ref="F14" si="2">ROUND((ROUND(D14,2)*ROUND(E14,2)),2)</f>
        <v>0</v>
      </c>
    </row>
    <row r="15" spans="1:9" x14ac:dyDescent="0.2">
      <c r="A15" s="322"/>
      <c r="B15" s="323"/>
      <c r="C15" s="324"/>
      <c r="D15" s="324"/>
      <c r="E15" s="325"/>
      <c r="F15" s="325"/>
    </row>
    <row r="16" spans="1:9" ht="27.75" customHeight="1" x14ac:dyDescent="0.2">
      <c r="A16" s="322">
        <f>COUNT(A$1:A15)+1</f>
        <v>5</v>
      </c>
      <c r="B16" s="323" t="s">
        <v>512</v>
      </c>
      <c r="C16" s="324"/>
      <c r="D16" s="324"/>
      <c r="E16" s="325"/>
      <c r="F16" s="325"/>
    </row>
    <row r="17" spans="1:6" x14ac:dyDescent="0.2">
      <c r="A17" s="322"/>
      <c r="B17" s="323" t="s">
        <v>191</v>
      </c>
      <c r="C17" s="324" t="s">
        <v>22</v>
      </c>
      <c r="D17" s="324">
        <v>2</v>
      </c>
      <c r="E17" s="339">
        <v>0</v>
      </c>
      <c r="F17" s="128">
        <f t="shared" ref="F17" si="3">ROUND((ROUND(D17,2)*ROUND(E17,2)),2)</f>
        <v>0</v>
      </c>
    </row>
    <row r="18" spans="1:6" x14ac:dyDescent="0.2">
      <c r="A18" s="322"/>
      <c r="B18" s="323"/>
      <c r="C18" s="324"/>
      <c r="D18" s="324"/>
      <c r="E18" s="325"/>
      <c r="F18" s="325"/>
    </row>
    <row r="19" spans="1:6" ht="41.45" customHeight="1" x14ac:dyDescent="0.2">
      <c r="A19" s="322">
        <f>COUNT(A$1:A18)+1</f>
        <v>6</v>
      </c>
      <c r="B19" s="323" t="s">
        <v>298</v>
      </c>
      <c r="C19" s="324"/>
      <c r="D19" s="324"/>
      <c r="E19" s="325"/>
      <c r="F19" s="325"/>
    </row>
    <row r="20" spans="1:6" x14ac:dyDescent="0.2">
      <c r="A20" s="322"/>
      <c r="B20" s="323" t="s">
        <v>191</v>
      </c>
      <c r="C20" s="324" t="s">
        <v>188</v>
      </c>
      <c r="D20" s="324">
        <v>8</v>
      </c>
      <c r="E20" s="339">
        <v>0</v>
      </c>
      <c r="F20" s="128">
        <f t="shared" ref="F20" si="4">ROUND((ROUND(D20,2)*ROUND(E20,2)),2)</f>
        <v>0</v>
      </c>
    </row>
    <row r="21" spans="1:6" x14ac:dyDescent="0.2">
      <c r="A21" s="322"/>
      <c r="B21" s="323"/>
      <c r="C21" s="324"/>
      <c r="D21" s="324"/>
      <c r="E21" s="325"/>
      <c r="F21" s="325"/>
    </row>
    <row r="22" spans="1:6" ht="42" customHeight="1" x14ac:dyDescent="0.2">
      <c r="A22" s="322">
        <f>COUNT(A$1:A21)+1</f>
        <v>7</v>
      </c>
      <c r="B22" s="323" t="s">
        <v>297</v>
      </c>
      <c r="C22" s="324" t="s">
        <v>28</v>
      </c>
      <c r="D22" s="324">
        <v>1</v>
      </c>
      <c r="E22" s="339">
        <v>0</v>
      </c>
      <c r="F22" s="128">
        <f t="shared" ref="F22" si="5">ROUND((ROUND(D22,2)*ROUND(E22,2)),2)</f>
        <v>0</v>
      </c>
    </row>
    <row r="23" spans="1:6" x14ac:dyDescent="0.2">
      <c r="A23" s="322"/>
      <c r="B23" s="323"/>
      <c r="C23" s="324"/>
      <c r="D23" s="324"/>
      <c r="E23" s="325"/>
      <c r="F23" s="325"/>
    </row>
    <row r="24" spans="1:6" ht="41.45" customHeight="1" x14ac:dyDescent="0.2">
      <c r="A24" s="322">
        <f>COUNT(A$1:A23)+1</f>
        <v>8</v>
      </c>
      <c r="B24" s="323" t="s">
        <v>296</v>
      </c>
      <c r="C24" s="324" t="s">
        <v>22</v>
      </c>
      <c r="D24" s="324">
        <v>2</v>
      </c>
      <c r="E24" s="339">
        <v>0</v>
      </c>
      <c r="F24" s="128">
        <f t="shared" ref="F24" si="6">ROUND((ROUND(D24,2)*ROUND(E24,2)),2)</f>
        <v>0</v>
      </c>
    </row>
    <row r="25" spans="1:6" x14ac:dyDescent="0.2">
      <c r="A25" s="322"/>
      <c r="B25" s="323"/>
      <c r="C25" s="309"/>
      <c r="D25" s="309"/>
      <c r="E25" s="309"/>
      <c r="F25" s="309"/>
    </row>
    <row r="26" spans="1:6" ht="15.75" x14ac:dyDescent="0.25">
      <c r="A26" s="326" t="s">
        <v>167</v>
      </c>
      <c r="B26" s="327" t="s">
        <v>295</v>
      </c>
      <c r="C26" s="328"/>
      <c r="D26" s="328"/>
      <c r="E26" s="329"/>
      <c r="F26" s="329"/>
    </row>
    <row r="27" spans="1:6" x14ac:dyDescent="0.2">
      <c r="A27" s="322"/>
      <c r="B27" s="323"/>
      <c r="C27" s="324"/>
      <c r="D27" s="324"/>
      <c r="E27" s="325"/>
      <c r="F27" s="325"/>
    </row>
    <row r="28" spans="1:6" ht="67.5" customHeight="1" x14ac:dyDescent="0.2">
      <c r="A28" s="322">
        <f>COUNT(A$1:A27)+1</f>
        <v>9</v>
      </c>
      <c r="B28" s="323" t="s">
        <v>513</v>
      </c>
      <c r="C28" s="324" t="s">
        <v>22</v>
      </c>
      <c r="D28" s="324">
        <v>1</v>
      </c>
      <c r="E28" s="339">
        <v>0</v>
      </c>
      <c r="F28" s="128">
        <f t="shared" ref="F28" si="7">ROUND((ROUND(D28,2)*ROUND(E28,2)),2)</f>
        <v>0</v>
      </c>
    </row>
    <row r="29" spans="1:6" x14ac:dyDescent="0.2">
      <c r="A29" s="322"/>
      <c r="B29" s="323"/>
      <c r="C29" s="309"/>
      <c r="D29" s="309"/>
      <c r="E29" s="309"/>
      <c r="F29" s="309"/>
    </row>
    <row r="30" spans="1:6" ht="18" customHeight="1" x14ac:dyDescent="0.2">
      <c r="A30" s="322">
        <f>COUNT(A$1:A29)+1</f>
        <v>10</v>
      </c>
      <c r="B30" s="323" t="s">
        <v>294</v>
      </c>
      <c r="C30" s="324" t="s">
        <v>22</v>
      </c>
      <c r="D30" s="324">
        <v>1</v>
      </c>
      <c r="E30" s="339">
        <v>0</v>
      </c>
      <c r="F30" s="128">
        <f t="shared" ref="F30" si="8">ROUND((ROUND(D30,2)*ROUND(E30,2)),2)</f>
        <v>0</v>
      </c>
    </row>
    <row r="31" spans="1:6" ht="18" customHeight="1" x14ac:dyDescent="0.2">
      <c r="A31" s="322"/>
      <c r="B31" s="323"/>
      <c r="C31" s="324"/>
      <c r="D31" s="324"/>
      <c r="E31" s="325"/>
      <c r="F31" s="325"/>
    </row>
    <row r="32" spans="1:6" ht="37.5" customHeight="1" x14ac:dyDescent="0.2">
      <c r="A32" s="322">
        <f>COUNT(A$1:A31)+1</f>
        <v>11</v>
      </c>
      <c r="B32" s="323" t="s">
        <v>293</v>
      </c>
      <c r="C32" s="324" t="s">
        <v>275</v>
      </c>
      <c r="D32" s="324">
        <v>1</v>
      </c>
      <c r="E32" s="339">
        <v>0</v>
      </c>
      <c r="F32" s="128">
        <f t="shared" ref="F32" si="9">ROUND((ROUND(D32,2)*ROUND(E32,2)),2)</f>
        <v>0</v>
      </c>
    </row>
    <row r="33" spans="1:6" ht="18" customHeight="1" x14ac:dyDescent="0.2">
      <c r="A33" s="322"/>
      <c r="B33" s="323"/>
      <c r="C33" s="324"/>
      <c r="D33" s="324"/>
      <c r="E33" s="325"/>
      <c r="F33" s="325"/>
    </row>
    <row r="34" spans="1:6" ht="114.75" x14ac:dyDescent="0.2">
      <c r="A34" s="322">
        <f>COUNT(A$1:A33)+1</f>
        <v>12</v>
      </c>
      <c r="B34" s="323" t="s">
        <v>292</v>
      </c>
      <c r="C34" s="324"/>
      <c r="D34" s="324"/>
      <c r="E34" s="325"/>
      <c r="F34" s="325"/>
    </row>
    <row r="35" spans="1:6" x14ac:dyDescent="0.2">
      <c r="A35" s="322"/>
      <c r="B35" s="323" t="s">
        <v>190</v>
      </c>
      <c r="C35" s="324" t="s">
        <v>188</v>
      </c>
      <c r="D35" s="324">
        <v>12</v>
      </c>
      <c r="E35" s="339">
        <v>0</v>
      </c>
      <c r="F35" s="128">
        <f t="shared" ref="F35" si="10">ROUND((ROUND(D35,2)*ROUND(E35,2)),2)</f>
        <v>0</v>
      </c>
    </row>
    <row r="36" spans="1:6" x14ac:dyDescent="0.2">
      <c r="A36" s="322"/>
      <c r="B36" s="323"/>
      <c r="C36" s="324"/>
      <c r="D36" s="324"/>
      <c r="E36" s="325"/>
      <c r="F36" s="325"/>
    </row>
    <row r="37" spans="1:6" ht="65.25" customHeight="1" x14ac:dyDescent="0.2">
      <c r="A37" s="322">
        <f>COUNT(A$1:A27)+1</f>
        <v>9</v>
      </c>
      <c r="B37" s="323" t="s">
        <v>291</v>
      </c>
      <c r="C37" s="324"/>
      <c r="D37" s="324"/>
      <c r="E37" s="325"/>
      <c r="F37" s="325"/>
    </row>
    <row r="38" spans="1:6" x14ac:dyDescent="0.2">
      <c r="A38" s="322"/>
      <c r="B38" s="323" t="s">
        <v>290</v>
      </c>
      <c r="C38" s="324" t="s">
        <v>22</v>
      </c>
      <c r="D38" s="324">
        <v>1</v>
      </c>
      <c r="E38" s="339">
        <v>0</v>
      </c>
      <c r="F38" s="128">
        <f t="shared" ref="F38:F45" si="11">ROUND((ROUND(D38,2)*ROUND(E38,2)),2)</f>
        <v>0</v>
      </c>
    </row>
    <row r="39" spans="1:6" x14ac:dyDescent="0.2">
      <c r="A39" s="322"/>
      <c r="B39" s="323" t="s">
        <v>289</v>
      </c>
      <c r="C39" s="324" t="s">
        <v>22</v>
      </c>
      <c r="D39" s="324">
        <v>1</v>
      </c>
      <c r="E39" s="339">
        <v>0</v>
      </c>
      <c r="F39" s="128">
        <f t="shared" si="11"/>
        <v>0</v>
      </c>
    </row>
    <row r="40" spans="1:6" x14ac:dyDescent="0.2">
      <c r="A40" s="322"/>
      <c r="B40" s="323" t="s">
        <v>288</v>
      </c>
      <c r="C40" s="324" t="s">
        <v>22</v>
      </c>
      <c r="D40" s="324">
        <v>2</v>
      </c>
      <c r="E40" s="339">
        <v>0</v>
      </c>
      <c r="F40" s="128">
        <f t="shared" si="11"/>
        <v>0</v>
      </c>
    </row>
    <row r="41" spans="1:6" x14ac:dyDescent="0.2">
      <c r="A41" s="322"/>
      <c r="B41" s="323" t="s">
        <v>287</v>
      </c>
      <c r="C41" s="324" t="s">
        <v>22</v>
      </c>
      <c r="D41" s="324">
        <v>1</v>
      </c>
      <c r="E41" s="339">
        <v>0</v>
      </c>
      <c r="F41" s="128">
        <f t="shared" si="11"/>
        <v>0</v>
      </c>
    </row>
    <row r="42" spans="1:6" x14ac:dyDescent="0.2">
      <c r="A42" s="322"/>
      <c r="B42" s="323" t="s">
        <v>286</v>
      </c>
      <c r="C42" s="324" t="s">
        <v>22</v>
      </c>
      <c r="D42" s="324">
        <v>3</v>
      </c>
      <c r="E42" s="339">
        <v>0</v>
      </c>
      <c r="F42" s="128">
        <f t="shared" si="11"/>
        <v>0</v>
      </c>
    </row>
    <row r="43" spans="1:6" x14ac:dyDescent="0.2">
      <c r="A43" s="322"/>
      <c r="B43" s="323" t="s">
        <v>285</v>
      </c>
      <c r="C43" s="324" t="s">
        <v>22</v>
      </c>
      <c r="D43" s="324">
        <v>2</v>
      </c>
      <c r="E43" s="339">
        <v>0</v>
      </c>
      <c r="F43" s="128">
        <f t="shared" si="11"/>
        <v>0</v>
      </c>
    </row>
    <row r="44" spans="1:6" x14ac:dyDescent="0.2">
      <c r="A44" s="322"/>
      <c r="B44" s="323" t="s">
        <v>284</v>
      </c>
      <c r="C44" s="324" t="s">
        <v>22</v>
      </c>
      <c r="D44" s="324">
        <v>1</v>
      </c>
      <c r="E44" s="339">
        <v>0</v>
      </c>
      <c r="F44" s="128">
        <f t="shared" si="11"/>
        <v>0</v>
      </c>
    </row>
    <row r="45" spans="1:6" x14ac:dyDescent="0.2">
      <c r="A45" s="322"/>
      <c r="B45" s="330" t="s">
        <v>283</v>
      </c>
      <c r="C45" s="331" t="s">
        <v>22</v>
      </c>
      <c r="D45" s="331">
        <v>2</v>
      </c>
      <c r="E45" s="339">
        <v>0</v>
      </c>
      <c r="F45" s="128">
        <f t="shared" si="11"/>
        <v>0</v>
      </c>
    </row>
    <row r="46" spans="1:6" x14ac:dyDescent="0.2">
      <c r="A46" s="322"/>
      <c r="B46" s="323" t="s">
        <v>187</v>
      </c>
      <c r="C46" s="324" t="s">
        <v>22</v>
      </c>
      <c r="D46" s="324">
        <f>SUM(D38:D45)</f>
        <v>13</v>
      </c>
      <c r="E46" s="325"/>
      <c r="F46" s="325"/>
    </row>
    <row r="47" spans="1:6" x14ac:dyDescent="0.2">
      <c r="A47" s="322"/>
      <c r="B47" s="323"/>
      <c r="C47" s="324"/>
      <c r="D47" s="324"/>
      <c r="E47" s="325"/>
      <c r="F47" s="325"/>
    </row>
    <row r="48" spans="1:6" ht="53.45" customHeight="1" x14ac:dyDescent="0.2">
      <c r="A48" s="322">
        <f>COUNT(A$1:A47)+1</f>
        <v>14</v>
      </c>
      <c r="B48" s="323" t="s">
        <v>514</v>
      </c>
      <c r="C48" s="324" t="s">
        <v>22</v>
      </c>
      <c r="D48" s="324">
        <v>13</v>
      </c>
      <c r="E48" s="339">
        <v>0</v>
      </c>
      <c r="F48" s="128">
        <f t="shared" ref="F48" si="12">ROUND((ROUND(D48,2)*ROUND(E48,2)),2)</f>
        <v>0</v>
      </c>
    </row>
    <row r="49" spans="1:6" x14ac:dyDescent="0.2">
      <c r="A49" s="322"/>
      <c r="B49" s="323"/>
      <c r="C49" s="324"/>
      <c r="D49" s="324"/>
      <c r="E49" s="325"/>
      <c r="F49" s="325"/>
    </row>
    <row r="50" spans="1:6" ht="38.450000000000003" customHeight="1" x14ac:dyDescent="0.2">
      <c r="A50" s="322">
        <f>COUNT(A$1:A49)+1</f>
        <v>15</v>
      </c>
      <c r="B50" s="323" t="s">
        <v>515</v>
      </c>
      <c r="C50" s="324" t="s">
        <v>22</v>
      </c>
      <c r="D50" s="324">
        <v>13</v>
      </c>
      <c r="E50" s="339">
        <v>0</v>
      </c>
      <c r="F50" s="128">
        <f t="shared" ref="F50" si="13">ROUND((ROUND(D50,2)*ROUND(E50,2)),2)</f>
        <v>0</v>
      </c>
    </row>
    <row r="51" spans="1:6" x14ac:dyDescent="0.2">
      <c r="A51" s="322"/>
      <c r="B51" s="323"/>
      <c r="C51" s="324"/>
      <c r="D51" s="324"/>
      <c r="E51" s="325"/>
      <c r="F51" s="325"/>
    </row>
    <row r="52" spans="1:6" ht="39.75" customHeight="1" x14ac:dyDescent="0.2">
      <c r="A52" s="322">
        <f>COUNT(A$1:A51)+1</f>
        <v>16</v>
      </c>
      <c r="B52" s="323" t="s">
        <v>516</v>
      </c>
      <c r="C52" s="324"/>
      <c r="D52" s="324"/>
      <c r="E52" s="325"/>
      <c r="F52" s="325"/>
    </row>
    <row r="53" spans="1:6" x14ac:dyDescent="0.2">
      <c r="A53" s="322"/>
      <c r="B53" s="323" t="s">
        <v>282</v>
      </c>
      <c r="C53" s="324" t="s">
        <v>188</v>
      </c>
      <c r="D53" s="324">
        <v>38</v>
      </c>
      <c r="E53" s="339">
        <v>0</v>
      </c>
      <c r="F53" s="128">
        <f t="shared" ref="F53:F55" si="14">ROUND((ROUND(D53,2)*ROUND(E53,2)),2)</f>
        <v>0</v>
      </c>
    </row>
    <row r="54" spans="1:6" x14ac:dyDescent="0.2">
      <c r="A54" s="322"/>
      <c r="B54" s="323" t="s">
        <v>281</v>
      </c>
      <c r="C54" s="324" t="s">
        <v>188</v>
      </c>
      <c r="D54" s="324">
        <v>30</v>
      </c>
      <c r="E54" s="339">
        <v>0</v>
      </c>
      <c r="F54" s="128">
        <f t="shared" si="14"/>
        <v>0</v>
      </c>
    </row>
    <row r="55" spans="1:6" x14ac:dyDescent="0.2">
      <c r="A55" s="322"/>
      <c r="B55" s="323" t="s">
        <v>280</v>
      </c>
      <c r="C55" s="324" t="s">
        <v>188</v>
      </c>
      <c r="D55" s="324">
        <v>22</v>
      </c>
      <c r="E55" s="339">
        <v>0</v>
      </c>
      <c r="F55" s="128">
        <f t="shared" si="14"/>
        <v>0</v>
      </c>
    </row>
    <row r="56" spans="1:6" x14ac:dyDescent="0.2">
      <c r="A56" s="322"/>
      <c r="B56" s="323"/>
      <c r="C56" s="324"/>
      <c r="D56" s="324"/>
      <c r="E56" s="325"/>
      <c r="F56" s="325"/>
    </row>
    <row r="57" spans="1:6" ht="26.45" customHeight="1" x14ac:dyDescent="0.2">
      <c r="A57" s="322">
        <f>COUNT(A$1:A56)+1</f>
        <v>17</v>
      </c>
      <c r="B57" s="323" t="s">
        <v>279</v>
      </c>
      <c r="C57" s="324"/>
      <c r="D57" s="324"/>
      <c r="E57" s="325"/>
      <c r="F57" s="325"/>
    </row>
    <row r="58" spans="1:6" x14ac:dyDescent="0.2">
      <c r="A58" s="322"/>
      <c r="B58" s="323" t="s">
        <v>191</v>
      </c>
      <c r="C58" s="324" t="s">
        <v>22</v>
      </c>
      <c r="D58" s="324">
        <v>2</v>
      </c>
      <c r="E58" s="339">
        <v>0</v>
      </c>
      <c r="F58" s="128">
        <f t="shared" ref="F58:F60" si="15">ROUND((ROUND(D58,2)*ROUND(E58,2)),2)</f>
        <v>0</v>
      </c>
    </row>
    <row r="59" spans="1:6" x14ac:dyDescent="0.2">
      <c r="A59" s="322"/>
      <c r="B59" s="323" t="s">
        <v>200</v>
      </c>
      <c r="C59" s="324" t="s">
        <v>22</v>
      </c>
      <c r="D59" s="324">
        <v>2</v>
      </c>
      <c r="E59" s="339">
        <v>0</v>
      </c>
      <c r="F59" s="128">
        <f t="shared" si="15"/>
        <v>0</v>
      </c>
    </row>
    <row r="60" spans="1:6" x14ac:dyDescent="0.2">
      <c r="A60" s="322"/>
      <c r="B60" s="323" t="s">
        <v>278</v>
      </c>
      <c r="C60" s="324" t="s">
        <v>22</v>
      </c>
      <c r="D60" s="324">
        <v>4</v>
      </c>
      <c r="E60" s="339">
        <v>0</v>
      </c>
      <c r="F60" s="128">
        <f t="shared" si="15"/>
        <v>0</v>
      </c>
    </row>
    <row r="61" spans="1:6" x14ac:dyDescent="0.2">
      <c r="A61" s="322"/>
      <c r="B61" s="323"/>
      <c r="C61" s="324"/>
      <c r="D61" s="324"/>
      <c r="E61" s="325"/>
      <c r="F61" s="325"/>
    </row>
    <row r="62" spans="1:6" ht="28.15" customHeight="1" x14ac:dyDescent="0.2">
      <c r="A62" s="322">
        <f>COUNT(A$1:A61)+1</f>
        <v>18</v>
      </c>
      <c r="B62" s="323" t="s">
        <v>277</v>
      </c>
      <c r="C62" s="324"/>
      <c r="D62" s="324"/>
      <c r="E62" s="325"/>
      <c r="F62" s="325"/>
    </row>
    <row r="63" spans="1:6" x14ac:dyDescent="0.2">
      <c r="A63" s="322"/>
      <c r="B63" s="323" t="s">
        <v>199</v>
      </c>
      <c r="C63" s="324" t="s">
        <v>22</v>
      </c>
      <c r="D63" s="324">
        <v>1</v>
      </c>
      <c r="E63" s="339">
        <v>0</v>
      </c>
      <c r="F63" s="128">
        <f t="shared" ref="F63" si="16">ROUND((ROUND(D63,2)*ROUND(E63,2)),2)</f>
        <v>0</v>
      </c>
    </row>
    <row r="64" spans="1:6" x14ac:dyDescent="0.2">
      <c r="A64" s="322"/>
      <c r="B64" s="323"/>
      <c r="C64" s="324"/>
      <c r="D64" s="324"/>
      <c r="E64" s="325"/>
      <c r="F64" s="325"/>
    </row>
    <row r="65" spans="1:9" ht="15" thickBot="1" x14ac:dyDescent="0.25"/>
    <row r="66" spans="1:9" s="307" customFormat="1" ht="15" thickBot="1" x14ac:dyDescent="0.25">
      <c r="A66" s="332"/>
      <c r="B66" s="333" t="s">
        <v>187</v>
      </c>
      <c r="C66" s="334"/>
      <c r="D66" s="334"/>
      <c r="E66" s="335"/>
      <c r="F66" s="336">
        <f>SUM(F7:F65)</f>
        <v>0</v>
      </c>
      <c r="G66" s="309"/>
      <c r="H66" s="309"/>
      <c r="I66" s="309"/>
    </row>
    <row r="67" spans="1:9" s="307" customFormat="1" x14ac:dyDescent="0.2">
      <c r="A67" s="310"/>
      <c r="B67" s="306"/>
      <c r="E67" s="308"/>
      <c r="F67" s="308"/>
      <c r="G67" s="309"/>
      <c r="H67" s="309"/>
      <c r="I67" s="309"/>
    </row>
    <row r="68" spans="1:9" s="307" customFormat="1" x14ac:dyDescent="0.2">
      <c r="A68" s="310"/>
      <c r="B68" s="337"/>
      <c r="E68" s="308"/>
      <c r="F68" s="308"/>
      <c r="G68" s="309"/>
      <c r="H68" s="309"/>
      <c r="I68" s="309"/>
    </row>
    <row r="70" spans="1:9" s="307" customFormat="1" x14ac:dyDescent="0.2">
      <c r="A70" s="310"/>
      <c r="B70" s="306"/>
      <c r="E70" s="308"/>
      <c r="F70" s="308"/>
      <c r="G70" s="309"/>
      <c r="H70" s="309"/>
      <c r="I70" s="309"/>
    </row>
    <row r="71" spans="1:9" s="307" customFormat="1" x14ac:dyDescent="0.2">
      <c r="A71" s="310"/>
      <c r="B71" s="337"/>
      <c r="E71" s="308"/>
      <c r="F71" s="308"/>
      <c r="G71" s="309"/>
      <c r="H71" s="309"/>
      <c r="I71" s="309"/>
    </row>
    <row r="73" spans="1:9" s="307" customFormat="1" x14ac:dyDescent="0.2">
      <c r="A73" s="310"/>
      <c r="B73" s="306"/>
      <c r="E73" s="308"/>
      <c r="F73" s="308"/>
      <c r="G73" s="309"/>
      <c r="H73" s="309"/>
      <c r="I73" s="309"/>
    </row>
    <row r="74" spans="1:9" s="307" customFormat="1" x14ac:dyDescent="0.2">
      <c r="A74" s="310"/>
      <c r="B74" s="306"/>
      <c r="E74" s="308"/>
      <c r="F74" s="308"/>
      <c r="G74" s="309"/>
      <c r="H74" s="309"/>
      <c r="I74" s="309"/>
    </row>
    <row r="76" spans="1:9" s="307" customFormat="1" x14ac:dyDescent="0.2">
      <c r="A76" s="310"/>
      <c r="B76" s="306"/>
      <c r="E76" s="308"/>
      <c r="F76" s="308"/>
      <c r="G76" s="309"/>
      <c r="H76" s="309"/>
      <c r="I76" s="309"/>
    </row>
    <row r="77" spans="1:9" s="307" customFormat="1" x14ac:dyDescent="0.2">
      <c r="A77" s="310"/>
      <c r="B77" s="306"/>
      <c r="E77" s="308"/>
      <c r="F77" s="308"/>
      <c r="G77" s="309"/>
      <c r="H77" s="309"/>
      <c r="I77" s="309"/>
    </row>
    <row r="79" spans="1:9" s="307" customFormat="1" x14ac:dyDescent="0.2">
      <c r="A79" s="310"/>
      <c r="B79" s="306"/>
      <c r="E79" s="308"/>
      <c r="F79" s="308"/>
      <c r="G79" s="309"/>
      <c r="H79" s="309"/>
      <c r="I79" s="309"/>
    </row>
    <row r="81" spans="1:9" s="307" customFormat="1" x14ac:dyDescent="0.2">
      <c r="A81" s="310"/>
      <c r="B81" s="306"/>
      <c r="E81" s="308"/>
      <c r="F81" s="308"/>
      <c r="G81" s="309"/>
      <c r="H81" s="309"/>
      <c r="I81" s="309"/>
    </row>
    <row r="82" spans="1:9" s="307" customFormat="1" x14ac:dyDescent="0.2">
      <c r="A82" s="310"/>
      <c r="B82" s="306"/>
      <c r="E82" s="308"/>
      <c r="F82" s="308"/>
      <c r="G82" s="309"/>
      <c r="H82" s="309"/>
      <c r="I82" s="309"/>
    </row>
    <row r="84" spans="1:9" s="307" customFormat="1" x14ac:dyDescent="0.2">
      <c r="A84" s="310"/>
      <c r="B84" s="306"/>
      <c r="E84" s="308"/>
      <c r="F84" s="308"/>
      <c r="G84" s="309"/>
      <c r="H84" s="309"/>
      <c r="I84" s="309"/>
    </row>
    <row r="85" spans="1:9" s="307" customFormat="1" x14ac:dyDescent="0.2">
      <c r="A85" s="310"/>
      <c r="B85" s="337"/>
      <c r="E85" s="308"/>
      <c r="F85" s="308"/>
      <c r="G85" s="309"/>
      <c r="H85" s="309"/>
      <c r="I85" s="309"/>
    </row>
    <row r="88" spans="1:9" s="307" customFormat="1" x14ac:dyDescent="0.2">
      <c r="A88" s="310"/>
      <c r="B88" s="306"/>
      <c r="E88" s="308"/>
      <c r="F88" s="308"/>
      <c r="G88" s="309"/>
      <c r="H88" s="309"/>
      <c r="I88" s="309"/>
    </row>
    <row r="89" spans="1:9" s="307" customFormat="1" x14ac:dyDescent="0.2">
      <c r="A89" s="310"/>
      <c r="B89" s="306"/>
      <c r="E89" s="308"/>
      <c r="F89" s="308"/>
      <c r="G89" s="309"/>
      <c r="H89" s="309"/>
      <c r="I89" s="309"/>
    </row>
    <row r="90" spans="1:9" s="307" customFormat="1" x14ac:dyDescent="0.2">
      <c r="A90" s="310"/>
      <c r="B90" s="306"/>
      <c r="E90" s="308"/>
      <c r="F90" s="308"/>
      <c r="G90" s="309"/>
      <c r="H90" s="309"/>
      <c r="I90" s="309"/>
    </row>
    <row r="91" spans="1:9" s="307" customFormat="1" x14ac:dyDescent="0.2">
      <c r="A91" s="310"/>
      <c r="B91" s="306"/>
      <c r="E91" s="308"/>
      <c r="F91" s="308"/>
      <c r="G91" s="309"/>
      <c r="H91" s="309"/>
      <c r="I91" s="309"/>
    </row>
    <row r="93" spans="1:9" s="307" customFormat="1" x14ac:dyDescent="0.2">
      <c r="A93" s="310"/>
      <c r="B93" s="306"/>
      <c r="E93" s="308"/>
      <c r="F93" s="308"/>
      <c r="G93" s="309"/>
      <c r="H93" s="309"/>
      <c r="I93" s="309"/>
    </row>
    <row r="95" spans="1:9" s="307" customFormat="1" x14ac:dyDescent="0.2">
      <c r="A95" s="310"/>
      <c r="B95" s="306"/>
      <c r="E95" s="308"/>
      <c r="F95" s="308"/>
      <c r="G95" s="309"/>
      <c r="H95" s="309"/>
      <c r="I95" s="309"/>
    </row>
    <row r="99" spans="1:9" s="307" customFormat="1" x14ac:dyDescent="0.2">
      <c r="A99" s="310"/>
      <c r="B99" s="306"/>
      <c r="E99" s="308"/>
      <c r="F99" s="308"/>
      <c r="G99" s="309"/>
      <c r="H99" s="309"/>
      <c r="I99" s="309"/>
    </row>
    <row r="100" spans="1:9" s="307" customFormat="1" x14ac:dyDescent="0.2">
      <c r="A100" s="310"/>
      <c r="B100" s="306"/>
      <c r="E100" s="308"/>
      <c r="F100" s="308"/>
      <c r="G100" s="309"/>
      <c r="H100" s="309"/>
      <c r="I100" s="309"/>
    </row>
    <row r="102" spans="1:9" s="307" customFormat="1" x14ac:dyDescent="0.2">
      <c r="A102" s="310"/>
      <c r="B102" s="306"/>
      <c r="E102" s="308"/>
      <c r="F102" s="308"/>
      <c r="G102" s="309"/>
      <c r="H102" s="309"/>
      <c r="I102" s="309"/>
    </row>
    <row r="103" spans="1:9" s="307" customFormat="1" x14ac:dyDescent="0.2">
      <c r="A103" s="310"/>
      <c r="B103" s="306"/>
      <c r="E103" s="308"/>
      <c r="F103" s="308"/>
      <c r="G103" s="309"/>
      <c r="H103" s="309"/>
      <c r="I103" s="309"/>
    </row>
    <row r="105" spans="1:9" s="307" customFormat="1" x14ac:dyDescent="0.2">
      <c r="A105" s="310"/>
      <c r="B105" s="306"/>
      <c r="E105" s="308"/>
      <c r="F105" s="308"/>
      <c r="G105" s="309"/>
      <c r="H105" s="309"/>
      <c r="I105" s="309"/>
    </row>
    <row r="106" spans="1:9" s="307" customFormat="1" x14ac:dyDescent="0.2">
      <c r="A106" s="310"/>
      <c r="B106" s="306"/>
      <c r="E106" s="308"/>
      <c r="F106" s="308"/>
      <c r="G106" s="309"/>
      <c r="H106" s="309"/>
      <c r="I106" s="309"/>
    </row>
    <row r="108" spans="1:9" s="307" customFormat="1" x14ac:dyDescent="0.2">
      <c r="A108" s="310"/>
      <c r="B108" s="306"/>
      <c r="E108" s="308"/>
      <c r="F108" s="308"/>
      <c r="G108" s="309"/>
      <c r="H108" s="309"/>
      <c r="I108" s="309"/>
    </row>
    <row r="109" spans="1:9" s="307" customFormat="1" x14ac:dyDescent="0.2">
      <c r="A109" s="310"/>
      <c r="B109" s="306"/>
      <c r="E109" s="308"/>
      <c r="F109" s="308"/>
      <c r="G109" s="309"/>
      <c r="H109" s="309"/>
      <c r="I109" s="309"/>
    </row>
    <row r="111" spans="1:9" s="307" customFormat="1" x14ac:dyDescent="0.2">
      <c r="A111" s="310"/>
      <c r="B111" s="306"/>
      <c r="E111" s="308"/>
      <c r="F111" s="308"/>
      <c r="G111" s="309"/>
      <c r="H111" s="309"/>
      <c r="I111" s="309"/>
    </row>
    <row r="112" spans="1:9" s="307" customFormat="1" x14ac:dyDescent="0.2">
      <c r="A112" s="310"/>
      <c r="B112" s="306"/>
      <c r="E112" s="308"/>
      <c r="F112" s="308"/>
      <c r="G112" s="309"/>
      <c r="H112" s="309"/>
      <c r="I112" s="309"/>
    </row>
    <row r="113" spans="1:9" s="307" customFormat="1" x14ac:dyDescent="0.2">
      <c r="A113" s="310"/>
      <c r="B113" s="306"/>
      <c r="E113" s="308"/>
      <c r="F113" s="308"/>
      <c r="G113" s="309"/>
      <c r="H113" s="309"/>
      <c r="I113" s="309"/>
    </row>
    <row r="114" spans="1:9" s="307" customFormat="1" x14ac:dyDescent="0.2">
      <c r="A114" s="310"/>
      <c r="B114" s="306"/>
      <c r="E114" s="308"/>
      <c r="F114" s="308"/>
      <c r="G114" s="309"/>
      <c r="H114" s="309"/>
      <c r="I114" s="309"/>
    </row>
    <row r="115" spans="1:9" s="307" customFormat="1" x14ac:dyDescent="0.2">
      <c r="A115" s="310"/>
      <c r="B115" s="306"/>
      <c r="E115" s="308"/>
      <c r="F115" s="308"/>
      <c r="G115" s="309"/>
      <c r="H115" s="309"/>
      <c r="I115" s="309"/>
    </row>
    <row r="117" spans="1:9" s="307" customFormat="1" x14ac:dyDescent="0.2">
      <c r="A117" s="310"/>
      <c r="B117" s="306"/>
      <c r="E117" s="308"/>
      <c r="F117" s="308"/>
      <c r="G117" s="309"/>
      <c r="H117" s="309"/>
      <c r="I117" s="309"/>
    </row>
    <row r="118" spans="1:9" s="307" customFormat="1" x14ac:dyDescent="0.2">
      <c r="A118" s="310"/>
      <c r="B118" s="306"/>
      <c r="E118" s="308"/>
      <c r="F118" s="308"/>
      <c r="G118" s="309"/>
      <c r="H118" s="309"/>
      <c r="I118" s="309"/>
    </row>
    <row r="120" spans="1:9" s="307" customFormat="1" x14ac:dyDescent="0.2">
      <c r="A120" s="310"/>
      <c r="B120" s="306"/>
      <c r="E120" s="308"/>
      <c r="F120" s="308"/>
      <c r="G120" s="309"/>
      <c r="H120" s="309"/>
      <c r="I120" s="309"/>
    </row>
    <row r="121" spans="1:9" s="307" customFormat="1" x14ac:dyDescent="0.2">
      <c r="A121" s="310"/>
      <c r="B121" s="306"/>
      <c r="E121" s="308"/>
      <c r="F121" s="308"/>
      <c r="G121" s="309"/>
      <c r="H121" s="309"/>
      <c r="I121" s="309"/>
    </row>
    <row r="123" spans="1:9" s="307" customFormat="1" x14ac:dyDescent="0.2">
      <c r="A123" s="310"/>
      <c r="B123" s="306"/>
      <c r="E123" s="308"/>
      <c r="F123" s="308"/>
      <c r="G123" s="309"/>
      <c r="H123" s="309"/>
      <c r="I123" s="309"/>
    </row>
    <row r="129" spans="1:9" s="307" customFormat="1" ht="15" x14ac:dyDescent="0.2">
      <c r="A129" s="310"/>
      <c r="B129" s="338"/>
      <c r="E129" s="308"/>
      <c r="F129" s="308"/>
      <c r="G129" s="309"/>
      <c r="H129" s="309"/>
      <c r="I129" s="309"/>
    </row>
    <row r="130" spans="1:9" s="307" customFormat="1" ht="15" x14ac:dyDescent="0.2">
      <c r="A130" s="310"/>
      <c r="B130" s="338"/>
      <c r="E130" s="308"/>
      <c r="F130" s="308"/>
      <c r="G130" s="309"/>
      <c r="H130" s="309"/>
      <c r="I130" s="309"/>
    </row>
    <row r="131" spans="1:9" s="307" customFormat="1" x14ac:dyDescent="0.2">
      <c r="A131" s="310"/>
      <c r="B131" s="337"/>
      <c r="E131" s="308"/>
      <c r="F131" s="308"/>
      <c r="G131" s="309"/>
      <c r="H131" s="309"/>
      <c r="I131" s="309"/>
    </row>
    <row r="133" spans="1:9" s="307" customFormat="1" x14ac:dyDescent="0.2">
      <c r="A133" s="310"/>
      <c r="B133" s="306"/>
      <c r="E133" s="308"/>
      <c r="F133" s="308"/>
      <c r="G133" s="309"/>
      <c r="H133" s="309"/>
      <c r="I133" s="309"/>
    </row>
    <row r="136" spans="1:9" s="307" customFormat="1" x14ac:dyDescent="0.2">
      <c r="A136" s="310"/>
      <c r="B136" s="306"/>
      <c r="E136" s="308"/>
      <c r="F136" s="308"/>
      <c r="G136" s="309"/>
      <c r="H136" s="309"/>
      <c r="I136" s="309"/>
    </row>
    <row r="137" spans="1:9" s="307" customFormat="1" x14ac:dyDescent="0.2">
      <c r="A137" s="310"/>
      <c r="B137" s="306"/>
      <c r="E137" s="308"/>
      <c r="F137" s="308"/>
      <c r="G137" s="309"/>
      <c r="H137" s="309"/>
      <c r="I137" s="309"/>
    </row>
    <row r="139" spans="1:9" s="307" customFormat="1" x14ac:dyDescent="0.2">
      <c r="A139" s="310"/>
      <c r="B139" s="306"/>
      <c r="E139" s="308"/>
      <c r="F139" s="308"/>
      <c r="G139" s="309"/>
      <c r="H139" s="309"/>
      <c r="I139" s="309"/>
    </row>
    <row r="140" spans="1:9" s="307" customFormat="1" x14ac:dyDescent="0.2">
      <c r="A140" s="310"/>
      <c r="B140" s="306"/>
      <c r="E140" s="308"/>
      <c r="F140" s="308"/>
      <c r="G140" s="309"/>
      <c r="H140" s="309"/>
      <c r="I140" s="309"/>
    </row>
    <row r="142" spans="1:9" s="307" customFormat="1" x14ac:dyDescent="0.2">
      <c r="A142" s="310"/>
      <c r="B142" s="306"/>
      <c r="E142" s="308"/>
      <c r="F142" s="308"/>
      <c r="G142" s="309"/>
      <c r="H142" s="309"/>
      <c r="I142" s="309"/>
    </row>
    <row r="146" spans="1:9" s="307" customFormat="1" x14ac:dyDescent="0.2">
      <c r="A146" s="310"/>
      <c r="B146" s="306"/>
      <c r="E146" s="308"/>
      <c r="F146" s="308"/>
      <c r="G146" s="309"/>
      <c r="H146" s="309"/>
      <c r="I146" s="309"/>
    </row>
    <row r="147" spans="1:9" s="307" customFormat="1" x14ac:dyDescent="0.2">
      <c r="A147" s="310"/>
      <c r="B147" s="306"/>
      <c r="E147" s="308"/>
      <c r="F147" s="308"/>
      <c r="G147" s="309"/>
      <c r="H147" s="309"/>
      <c r="I147" s="309"/>
    </row>
    <row r="149" spans="1:9" s="307" customFormat="1" x14ac:dyDescent="0.2">
      <c r="A149" s="310"/>
      <c r="B149" s="306"/>
      <c r="E149" s="308"/>
      <c r="F149" s="308"/>
      <c r="G149" s="309"/>
      <c r="H149" s="309"/>
      <c r="I149" s="309"/>
    </row>
    <row r="150" spans="1:9" s="307" customFormat="1" x14ac:dyDescent="0.2">
      <c r="A150" s="310"/>
      <c r="B150" s="306"/>
      <c r="E150" s="308"/>
      <c r="F150" s="308"/>
      <c r="G150" s="309"/>
      <c r="H150" s="309"/>
      <c r="I150" s="309"/>
    </row>
    <row r="152" spans="1:9" s="307" customFormat="1" x14ac:dyDescent="0.2">
      <c r="A152" s="310"/>
      <c r="B152" s="306"/>
      <c r="E152" s="308"/>
      <c r="F152" s="308"/>
      <c r="G152" s="309"/>
      <c r="H152" s="309"/>
      <c r="I152" s="309"/>
    </row>
    <row r="153" spans="1:9" s="307" customFormat="1" x14ac:dyDescent="0.2">
      <c r="A153" s="310"/>
      <c r="B153" s="306"/>
      <c r="E153" s="308"/>
      <c r="F153" s="308"/>
      <c r="G153" s="309"/>
      <c r="H153" s="309"/>
      <c r="I153" s="309"/>
    </row>
    <row r="155" spans="1:9" s="307" customFormat="1" x14ac:dyDescent="0.2">
      <c r="A155" s="310"/>
      <c r="B155" s="306"/>
      <c r="E155" s="308"/>
      <c r="F155" s="308"/>
      <c r="G155" s="309"/>
      <c r="H155" s="309"/>
      <c r="I155" s="309"/>
    </row>
    <row r="156" spans="1:9" s="307" customFormat="1" x14ac:dyDescent="0.2">
      <c r="A156" s="310"/>
      <c r="B156" s="306"/>
      <c r="E156" s="308"/>
      <c r="F156" s="308"/>
      <c r="G156" s="309"/>
      <c r="H156" s="309"/>
      <c r="I156" s="309"/>
    </row>
    <row r="158" spans="1:9" s="307" customFormat="1" x14ac:dyDescent="0.2">
      <c r="A158" s="310"/>
      <c r="B158" s="306"/>
      <c r="E158" s="308"/>
      <c r="F158" s="308"/>
      <c r="G158" s="309"/>
      <c r="H158" s="309"/>
      <c r="I158" s="309"/>
    </row>
    <row r="159" spans="1:9" s="307" customFormat="1" x14ac:dyDescent="0.2">
      <c r="A159" s="310"/>
      <c r="B159" s="306"/>
      <c r="E159" s="308"/>
      <c r="F159" s="308"/>
      <c r="G159" s="309"/>
      <c r="H159" s="309"/>
      <c r="I159" s="309"/>
    </row>
    <row r="160" spans="1:9" s="307" customFormat="1" x14ac:dyDescent="0.2">
      <c r="A160" s="310"/>
      <c r="B160" s="306"/>
      <c r="E160" s="308"/>
      <c r="F160" s="308"/>
      <c r="G160" s="309"/>
      <c r="H160" s="309"/>
      <c r="I160" s="309"/>
    </row>
    <row r="163" spans="1:9" s="307" customFormat="1" x14ac:dyDescent="0.2">
      <c r="A163" s="310"/>
      <c r="B163" s="306"/>
      <c r="E163" s="308"/>
      <c r="F163" s="308"/>
      <c r="G163" s="309"/>
      <c r="H163" s="309"/>
      <c r="I163" s="309"/>
    </row>
    <row r="164" spans="1:9" s="307" customFormat="1" x14ac:dyDescent="0.2">
      <c r="A164" s="310"/>
      <c r="B164" s="306"/>
      <c r="E164" s="308"/>
      <c r="F164" s="308"/>
      <c r="G164" s="309"/>
      <c r="H164" s="309"/>
      <c r="I164" s="309"/>
    </row>
    <row r="165" spans="1:9" s="307" customFormat="1" x14ac:dyDescent="0.2">
      <c r="A165" s="310"/>
      <c r="B165" s="306"/>
      <c r="E165" s="308"/>
      <c r="F165" s="308"/>
      <c r="G165" s="309"/>
      <c r="H165" s="309"/>
      <c r="I165" s="309"/>
    </row>
    <row r="166" spans="1:9" s="307" customFormat="1" x14ac:dyDescent="0.2">
      <c r="A166" s="310"/>
      <c r="B166" s="306"/>
      <c r="E166" s="308"/>
      <c r="F166" s="308"/>
      <c r="G166" s="309"/>
      <c r="H166" s="309"/>
      <c r="I166" s="309"/>
    </row>
    <row r="168" spans="1:9" s="307" customFormat="1" x14ac:dyDescent="0.2">
      <c r="A168" s="310"/>
      <c r="B168" s="306"/>
      <c r="E168" s="308"/>
      <c r="F168" s="308"/>
      <c r="G168" s="309"/>
      <c r="H168" s="309"/>
      <c r="I168" s="309"/>
    </row>
    <row r="169" spans="1:9" s="307" customFormat="1" x14ac:dyDescent="0.2">
      <c r="A169" s="310"/>
      <c r="B169" s="306"/>
      <c r="E169" s="308"/>
      <c r="F169" s="308"/>
      <c r="G169" s="309"/>
      <c r="H169" s="309"/>
      <c r="I169" s="309"/>
    </row>
    <row r="171" spans="1:9" s="307" customFormat="1" x14ac:dyDescent="0.2">
      <c r="A171" s="310"/>
      <c r="B171" s="306"/>
      <c r="E171" s="308"/>
      <c r="F171" s="308"/>
      <c r="G171" s="309"/>
      <c r="H171" s="309"/>
      <c r="I171" s="309"/>
    </row>
    <row r="172" spans="1:9" s="307" customFormat="1" x14ac:dyDescent="0.2">
      <c r="A172" s="310"/>
      <c r="B172" s="306"/>
      <c r="E172" s="308"/>
      <c r="F172" s="308"/>
      <c r="G172" s="309"/>
      <c r="H172" s="309"/>
      <c r="I172" s="309"/>
    </row>
    <row r="174" spans="1:9" s="307" customFormat="1" x14ac:dyDescent="0.2">
      <c r="A174" s="310"/>
      <c r="B174" s="306"/>
      <c r="E174" s="308"/>
      <c r="F174" s="308"/>
      <c r="G174" s="309"/>
      <c r="H174" s="309"/>
      <c r="I174" s="309"/>
    </row>
    <row r="175" spans="1:9" s="307" customFormat="1" x14ac:dyDescent="0.2">
      <c r="A175" s="310"/>
      <c r="B175" s="306"/>
      <c r="E175" s="308"/>
      <c r="F175" s="308"/>
      <c r="G175" s="309"/>
      <c r="H175" s="309"/>
      <c r="I175" s="309"/>
    </row>
    <row r="177" spans="1:9" s="307" customFormat="1" x14ac:dyDescent="0.2">
      <c r="A177" s="310"/>
      <c r="B177" s="306"/>
      <c r="E177" s="308"/>
      <c r="F177" s="308"/>
      <c r="G177" s="309"/>
      <c r="H177" s="309"/>
      <c r="I177" s="309"/>
    </row>
    <row r="181" spans="1:9" s="307" customFormat="1" x14ac:dyDescent="0.2">
      <c r="A181" s="310"/>
      <c r="B181" s="306"/>
      <c r="E181" s="308"/>
      <c r="F181" s="308"/>
      <c r="G181" s="309"/>
      <c r="H181" s="309"/>
      <c r="I181" s="309"/>
    </row>
    <row r="182" spans="1:9" s="307" customFormat="1" x14ac:dyDescent="0.2">
      <c r="A182" s="310"/>
      <c r="B182" s="306"/>
      <c r="E182" s="308"/>
      <c r="F182" s="308"/>
      <c r="G182" s="309"/>
      <c r="H182" s="309"/>
      <c r="I182" s="309"/>
    </row>
    <row r="183" spans="1:9" s="307" customFormat="1" x14ac:dyDescent="0.2">
      <c r="A183" s="310"/>
      <c r="B183" s="306"/>
      <c r="E183" s="308"/>
      <c r="F183" s="308"/>
      <c r="G183" s="309"/>
      <c r="H183" s="309"/>
      <c r="I183" s="309"/>
    </row>
    <row r="184" spans="1:9" s="307" customFormat="1" x14ac:dyDescent="0.2">
      <c r="A184" s="310"/>
      <c r="B184" s="306"/>
      <c r="E184" s="308"/>
      <c r="F184" s="308"/>
      <c r="G184" s="309"/>
      <c r="H184" s="309"/>
      <c r="I184" s="309"/>
    </row>
    <row r="185" spans="1:9" s="307" customFormat="1" x14ac:dyDescent="0.2">
      <c r="A185" s="310"/>
      <c r="B185" s="306"/>
      <c r="E185" s="308"/>
      <c r="F185" s="308"/>
      <c r="G185" s="309"/>
      <c r="H185" s="309"/>
      <c r="I185" s="309"/>
    </row>
    <row r="187" spans="1:9" s="307" customFormat="1" x14ac:dyDescent="0.2">
      <c r="A187" s="310"/>
      <c r="B187" s="306"/>
      <c r="E187" s="308"/>
      <c r="F187" s="308"/>
      <c r="G187" s="309"/>
      <c r="H187" s="309"/>
      <c r="I187" s="309"/>
    </row>
    <row r="188" spans="1:9" s="307" customFormat="1" x14ac:dyDescent="0.2">
      <c r="A188" s="310"/>
      <c r="B188" s="306"/>
      <c r="E188" s="308"/>
      <c r="F188" s="308"/>
      <c r="G188" s="309"/>
      <c r="H188" s="309"/>
      <c r="I188" s="309"/>
    </row>
    <row r="189" spans="1:9" s="307" customFormat="1" x14ac:dyDescent="0.2">
      <c r="A189" s="310"/>
      <c r="B189" s="306"/>
      <c r="E189" s="308"/>
      <c r="F189" s="308"/>
      <c r="G189" s="309"/>
      <c r="H189" s="309"/>
      <c r="I189" s="309"/>
    </row>
    <row r="193" spans="1:9" s="307" customFormat="1" x14ac:dyDescent="0.2">
      <c r="A193" s="310"/>
      <c r="B193" s="306"/>
      <c r="E193" s="308"/>
      <c r="F193" s="308"/>
      <c r="G193" s="309"/>
      <c r="H193" s="309"/>
      <c r="I193" s="309"/>
    </row>
    <row r="194" spans="1:9" s="307" customFormat="1" x14ac:dyDescent="0.2">
      <c r="A194" s="310"/>
      <c r="B194" s="306"/>
      <c r="E194" s="308"/>
      <c r="F194" s="308"/>
      <c r="G194" s="309"/>
      <c r="H194" s="309"/>
      <c r="I194" s="309"/>
    </row>
    <row r="196" spans="1:9" s="307" customFormat="1" x14ac:dyDescent="0.2">
      <c r="A196" s="310"/>
      <c r="B196" s="306"/>
      <c r="E196" s="308"/>
      <c r="F196" s="308"/>
      <c r="G196" s="309"/>
      <c r="H196" s="309"/>
      <c r="I196" s="309"/>
    </row>
    <row r="197" spans="1:9" s="307" customFormat="1" x14ac:dyDescent="0.2">
      <c r="A197" s="310"/>
      <c r="B197" s="306"/>
      <c r="E197" s="308"/>
      <c r="F197" s="308"/>
      <c r="G197" s="309"/>
      <c r="H197" s="309"/>
      <c r="I197" s="309"/>
    </row>
  </sheetData>
  <sheetProtection algorithmName="SHA-512" hashValue="tb/Hg3Fwsr0j69VwrPun699jd/7x234d+Gcz/HnOLDaJnj0ZQ/TAMpPIxr/HqdCCz71K9iulaw4MGuVDrVrqPA==" saltValue="LJe0T6uivwLFsKnN5izFWw==" spinCount="100000" sheet="1" objects="1" scenarios="1" selectLockedCells="1"/>
  <mergeCells count="1">
    <mergeCell ref="B3:F3"/>
  </mergeCells>
  <pageMargins left="0.7" right="0.7" top="0.75" bottom="0.75" header="0.3" footer="0.3"/>
  <pageSetup paperSize="9" scale="79" orientation="portrait" horizontalDpi="300" verticalDpi="300" r:id="rId1"/>
  <rowBreaks count="1" manualBreakCount="1">
    <brk id="2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2:C56"/>
  <sheetViews>
    <sheetView view="pageBreakPreview" zoomScaleNormal="100" zoomScaleSheetLayoutView="100" workbookViewId="0"/>
  </sheetViews>
  <sheetFormatPr defaultRowHeight="12.75" x14ac:dyDescent="0.2"/>
  <cols>
    <col min="1" max="1" width="4" customWidth="1"/>
    <col min="3" max="3" width="76.5703125" customWidth="1"/>
  </cols>
  <sheetData>
    <row r="2" spans="2:3" ht="15.75" x14ac:dyDescent="0.2">
      <c r="B2" s="2" t="s">
        <v>217</v>
      </c>
      <c r="C2" s="2" t="s">
        <v>448</v>
      </c>
    </row>
    <row r="3" spans="2:3" ht="38.25" x14ac:dyDescent="0.2">
      <c r="C3" s="3" t="s">
        <v>501</v>
      </c>
    </row>
    <row r="4" spans="2:3" ht="25.5" x14ac:dyDescent="0.2">
      <c r="C4" s="3" t="s">
        <v>502</v>
      </c>
    </row>
    <row r="5" spans="2:3" x14ac:dyDescent="0.2">
      <c r="B5" s="38">
        <v>1</v>
      </c>
      <c r="C5" s="1" t="s">
        <v>449</v>
      </c>
    </row>
    <row r="6" spans="2:3" ht="38.25" x14ac:dyDescent="0.2">
      <c r="B6" s="38">
        <v>2</v>
      </c>
      <c r="C6" s="1" t="s">
        <v>482</v>
      </c>
    </row>
    <row r="7" spans="2:3" x14ac:dyDescent="0.2">
      <c r="B7" s="38">
        <v>3</v>
      </c>
      <c r="C7" s="1" t="s">
        <v>450</v>
      </c>
    </row>
    <row r="8" spans="2:3" ht="25.5" x14ac:dyDescent="0.2">
      <c r="B8" s="38">
        <v>4</v>
      </c>
      <c r="C8" s="1" t="s">
        <v>451</v>
      </c>
    </row>
    <row r="9" spans="2:3" ht="25.5" x14ac:dyDescent="0.2">
      <c r="B9" s="38">
        <v>5</v>
      </c>
      <c r="C9" s="1" t="s">
        <v>452</v>
      </c>
    </row>
    <row r="10" spans="2:3" x14ac:dyDescent="0.2">
      <c r="B10" s="38">
        <v>6</v>
      </c>
      <c r="C10" s="1" t="s">
        <v>453</v>
      </c>
    </row>
    <row r="11" spans="2:3" ht="51" x14ac:dyDescent="0.2">
      <c r="B11" s="38">
        <v>7</v>
      </c>
      <c r="C11" s="6" t="s">
        <v>454</v>
      </c>
    </row>
    <row r="12" spans="2:3" ht="25.5" x14ac:dyDescent="0.2">
      <c r="B12" s="38">
        <v>8</v>
      </c>
      <c r="C12" s="1" t="s">
        <v>455</v>
      </c>
    </row>
    <row r="13" spans="2:3" x14ac:dyDescent="0.2">
      <c r="B13" s="38">
        <v>9</v>
      </c>
      <c r="C13" s="1" t="s">
        <v>456</v>
      </c>
    </row>
    <row r="14" spans="2:3" ht="25.5" x14ac:dyDescent="0.2">
      <c r="B14" s="38">
        <v>10</v>
      </c>
      <c r="C14" s="1" t="s">
        <v>483</v>
      </c>
    </row>
    <row r="15" spans="2:3" ht="38.25" x14ac:dyDescent="0.2">
      <c r="B15" s="38">
        <v>11</v>
      </c>
      <c r="C15" s="1" t="s">
        <v>484</v>
      </c>
    </row>
    <row r="16" spans="2:3" ht="25.5" x14ac:dyDescent="0.2">
      <c r="B16" s="38">
        <v>12</v>
      </c>
      <c r="C16" s="1" t="s">
        <v>457</v>
      </c>
    </row>
    <row r="17" spans="1:3" ht="25.5" x14ac:dyDescent="0.2">
      <c r="B17" s="38">
        <v>13</v>
      </c>
      <c r="C17" s="1" t="s">
        <v>458</v>
      </c>
    </row>
    <row r="18" spans="1:3" x14ac:dyDescent="0.2">
      <c r="B18" s="38">
        <v>14</v>
      </c>
      <c r="C18" s="1" t="s">
        <v>459</v>
      </c>
    </row>
    <row r="19" spans="1:3" ht="25.5" x14ac:dyDescent="0.2">
      <c r="B19" s="38">
        <v>15</v>
      </c>
      <c r="C19" s="1" t="s">
        <v>485</v>
      </c>
    </row>
    <row r="20" spans="1:3" x14ac:dyDescent="0.2">
      <c r="B20" s="38">
        <v>16</v>
      </c>
      <c r="C20" s="1" t="s">
        <v>460</v>
      </c>
    </row>
    <row r="21" spans="1:3" ht="25.5" x14ac:dyDescent="0.2">
      <c r="B21" s="38">
        <v>17</v>
      </c>
      <c r="C21" s="1" t="s">
        <v>486</v>
      </c>
    </row>
    <row r="22" spans="1:3" ht="25.5" x14ac:dyDescent="0.2">
      <c r="B22" s="38">
        <v>18</v>
      </c>
      <c r="C22" s="1" t="s">
        <v>461</v>
      </c>
    </row>
    <row r="23" spans="1:3" ht="38.25" x14ac:dyDescent="0.2">
      <c r="B23" s="38">
        <v>19</v>
      </c>
      <c r="C23" s="1" t="s">
        <v>462</v>
      </c>
    </row>
    <row r="24" spans="1:3" x14ac:dyDescent="0.2">
      <c r="B24" s="38">
        <v>20</v>
      </c>
      <c r="C24" s="1" t="s">
        <v>463</v>
      </c>
    </row>
    <row r="25" spans="1:3" ht="51" x14ac:dyDescent="0.2">
      <c r="B25" s="38">
        <v>21</v>
      </c>
      <c r="C25" s="1" t="s">
        <v>487</v>
      </c>
    </row>
    <row r="26" spans="1:3" ht="63.75" x14ac:dyDescent="0.2">
      <c r="B26" s="38">
        <v>22</v>
      </c>
      <c r="C26" s="1" t="s">
        <v>464</v>
      </c>
    </row>
    <row r="27" spans="1:3" ht="76.5" x14ac:dyDescent="0.2">
      <c r="B27" s="38">
        <v>23</v>
      </c>
      <c r="C27" s="1" t="s">
        <v>465</v>
      </c>
    </row>
    <row r="28" spans="1:3" s="5" customFormat="1" ht="51" x14ac:dyDescent="0.2">
      <c r="B28" s="51">
        <v>24</v>
      </c>
      <c r="C28" s="6" t="s">
        <v>466</v>
      </c>
    </row>
    <row r="29" spans="1:3" ht="51" x14ac:dyDescent="0.2">
      <c r="A29" s="5"/>
      <c r="B29" s="51">
        <v>25</v>
      </c>
      <c r="C29" s="1" t="s">
        <v>467</v>
      </c>
    </row>
    <row r="30" spans="1:3" x14ac:dyDescent="0.2">
      <c r="B30" s="38">
        <v>26</v>
      </c>
      <c r="C30" s="1" t="s">
        <v>468</v>
      </c>
    </row>
    <row r="31" spans="1:3" ht="51" x14ac:dyDescent="0.2">
      <c r="B31" s="38">
        <v>27</v>
      </c>
      <c r="C31" s="1" t="s">
        <v>469</v>
      </c>
    </row>
    <row r="32" spans="1:3" ht="76.5" x14ac:dyDescent="0.2">
      <c r="B32" s="38">
        <v>28</v>
      </c>
      <c r="C32" s="1" t="s">
        <v>488</v>
      </c>
    </row>
    <row r="33" spans="2:3" ht="51" x14ac:dyDescent="0.2">
      <c r="B33" s="38">
        <v>29</v>
      </c>
      <c r="C33" s="1" t="s">
        <v>470</v>
      </c>
    </row>
    <row r="34" spans="2:3" ht="102" x14ac:dyDescent="0.2">
      <c r="B34" s="38">
        <v>30</v>
      </c>
      <c r="C34" s="1" t="s">
        <v>471</v>
      </c>
    </row>
    <row r="35" spans="2:3" ht="25.5" x14ac:dyDescent="0.2">
      <c r="B35" s="38">
        <v>31</v>
      </c>
      <c r="C35" s="1" t="s">
        <v>489</v>
      </c>
    </row>
    <row r="36" spans="2:3" ht="25.5" x14ac:dyDescent="0.2">
      <c r="B36" s="38">
        <v>32</v>
      </c>
      <c r="C36" s="1" t="s">
        <v>472</v>
      </c>
    </row>
    <row r="37" spans="2:3" ht="25.5" x14ac:dyDescent="0.2">
      <c r="B37" s="38">
        <v>33</v>
      </c>
      <c r="C37" s="1" t="s">
        <v>490</v>
      </c>
    </row>
    <row r="38" spans="2:3" x14ac:dyDescent="0.2">
      <c r="B38" s="38">
        <v>34</v>
      </c>
      <c r="C38" s="1" t="s">
        <v>491</v>
      </c>
    </row>
    <row r="39" spans="2:3" x14ac:dyDescent="0.2">
      <c r="B39" s="38">
        <v>35</v>
      </c>
      <c r="C39" s="1" t="s">
        <v>492</v>
      </c>
    </row>
    <row r="40" spans="2:3" ht="25.5" x14ac:dyDescent="0.2">
      <c r="B40" s="38">
        <v>36</v>
      </c>
      <c r="C40" s="1" t="s">
        <v>493</v>
      </c>
    </row>
    <row r="41" spans="2:3" x14ac:dyDescent="0.2">
      <c r="B41" s="38">
        <v>37</v>
      </c>
      <c r="C41" s="1" t="s">
        <v>494</v>
      </c>
    </row>
    <row r="42" spans="2:3" x14ac:dyDescent="0.2">
      <c r="B42" s="38">
        <v>38</v>
      </c>
      <c r="C42" s="1" t="s">
        <v>495</v>
      </c>
    </row>
    <row r="43" spans="2:3" x14ac:dyDescent="0.2">
      <c r="B43" s="38">
        <v>39</v>
      </c>
      <c r="C43" s="1" t="s">
        <v>496</v>
      </c>
    </row>
    <row r="44" spans="2:3" ht="38.25" x14ac:dyDescent="0.2">
      <c r="B44" s="38">
        <v>40</v>
      </c>
      <c r="C44" s="1" t="s">
        <v>473</v>
      </c>
    </row>
    <row r="45" spans="2:3" ht="25.5" x14ac:dyDescent="0.2">
      <c r="B45" s="38">
        <v>41</v>
      </c>
      <c r="C45" s="40" t="s">
        <v>506</v>
      </c>
    </row>
    <row r="46" spans="2:3" ht="25.5" x14ac:dyDescent="0.2">
      <c r="B46" s="38">
        <v>42</v>
      </c>
      <c r="C46" s="1" t="s">
        <v>474</v>
      </c>
    </row>
    <row r="47" spans="2:3" x14ac:dyDescent="0.2">
      <c r="B47" s="38">
        <v>43</v>
      </c>
      <c r="C47" s="1" t="s">
        <v>475</v>
      </c>
    </row>
    <row r="48" spans="2:3" ht="38.25" x14ac:dyDescent="0.2">
      <c r="B48" s="38">
        <v>44</v>
      </c>
      <c r="C48" s="3" t="s">
        <v>500</v>
      </c>
    </row>
    <row r="49" spans="2:3" ht="25.5" x14ac:dyDescent="0.2">
      <c r="B49" s="38">
        <v>45</v>
      </c>
      <c r="C49" s="1" t="s">
        <v>476</v>
      </c>
    </row>
    <row r="50" spans="2:3" ht="38.25" x14ac:dyDescent="0.2">
      <c r="B50" s="38">
        <v>46</v>
      </c>
      <c r="C50" s="1" t="s">
        <v>477</v>
      </c>
    </row>
    <row r="51" spans="2:3" ht="25.5" x14ac:dyDescent="0.2">
      <c r="B51" s="38">
        <v>47</v>
      </c>
      <c r="C51" s="1" t="s">
        <v>478</v>
      </c>
    </row>
    <row r="52" spans="2:3" ht="25.5" x14ac:dyDescent="0.2">
      <c r="B52" s="38">
        <v>48</v>
      </c>
      <c r="C52" s="3" t="s">
        <v>499</v>
      </c>
    </row>
    <row r="53" spans="2:3" x14ac:dyDescent="0.2">
      <c r="B53" s="38">
        <v>49</v>
      </c>
      <c r="C53" s="1" t="s">
        <v>479</v>
      </c>
    </row>
    <row r="54" spans="2:3" x14ac:dyDescent="0.2">
      <c r="B54" s="38">
        <v>50</v>
      </c>
      <c r="C54" s="1" t="s">
        <v>480</v>
      </c>
    </row>
    <row r="55" spans="2:3" ht="25.5" x14ac:dyDescent="0.2">
      <c r="B55" s="38">
        <v>51</v>
      </c>
      <c r="C55" s="1" t="s">
        <v>481</v>
      </c>
    </row>
    <row r="56" spans="2:3" ht="25.5" x14ac:dyDescent="0.2">
      <c r="B56" s="38">
        <v>52</v>
      </c>
      <c r="C56" s="3" t="s">
        <v>497</v>
      </c>
    </row>
  </sheetData>
  <sheetProtection sheet="1" objects="1" scenarios="1" selectLockedCells="1"/>
  <pageMargins left="0.7" right="0.7" top="0.75" bottom="0.75" header="0.3" footer="0.3"/>
  <pageSetup paperSize="9"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rgb="FF0070C0"/>
  </sheetPr>
  <dimension ref="A1:I201"/>
  <sheetViews>
    <sheetView view="pageBreakPreview" zoomScaleNormal="115" zoomScaleSheetLayoutView="100" workbookViewId="0">
      <selection activeCell="E7" sqref="E7"/>
    </sheetView>
  </sheetViews>
  <sheetFormatPr defaultColWidth="8.85546875" defaultRowHeight="14.25" x14ac:dyDescent="0.2"/>
  <cols>
    <col min="1" max="1" width="4.7109375" style="310" customWidth="1"/>
    <col min="2" max="2" width="30.85546875" style="306" customWidth="1"/>
    <col min="3" max="3" width="5.85546875" style="307" customWidth="1"/>
    <col min="4" max="4" width="6.28515625" style="307" customWidth="1"/>
    <col min="5" max="5" width="10.28515625" style="308" customWidth="1"/>
    <col min="6" max="6" width="10.7109375" style="308" customWidth="1"/>
    <col min="7" max="7" width="11.28515625" style="309" customWidth="1"/>
    <col min="8" max="16384" width="8.85546875" style="309"/>
  </cols>
  <sheetData>
    <row r="1" spans="1:9" ht="25.15" customHeight="1" x14ac:dyDescent="0.2">
      <c r="A1" s="305" t="s">
        <v>212</v>
      </c>
    </row>
    <row r="2" spans="1:9" x14ac:dyDescent="0.2">
      <c r="A2" s="309"/>
      <c r="B2" s="310" t="s">
        <v>197</v>
      </c>
      <c r="E2" s="309"/>
    </row>
    <row r="3" spans="1:9" ht="45" customHeight="1" x14ac:dyDescent="0.2">
      <c r="A3" s="309"/>
      <c r="B3" s="373" t="s">
        <v>504</v>
      </c>
      <c r="C3" s="373"/>
      <c r="D3" s="373"/>
      <c r="E3" s="373"/>
      <c r="F3" s="373"/>
    </row>
    <row r="5" spans="1:9" s="321" customFormat="1" ht="22.15" customHeight="1" x14ac:dyDescent="0.2">
      <c r="A5" s="313" t="s">
        <v>300</v>
      </c>
      <c r="B5" s="314" t="s">
        <v>196</v>
      </c>
      <c r="C5" s="315" t="s">
        <v>195</v>
      </c>
      <c r="D5" s="340" t="s">
        <v>194</v>
      </c>
      <c r="E5" s="317" t="s">
        <v>193</v>
      </c>
      <c r="F5" s="317" t="s">
        <v>192</v>
      </c>
      <c r="G5" s="318"/>
      <c r="H5" s="319"/>
      <c r="I5" s="320"/>
    </row>
    <row r="6" spans="1:9" ht="63.75" x14ac:dyDescent="0.2">
      <c r="A6" s="322">
        <v>1</v>
      </c>
      <c r="B6" s="341" t="s">
        <v>317</v>
      </c>
      <c r="C6" s="324"/>
      <c r="D6" s="324"/>
      <c r="E6" s="325"/>
      <c r="F6" s="325"/>
    </row>
    <row r="7" spans="1:9" x14ac:dyDescent="0.2">
      <c r="A7" s="322"/>
      <c r="B7" s="323"/>
      <c r="C7" s="324" t="s">
        <v>22</v>
      </c>
      <c r="D7" s="324">
        <v>3</v>
      </c>
      <c r="E7" s="339">
        <v>0</v>
      </c>
      <c r="F7" s="128">
        <f t="shared" ref="F7" si="0">ROUND((ROUND(D7,2)*ROUND(E7,2)),2)</f>
        <v>0</v>
      </c>
    </row>
    <row r="8" spans="1:9" x14ac:dyDescent="0.2">
      <c r="A8" s="322"/>
      <c r="B8" s="323"/>
      <c r="C8" s="324"/>
      <c r="D8" s="324"/>
      <c r="E8" s="325"/>
      <c r="F8" s="325"/>
    </row>
    <row r="9" spans="1:9" ht="93.75" customHeight="1" x14ac:dyDescent="0.2">
      <c r="A9" s="322">
        <f>COUNT(A$1:A8)+1</f>
        <v>2</v>
      </c>
      <c r="B9" s="323" t="s">
        <v>316</v>
      </c>
      <c r="C9" s="324"/>
      <c r="D9" s="324"/>
      <c r="E9" s="325"/>
      <c r="F9" s="325"/>
    </row>
    <row r="10" spans="1:9" x14ac:dyDescent="0.2">
      <c r="A10" s="322"/>
      <c r="B10" s="323"/>
      <c r="C10" s="324" t="s">
        <v>22</v>
      </c>
      <c r="D10" s="324">
        <v>1</v>
      </c>
      <c r="E10" s="339">
        <v>0</v>
      </c>
      <c r="F10" s="128">
        <f t="shared" ref="F10" si="1">ROUND((ROUND(D10,2)*ROUND(E10,2)),2)</f>
        <v>0</v>
      </c>
    </row>
    <row r="11" spans="1:9" x14ac:dyDescent="0.2">
      <c r="A11" s="322"/>
      <c r="B11" s="323"/>
      <c r="C11" s="324"/>
      <c r="D11" s="324"/>
      <c r="E11" s="325"/>
      <c r="F11" s="325"/>
    </row>
    <row r="12" spans="1:9" ht="118.5" customHeight="1" x14ac:dyDescent="0.2">
      <c r="A12" s="322">
        <f>COUNT(A$1:A11)+1</f>
        <v>3</v>
      </c>
      <c r="B12" s="342" t="s">
        <v>523</v>
      </c>
      <c r="C12" s="324"/>
      <c r="D12" s="324"/>
      <c r="E12" s="325"/>
      <c r="F12" s="325"/>
    </row>
    <row r="13" spans="1:9" x14ac:dyDescent="0.2">
      <c r="A13" s="322"/>
      <c r="B13" s="323"/>
      <c r="C13" s="324" t="s">
        <v>22</v>
      </c>
      <c r="D13" s="324">
        <v>4</v>
      </c>
      <c r="E13" s="339">
        <v>0</v>
      </c>
      <c r="F13" s="128">
        <f t="shared" ref="F13" si="2">ROUND((ROUND(D13,2)*ROUND(E13,2)),2)</f>
        <v>0</v>
      </c>
    </row>
    <row r="14" spans="1:9" x14ac:dyDescent="0.2">
      <c r="A14" s="322"/>
      <c r="B14" s="323"/>
      <c r="C14" s="324"/>
      <c r="D14" s="324"/>
      <c r="E14" s="325"/>
      <c r="F14" s="325"/>
    </row>
    <row r="15" spans="1:9" ht="53.45" customHeight="1" x14ac:dyDescent="0.2">
      <c r="A15" s="322">
        <f>COUNT(A$1:A14)+1</f>
        <v>4</v>
      </c>
      <c r="B15" s="343" t="s">
        <v>517</v>
      </c>
      <c r="C15" s="324"/>
      <c r="D15" s="324"/>
      <c r="E15" s="325"/>
      <c r="F15" s="325"/>
    </row>
    <row r="16" spans="1:9" x14ac:dyDescent="0.2">
      <c r="A16" s="322"/>
      <c r="B16" s="343" t="s">
        <v>315</v>
      </c>
      <c r="C16" s="324" t="s">
        <v>22</v>
      </c>
      <c r="D16" s="324">
        <v>4</v>
      </c>
      <c r="E16" s="339">
        <v>0</v>
      </c>
      <c r="F16" s="128">
        <f t="shared" ref="F16" si="3">ROUND((ROUND(D16,2)*ROUND(E16,2)),2)</f>
        <v>0</v>
      </c>
    </row>
    <row r="17" spans="1:6" x14ac:dyDescent="0.2">
      <c r="A17" s="322"/>
      <c r="B17" s="342"/>
      <c r="C17" s="324"/>
      <c r="D17" s="324"/>
      <c r="E17" s="325"/>
      <c r="F17" s="325"/>
    </row>
    <row r="18" spans="1:6" ht="36" customHeight="1" x14ac:dyDescent="0.2">
      <c r="A18" s="322">
        <f>COUNT(A$1:A17)+1</f>
        <v>5</v>
      </c>
      <c r="B18" s="343" t="s">
        <v>314</v>
      </c>
      <c r="C18" s="324"/>
      <c r="D18" s="324"/>
      <c r="E18" s="325"/>
      <c r="F18" s="325"/>
    </row>
    <row r="19" spans="1:6" x14ac:dyDescent="0.2">
      <c r="A19" s="322"/>
      <c r="B19" s="343" t="s">
        <v>313</v>
      </c>
      <c r="C19" s="324" t="s">
        <v>22</v>
      </c>
      <c r="D19" s="324">
        <v>1</v>
      </c>
      <c r="E19" s="339">
        <v>0</v>
      </c>
      <c r="F19" s="128">
        <f t="shared" ref="F19" si="4">ROUND((ROUND(D19,2)*ROUND(E19,2)),2)</f>
        <v>0</v>
      </c>
    </row>
    <row r="20" spans="1:6" x14ac:dyDescent="0.2">
      <c r="A20" s="322"/>
      <c r="B20" s="342"/>
      <c r="C20" s="324"/>
      <c r="D20" s="324"/>
      <c r="E20" s="325"/>
      <c r="F20" s="325"/>
    </row>
    <row r="21" spans="1:6" ht="68.25" customHeight="1" x14ac:dyDescent="0.2">
      <c r="A21" s="322">
        <f>COUNT(A$1:A20)+1</f>
        <v>6</v>
      </c>
      <c r="B21" s="343" t="s">
        <v>312</v>
      </c>
      <c r="C21" s="324"/>
      <c r="D21" s="324"/>
      <c r="E21" s="325"/>
      <c r="F21" s="325"/>
    </row>
    <row r="22" spans="1:6" x14ac:dyDescent="0.2">
      <c r="A22" s="322"/>
      <c r="B22" s="342"/>
      <c r="C22" s="324" t="s">
        <v>22</v>
      </c>
      <c r="D22" s="324">
        <v>5</v>
      </c>
      <c r="E22" s="339">
        <v>0</v>
      </c>
      <c r="F22" s="128">
        <f t="shared" ref="F22" si="5">ROUND((ROUND(D22,2)*ROUND(E22,2)),2)</f>
        <v>0</v>
      </c>
    </row>
    <row r="23" spans="1:6" x14ac:dyDescent="0.2">
      <c r="A23" s="322"/>
      <c r="B23" s="342"/>
      <c r="C23" s="324"/>
      <c r="D23" s="324"/>
      <c r="E23" s="325"/>
      <c r="F23" s="325"/>
    </row>
    <row r="24" spans="1:6" ht="92.25" customHeight="1" x14ac:dyDescent="0.2">
      <c r="A24" s="322">
        <f>COUNT(A$1:A22)+1</f>
        <v>7</v>
      </c>
      <c r="B24" s="343" t="s">
        <v>518</v>
      </c>
      <c r="C24" s="344"/>
      <c r="D24" s="324"/>
      <c r="E24" s="325"/>
      <c r="F24" s="325"/>
    </row>
    <row r="25" spans="1:6" x14ac:dyDescent="0.2">
      <c r="A25" s="322"/>
      <c r="B25" s="323"/>
      <c r="C25" s="324" t="s">
        <v>22</v>
      </c>
      <c r="D25" s="324">
        <v>5</v>
      </c>
      <c r="E25" s="339">
        <v>0</v>
      </c>
      <c r="F25" s="128">
        <f t="shared" ref="F25" si="6">ROUND((ROUND(D25,2)*ROUND(E25,2)),2)</f>
        <v>0</v>
      </c>
    </row>
    <row r="26" spans="1:6" x14ac:dyDescent="0.2">
      <c r="A26" s="322"/>
      <c r="B26" s="323"/>
      <c r="C26" s="324"/>
      <c r="D26" s="324"/>
      <c r="E26" s="325"/>
      <c r="F26" s="325"/>
    </row>
    <row r="27" spans="1:6" ht="29.45" customHeight="1" x14ac:dyDescent="0.2">
      <c r="A27" s="322">
        <f>COUNT(A$1:A26)+1</f>
        <v>8</v>
      </c>
      <c r="B27" s="323" t="s">
        <v>311</v>
      </c>
      <c r="C27" s="344"/>
      <c r="D27" s="324"/>
      <c r="E27" s="325"/>
      <c r="F27" s="325"/>
    </row>
    <row r="28" spans="1:6" x14ac:dyDescent="0.2">
      <c r="A28" s="322"/>
      <c r="B28" s="323"/>
      <c r="C28" s="324" t="s">
        <v>22</v>
      </c>
      <c r="D28" s="324">
        <v>1</v>
      </c>
      <c r="E28" s="339">
        <v>0</v>
      </c>
      <c r="F28" s="128">
        <f t="shared" ref="F28" si="7">ROUND((ROUND(D28,2)*ROUND(E28,2)),2)</f>
        <v>0</v>
      </c>
    </row>
    <row r="29" spans="1:6" x14ac:dyDescent="0.2">
      <c r="A29" s="322"/>
      <c r="B29" s="323"/>
      <c r="C29" s="324"/>
      <c r="D29" s="324"/>
      <c r="E29" s="325"/>
      <c r="F29" s="325"/>
    </row>
    <row r="30" spans="1:6" ht="44.45" customHeight="1" x14ac:dyDescent="0.2">
      <c r="A30" s="322">
        <f>COUNT(A$1:A29)+1</f>
        <v>9</v>
      </c>
      <c r="B30" s="323" t="s">
        <v>310</v>
      </c>
      <c r="C30" s="324"/>
      <c r="D30" s="324"/>
      <c r="E30" s="325"/>
      <c r="F30" s="325"/>
    </row>
    <row r="31" spans="1:6" x14ac:dyDescent="0.2">
      <c r="A31" s="322"/>
      <c r="B31" s="323" t="s">
        <v>199</v>
      </c>
      <c r="C31" s="324" t="s">
        <v>22</v>
      </c>
      <c r="D31" s="324">
        <v>1</v>
      </c>
      <c r="E31" s="339">
        <v>0</v>
      </c>
      <c r="F31" s="128">
        <f t="shared" ref="F31" si="8">ROUND((ROUND(D31,2)*ROUND(E31,2)),2)</f>
        <v>0</v>
      </c>
    </row>
    <row r="32" spans="1:6" ht="12" customHeight="1" x14ac:dyDescent="0.2">
      <c r="A32" s="322"/>
      <c r="B32" s="323"/>
      <c r="C32" s="324"/>
      <c r="D32" s="324"/>
      <c r="E32" s="325"/>
      <c r="F32" s="325"/>
    </row>
    <row r="33" spans="1:6" ht="45" customHeight="1" x14ac:dyDescent="0.2">
      <c r="A33" s="322">
        <f>COUNT(A$1:A32)+1</f>
        <v>10</v>
      </c>
      <c r="B33" s="323" t="s">
        <v>309</v>
      </c>
      <c r="C33" s="324"/>
      <c r="D33" s="324"/>
      <c r="E33" s="325"/>
      <c r="F33" s="325"/>
    </row>
    <row r="34" spans="1:6" x14ac:dyDescent="0.2">
      <c r="A34" s="322"/>
      <c r="B34" s="323"/>
      <c r="C34" s="324" t="s">
        <v>22</v>
      </c>
      <c r="D34" s="324">
        <v>2</v>
      </c>
      <c r="E34" s="339">
        <v>0</v>
      </c>
      <c r="F34" s="128">
        <f t="shared" ref="F34" si="9">ROUND((ROUND(D34,2)*ROUND(E34,2)),2)</f>
        <v>0</v>
      </c>
    </row>
    <row r="35" spans="1:6" ht="12" customHeight="1" x14ac:dyDescent="0.2">
      <c r="A35" s="322"/>
      <c r="B35" s="323"/>
      <c r="C35" s="324"/>
      <c r="D35" s="324"/>
      <c r="E35" s="325"/>
      <c r="F35" s="325"/>
    </row>
    <row r="36" spans="1:6" ht="43.15" customHeight="1" x14ac:dyDescent="0.2">
      <c r="A36" s="322">
        <f>COUNT(A$1:A35)+1</f>
        <v>11</v>
      </c>
      <c r="B36" s="323" t="s">
        <v>308</v>
      </c>
      <c r="C36" s="324"/>
      <c r="D36" s="324"/>
      <c r="E36" s="325"/>
      <c r="F36" s="325"/>
    </row>
    <row r="37" spans="1:6" x14ac:dyDescent="0.2">
      <c r="A37" s="322"/>
      <c r="B37" s="323"/>
      <c r="C37" s="324" t="s">
        <v>22</v>
      </c>
      <c r="D37" s="324">
        <v>1</v>
      </c>
      <c r="E37" s="339">
        <v>0</v>
      </c>
      <c r="F37" s="128">
        <f t="shared" ref="F37" si="10">ROUND((ROUND(D37,2)*ROUND(E37,2)),2)</f>
        <v>0</v>
      </c>
    </row>
    <row r="38" spans="1:6" ht="12" customHeight="1" x14ac:dyDescent="0.2">
      <c r="A38" s="322"/>
      <c r="B38" s="323"/>
      <c r="C38" s="324"/>
      <c r="D38" s="324"/>
      <c r="E38" s="325"/>
      <c r="F38" s="325"/>
    </row>
    <row r="39" spans="1:6" ht="16.149999999999999" customHeight="1" x14ac:dyDescent="0.2">
      <c r="A39" s="322">
        <f>COUNT(A$1:A38)+1</f>
        <v>12</v>
      </c>
      <c r="B39" s="323" t="s">
        <v>307</v>
      </c>
      <c r="C39" s="324"/>
      <c r="D39" s="324"/>
      <c r="E39" s="325"/>
      <c r="F39" s="325"/>
    </row>
    <row r="40" spans="1:6" x14ac:dyDescent="0.2">
      <c r="A40" s="322"/>
      <c r="B40" s="323" t="s">
        <v>199</v>
      </c>
      <c r="C40" s="324" t="s">
        <v>22</v>
      </c>
      <c r="D40" s="324">
        <v>1</v>
      </c>
      <c r="E40" s="339">
        <v>0</v>
      </c>
      <c r="F40" s="128">
        <f t="shared" ref="F40" si="11">ROUND((ROUND(D40,2)*ROUND(E40,2)),2)</f>
        <v>0</v>
      </c>
    </row>
    <row r="41" spans="1:6" x14ac:dyDescent="0.2">
      <c r="A41" s="322"/>
      <c r="B41" s="323"/>
      <c r="C41" s="324"/>
      <c r="D41" s="324"/>
      <c r="E41" s="325"/>
      <c r="F41" s="325"/>
    </row>
    <row r="42" spans="1:6" ht="31.9" customHeight="1" x14ac:dyDescent="0.2">
      <c r="A42" s="322">
        <f>COUNT(A$1:A41)+1</f>
        <v>13</v>
      </c>
      <c r="B42" s="323" t="s">
        <v>306</v>
      </c>
      <c r="C42" s="324"/>
      <c r="D42" s="324"/>
      <c r="E42" s="325"/>
      <c r="F42" s="325"/>
    </row>
    <row r="43" spans="1:6" x14ac:dyDescent="0.2">
      <c r="A43" s="322"/>
      <c r="B43" s="323" t="s">
        <v>304</v>
      </c>
      <c r="C43" s="324" t="s">
        <v>22</v>
      </c>
      <c r="D43" s="324">
        <v>1</v>
      </c>
      <c r="E43" s="339">
        <v>0</v>
      </c>
      <c r="F43" s="128">
        <f t="shared" ref="F43" si="12">ROUND((ROUND(D43,2)*ROUND(E43,2)),2)</f>
        <v>0</v>
      </c>
    </row>
    <row r="44" spans="1:6" x14ac:dyDescent="0.2">
      <c r="A44" s="322"/>
      <c r="B44" s="323"/>
      <c r="C44" s="324"/>
      <c r="D44" s="324"/>
      <c r="E44" s="325"/>
      <c r="F44" s="325"/>
    </row>
    <row r="45" spans="1:6" ht="58.15" customHeight="1" x14ac:dyDescent="0.2">
      <c r="A45" s="322">
        <f>COUNT(A$1:A44)+1</f>
        <v>14</v>
      </c>
      <c r="B45" s="323" t="s">
        <v>305</v>
      </c>
      <c r="C45" s="324"/>
      <c r="D45" s="324"/>
      <c r="E45" s="325"/>
      <c r="F45" s="325"/>
    </row>
    <row r="46" spans="1:6" x14ac:dyDescent="0.2">
      <c r="A46" s="322"/>
      <c r="B46" s="323" t="s">
        <v>304</v>
      </c>
      <c r="C46" s="324" t="s">
        <v>22</v>
      </c>
      <c r="D46" s="324">
        <v>1</v>
      </c>
      <c r="E46" s="339">
        <v>0</v>
      </c>
      <c r="F46" s="128">
        <f t="shared" ref="F46" si="13">ROUND((ROUND(D46,2)*ROUND(E46,2)),2)</f>
        <v>0</v>
      </c>
    </row>
    <row r="47" spans="1:6" x14ac:dyDescent="0.2">
      <c r="A47" s="322"/>
      <c r="B47" s="323"/>
      <c r="C47" s="324"/>
      <c r="D47" s="324"/>
      <c r="E47" s="325"/>
      <c r="F47" s="325"/>
    </row>
    <row r="48" spans="1:6" ht="33" customHeight="1" x14ac:dyDescent="0.2">
      <c r="A48" s="322">
        <f>COUNT(A$1:A47)+1</f>
        <v>15</v>
      </c>
      <c r="B48" s="323" t="s">
        <v>519</v>
      </c>
      <c r="C48" s="324"/>
      <c r="D48" s="324"/>
      <c r="E48" s="325"/>
      <c r="F48" s="325"/>
    </row>
    <row r="49" spans="1:6" x14ac:dyDescent="0.2">
      <c r="A49" s="322"/>
      <c r="B49" s="323" t="s">
        <v>206</v>
      </c>
      <c r="C49" s="324" t="s">
        <v>22</v>
      </c>
      <c r="D49" s="324">
        <v>2</v>
      </c>
      <c r="E49" s="339">
        <v>0</v>
      </c>
      <c r="F49" s="128">
        <f t="shared" ref="F49" si="14">ROUND((ROUND(D49,2)*ROUND(E49,2)),2)</f>
        <v>0</v>
      </c>
    </row>
    <row r="50" spans="1:6" x14ac:dyDescent="0.2">
      <c r="A50" s="322"/>
      <c r="B50" s="323"/>
      <c r="C50" s="324"/>
      <c r="D50" s="324"/>
      <c r="E50" s="325"/>
      <c r="F50" s="325"/>
    </row>
    <row r="51" spans="1:6" ht="39.75" customHeight="1" x14ac:dyDescent="0.2">
      <c r="A51" s="322">
        <f>COUNT(A$1:A50)+1</f>
        <v>16</v>
      </c>
      <c r="B51" s="323" t="s">
        <v>520</v>
      </c>
      <c r="C51" s="344"/>
      <c r="D51" s="324"/>
      <c r="E51" s="325"/>
      <c r="F51" s="325"/>
    </row>
    <row r="52" spans="1:6" x14ac:dyDescent="0.2">
      <c r="A52" s="322"/>
      <c r="B52" s="323" t="s">
        <v>303</v>
      </c>
      <c r="C52" s="324" t="s">
        <v>22</v>
      </c>
      <c r="D52" s="324">
        <v>13</v>
      </c>
      <c r="E52" s="339">
        <v>0</v>
      </c>
      <c r="F52" s="128">
        <f t="shared" ref="F52" si="15">ROUND((ROUND(D52,2)*ROUND(E52,2)),2)</f>
        <v>0</v>
      </c>
    </row>
    <row r="53" spans="1:6" x14ac:dyDescent="0.2">
      <c r="A53" s="322"/>
      <c r="B53" s="323"/>
      <c r="C53" s="324"/>
      <c r="D53" s="324"/>
      <c r="E53" s="325"/>
      <c r="F53" s="325"/>
    </row>
    <row r="54" spans="1:6" ht="57" customHeight="1" x14ac:dyDescent="0.2">
      <c r="A54" s="322">
        <f>COUNT(A$1:A52)+1</f>
        <v>17</v>
      </c>
      <c r="B54" s="341" t="s">
        <v>521</v>
      </c>
      <c r="C54" s="324"/>
      <c r="D54" s="324"/>
      <c r="E54" s="325"/>
      <c r="F54" s="325"/>
    </row>
    <row r="55" spans="1:6" x14ac:dyDescent="0.2">
      <c r="A55" s="322"/>
      <c r="B55" s="323" t="s">
        <v>303</v>
      </c>
      <c r="C55" s="324" t="s">
        <v>22</v>
      </c>
      <c r="D55" s="324">
        <v>13</v>
      </c>
      <c r="E55" s="339">
        <v>0</v>
      </c>
      <c r="F55" s="128">
        <f t="shared" ref="F55" si="16">ROUND((ROUND(D55,2)*ROUND(E55,2)),2)</f>
        <v>0</v>
      </c>
    </row>
    <row r="56" spans="1:6" x14ac:dyDescent="0.2">
      <c r="A56" s="322"/>
      <c r="B56" s="323"/>
      <c r="C56" s="324"/>
      <c r="D56" s="324"/>
      <c r="E56" s="325"/>
      <c r="F56" s="325"/>
    </row>
    <row r="57" spans="1:6" ht="42.6" customHeight="1" x14ac:dyDescent="0.2">
      <c r="A57" s="322">
        <f>COUNT(A$1:A56)+1</f>
        <v>18</v>
      </c>
      <c r="B57" s="323" t="s">
        <v>302</v>
      </c>
      <c r="C57" s="324"/>
      <c r="D57" s="324"/>
      <c r="E57" s="325"/>
      <c r="F57" s="325"/>
    </row>
    <row r="58" spans="1:6" x14ac:dyDescent="0.2">
      <c r="A58" s="322"/>
      <c r="B58" s="323" t="s">
        <v>207</v>
      </c>
      <c r="C58" s="324" t="s">
        <v>188</v>
      </c>
      <c r="D58" s="324">
        <v>8</v>
      </c>
      <c r="E58" s="339">
        <v>0</v>
      </c>
      <c r="F58" s="128">
        <f t="shared" ref="F58:F59" si="17">ROUND((ROUND(D58,2)*ROUND(E58,2)),2)</f>
        <v>0</v>
      </c>
    </row>
    <row r="59" spans="1:6" x14ac:dyDescent="0.2">
      <c r="A59" s="322"/>
      <c r="B59" s="323" t="s">
        <v>206</v>
      </c>
      <c r="C59" s="324" t="s">
        <v>188</v>
      </c>
      <c r="D59" s="324">
        <v>2</v>
      </c>
      <c r="E59" s="339">
        <v>0</v>
      </c>
      <c r="F59" s="128">
        <f t="shared" si="17"/>
        <v>0</v>
      </c>
    </row>
    <row r="60" spans="1:6" x14ac:dyDescent="0.2">
      <c r="A60" s="322"/>
      <c r="B60" s="323"/>
      <c r="C60" s="324"/>
      <c r="D60" s="324"/>
      <c r="E60" s="325"/>
      <c r="F60" s="325"/>
    </row>
    <row r="61" spans="1:6" ht="82.15" customHeight="1" x14ac:dyDescent="0.2">
      <c r="A61" s="322">
        <f>COUNT(A$1:A60)+1</f>
        <v>19</v>
      </c>
      <c r="B61" s="323" t="s">
        <v>522</v>
      </c>
      <c r="C61" s="324"/>
      <c r="D61" s="324"/>
      <c r="E61" s="325"/>
      <c r="F61" s="325"/>
    </row>
    <row r="62" spans="1:6" x14ac:dyDescent="0.2">
      <c r="A62" s="322"/>
      <c r="B62" s="323" t="s">
        <v>211</v>
      </c>
      <c r="C62" s="324" t="s">
        <v>188</v>
      </c>
      <c r="D62" s="324">
        <v>28</v>
      </c>
      <c r="E62" s="339">
        <v>0</v>
      </c>
      <c r="F62" s="128">
        <f t="shared" ref="F62:F64" si="18">ROUND((ROUND(D62,2)*ROUND(E62,2)),2)</f>
        <v>0</v>
      </c>
    </row>
    <row r="63" spans="1:6" x14ac:dyDescent="0.2">
      <c r="A63" s="322"/>
      <c r="B63" s="323" t="s">
        <v>210</v>
      </c>
      <c r="C63" s="324" t="s">
        <v>188</v>
      </c>
      <c r="D63" s="324">
        <v>35</v>
      </c>
      <c r="E63" s="339">
        <v>0</v>
      </c>
      <c r="F63" s="128">
        <f t="shared" si="18"/>
        <v>0</v>
      </c>
    </row>
    <row r="64" spans="1:6" x14ac:dyDescent="0.2">
      <c r="A64" s="322"/>
      <c r="B64" s="323" t="s">
        <v>209</v>
      </c>
      <c r="C64" s="324" t="s">
        <v>188</v>
      </c>
      <c r="D64" s="324">
        <v>18</v>
      </c>
      <c r="E64" s="339">
        <v>0</v>
      </c>
      <c r="F64" s="128">
        <f t="shared" si="18"/>
        <v>0</v>
      </c>
    </row>
    <row r="65" spans="1:9" x14ac:dyDescent="0.2">
      <c r="A65" s="322"/>
      <c r="B65" s="323"/>
      <c r="C65" s="324"/>
      <c r="D65" s="324"/>
      <c r="E65" s="325"/>
      <c r="F65" s="325"/>
    </row>
    <row r="66" spans="1:9" ht="81" customHeight="1" x14ac:dyDescent="0.2">
      <c r="A66" s="322">
        <f>COUNT(A$1:A65)+1</f>
        <v>20</v>
      </c>
      <c r="B66" s="323" t="s">
        <v>208</v>
      </c>
      <c r="C66" s="324"/>
      <c r="D66" s="324"/>
      <c r="E66" s="325"/>
      <c r="F66" s="325"/>
    </row>
    <row r="67" spans="1:9" x14ac:dyDescent="0.2">
      <c r="A67" s="322"/>
      <c r="B67" s="323" t="s">
        <v>189</v>
      </c>
      <c r="C67" s="324" t="s">
        <v>188</v>
      </c>
      <c r="D67" s="324">
        <v>28</v>
      </c>
      <c r="E67" s="339">
        <v>0</v>
      </c>
      <c r="F67" s="128">
        <f t="shared" ref="F67:F69" si="19">ROUND((ROUND(D67,2)*ROUND(E67,2)),2)</f>
        <v>0</v>
      </c>
    </row>
    <row r="68" spans="1:9" x14ac:dyDescent="0.2">
      <c r="A68" s="322"/>
      <c r="B68" s="323" t="s">
        <v>207</v>
      </c>
      <c r="C68" s="324" t="s">
        <v>188</v>
      </c>
      <c r="D68" s="324">
        <v>35</v>
      </c>
      <c r="E68" s="339">
        <v>0</v>
      </c>
      <c r="F68" s="128">
        <f t="shared" si="19"/>
        <v>0</v>
      </c>
    </row>
    <row r="69" spans="1:9" x14ac:dyDescent="0.2">
      <c r="A69" s="322"/>
      <c r="B69" s="323" t="s">
        <v>206</v>
      </c>
      <c r="C69" s="324" t="s">
        <v>188</v>
      </c>
      <c r="D69" s="324">
        <v>18</v>
      </c>
      <c r="E69" s="339">
        <v>0</v>
      </c>
      <c r="F69" s="128">
        <f t="shared" si="19"/>
        <v>0</v>
      </c>
    </row>
    <row r="70" spans="1:9" x14ac:dyDescent="0.2">
      <c r="A70" s="322"/>
      <c r="B70" s="323"/>
      <c r="C70" s="324"/>
      <c r="D70" s="324"/>
      <c r="E70" s="325"/>
      <c r="F70" s="325"/>
    </row>
    <row r="71" spans="1:9" ht="92.25" customHeight="1" x14ac:dyDescent="0.2">
      <c r="A71" s="322">
        <f>COUNT(A$1:A70)+1</f>
        <v>21</v>
      </c>
      <c r="B71" s="323" t="s">
        <v>205</v>
      </c>
      <c r="C71" s="309"/>
      <c r="D71" s="309"/>
      <c r="E71" s="325"/>
      <c r="F71" s="325"/>
    </row>
    <row r="72" spans="1:9" x14ac:dyDescent="0.2">
      <c r="A72" s="322"/>
      <c r="B72" s="323" t="s">
        <v>204</v>
      </c>
      <c r="C72" s="324" t="s">
        <v>188</v>
      </c>
      <c r="D72" s="324">
        <v>10</v>
      </c>
      <c r="E72" s="339">
        <v>0</v>
      </c>
      <c r="F72" s="128">
        <f t="shared" ref="F72:F74" si="20">ROUND((ROUND(D72,2)*ROUND(E72,2)),2)</f>
        <v>0</v>
      </c>
    </row>
    <row r="73" spans="1:9" x14ac:dyDescent="0.2">
      <c r="A73" s="322"/>
      <c r="B73" s="323" t="s">
        <v>203</v>
      </c>
      <c r="C73" s="324" t="s">
        <v>188</v>
      </c>
      <c r="D73" s="324">
        <v>8</v>
      </c>
      <c r="E73" s="339">
        <v>0</v>
      </c>
      <c r="F73" s="128">
        <f t="shared" si="20"/>
        <v>0</v>
      </c>
    </row>
    <row r="74" spans="1:9" x14ac:dyDescent="0.2">
      <c r="A74" s="322"/>
      <c r="B74" s="323" t="s">
        <v>202</v>
      </c>
      <c r="C74" s="324" t="s">
        <v>188</v>
      </c>
      <c r="D74" s="324">
        <v>16</v>
      </c>
      <c r="E74" s="339">
        <v>0</v>
      </c>
      <c r="F74" s="128">
        <f t="shared" si="20"/>
        <v>0</v>
      </c>
    </row>
    <row r="75" spans="1:9" x14ac:dyDescent="0.2">
      <c r="A75" s="322"/>
      <c r="B75" s="323"/>
      <c r="C75" s="324"/>
      <c r="D75" s="324"/>
      <c r="E75" s="325"/>
      <c r="F75" s="325"/>
    </row>
    <row r="76" spans="1:9" ht="89.25" x14ac:dyDescent="0.2">
      <c r="A76" s="322">
        <f>COUNT(A$1:A75)+1</f>
        <v>22</v>
      </c>
      <c r="B76" s="323" t="s">
        <v>201</v>
      </c>
      <c r="C76" s="324"/>
      <c r="D76" s="324"/>
      <c r="E76" s="325"/>
      <c r="F76" s="325"/>
    </row>
    <row r="77" spans="1:9" x14ac:dyDescent="0.2">
      <c r="A77" s="322"/>
      <c r="B77" s="323"/>
      <c r="C77" s="324" t="s">
        <v>22</v>
      </c>
      <c r="D77" s="324">
        <v>3</v>
      </c>
      <c r="E77" s="339">
        <v>0</v>
      </c>
      <c r="F77" s="128">
        <f t="shared" ref="F77" si="21">ROUND((ROUND(D77,2)*ROUND(E77,2)),2)</f>
        <v>0</v>
      </c>
    </row>
    <row r="78" spans="1:9" x14ac:dyDescent="0.2">
      <c r="A78" s="322"/>
      <c r="B78" s="323"/>
      <c r="C78" s="324"/>
      <c r="D78" s="324"/>
      <c r="E78" s="325"/>
      <c r="F78" s="325"/>
    </row>
    <row r="79" spans="1:9" ht="15" thickBot="1" x14ac:dyDescent="0.25">
      <c r="A79" s="322"/>
      <c r="B79" s="323"/>
      <c r="C79" s="324"/>
      <c r="D79" s="324"/>
      <c r="E79" s="325"/>
      <c r="F79" s="325"/>
    </row>
    <row r="80" spans="1:9" s="307" customFormat="1" ht="15" thickBot="1" x14ac:dyDescent="0.25">
      <c r="A80" s="332"/>
      <c r="B80" s="345" t="s">
        <v>187</v>
      </c>
      <c r="C80" s="334"/>
      <c r="D80" s="334"/>
      <c r="E80" s="335"/>
      <c r="F80" s="336">
        <f>SUM(F6:F79)</f>
        <v>0</v>
      </c>
      <c r="G80" s="309"/>
      <c r="H80" s="309"/>
      <c r="I80" s="309"/>
    </row>
    <row r="81" spans="1:9" s="307" customFormat="1" x14ac:dyDescent="0.2">
      <c r="A81" s="310"/>
      <c r="B81" s="346"/>
      <c r="E81" s="308"/>
      <c r="F81" s="308"/>
      <c r="G81" s="309"/>
      <c r="H81" s="309"/>
      <c r="I81" s="309"/>
    </row>
    <row r="82" spans="1:9" s="307" customFormat="1" x14ac:dyDescent="0.2">
      <c r="A82" s="310"/>
      <c r="B82" s="306"/>
      <c r="E82" s="308"/>
      <c r="F82" s="308"/>
      <c r="G82" s="309"/>
      <c r="H82" s="309"/>
      <c r="I82" s="309"/>
    </row>
    <row r="83" spans="1:9" s="307" customFormat="1" x14ac:dyDescent="0.2">
      <c r="A83" s="310"/>
      <c r="B83" s="306"/>
      <c r="E83" s="308"/>
      <c r="F83" s="308"/>
      <c r="G83" s="309"/>
      <c r="H83" s="309"/>
      <c r="I83" s="309"/>
    </row>
    <row r="85" spans="1:9" s="307" customFormat="1" x14ac:dyDescent="0.2">
      <c r="A85" s="310"/>
      <c r="B85" s="306"/>
      <c r="E85" s="308"/>
      <c r="F85" s="308"/>
      <c r="G85" s="309"/>
      <c r="H85" s="309"/>
      <c r="I85" s="309"/>
    </row>
    <row r="86" spans="1:9" s="307" customFormat="1" x14ac:dyDescent="0.2">
      <c r="A86" s="310"/>
      <c r="B86" s="306"/>
      <c r="E86" s="308"/>
      <c r="F86" s="308"/>
      <c r="G86" s="309"/>
      <c r="H86" s="309"/>
      <c r="I86" s="309"/>
    </row>
    <row r="88" spans="1:9" s="307" customFormat="1" x14ac:dyDescent="0.2">
      <c r="A88" s="310"/>
      <c r="B88" s="306"/>
      <c r="E88" s="308"/>
      <c r="F88" s="308"/>
      <c r="G88" s="309"/>
      <c r="H88" s="309"/>
      <c r="I88" s="309"/>
    </row>
    <row r="89" spans="1:9" s="307" customFormat="1" x14ac:dyDescent="0.2">
      <c r="A89" s="310"/>
      <c r="B89" s="337"/>
      <c r="E89" s="308"/>
      <c r="F89" s="308"/>
      <c r="G89" s="309"/>
      <c r="H89" s="309"/>
      <c r="I89" s="309"/>
    </row>
    <row r="92" spans="1:9" s="307" customFormat="1" x14ac:dyDescent="0.2">
      <c r="A92" s="310"/>
      <c r="B92" s="306"/>
      <c r="E92" s="308"/>
      <c r="F92" s="308"/>
      <c r="G92" s="309"/>
      <c r="H92" s="309"/>
      <c r="I92" s="309"/>
    </row>
    <row r="93" spans="1:9" s="307" customFormat="1" x14ac:dyDescent="0.2">
      <c r="A93" s="310"/>
      <c r="B93" s="306"/>
      <c r="E93" s="308"/>
      <c r="F93" s="308"/>
      <c r="G93" s="309"/>
      <c r="H93" s="309"/>
      <c r="I93" s="309"/>
    </row>
    <row r="94" spans="1:9" s="307" customFormat="1" x14ac:dyDescent="0.2">
      <c r="A94" s="310"/>
      <c r="B94" s="306"/>
      <c r="E94" s="308"/>
      <c r="F94" s="308"/>
      <c r="G94" s="309"/>
      <c r="H94" s="309"/>
      <c r="I94" s="309"/>
    </row>
    <row r="95" spans="1:9" s="307" customFormat="1" x14ac:dyDescent="0.2">
      <c r="A95" s="310"/>
      <c r="B95" s="306"/>
      <c r="E95" s="308"/>
      <c r="F95" s="308"/>
      <c r="G95" s="309"/>
      <c r="H95" s="309"/>
      <c r="I95" s="309"/>
    </row>
    <row r="97" spans="1:9" s="307" customFormat="1" x14ac:dyDescent="0.2">
      <c r="A97" s="310"/>
      <c r="B97" s="306"/>
      <c r="E97" s="308"/>
      <c r="F97" s="308"/>
      <c r="G97" s="309"/>
      <c r="H97" s="309"/>
      <c r="I97" s="309"/>
    </row>
    <row r="99" spans="1:9" s="307" customFormat="1" x14ac:dyDescent="0.2">
      <c r="A99" s="310"/>
      <c r="B99" s="306"/>
      <c r="E99" s="308"/>
      <c r="F99" s="308"/>
      <c r="G99" s="309"/>
      <c r="H99" s="309"/>
      <c r="I99" s="309"/>
    </row>
    <row r="103" spans="1:9" s="307" customFormat="1" x14ac:dyDescent="0.2">
      <c r="A103" s="310"/>
      <c r="B103" s="306"/>
      <c r="E103" s="308"/>
      <c r="F103" s="308"/>
      <c r="G103" s="309"/>
      <c r="H103" s="309"/>
      <c r="I103" s="309"/>
    </row>
    <row r="104" spans="1:9" s="307" customFormat="1" x14ac:dyDescent="0.2">
      <c r="A104" s="310"/>
      <c r="B104" s="306"/>
      <c r="E104" s="308"/>
      <c r="F104" s="308"/>
      <c r="G104" s="309"/>
      <c r="H104" s="309"/>
      <c r="I104" s="309"/>
    </row>
    <row r="106" spans="1:9" s="307" customFormat="1" x14ac:dyDescent="0.2">
      <c r="A106" s="310"/>
      <c r="B106" s="306"/>
      <c r="E106" s="308"/>
      <c r="F106" s="308"/>
      <c r="G106" s="309"/>
      <c r="H106" s="309"/>
      <c r="I106" s="309"/>
    </row>
    <row r="107" spans="1:9" s="307" customFormat="1" x14ac:dyDescent="0.2">
      <c r="A107" s="310"/>
      <c r="B107" s="306"/>
      <c r="E107" s="308"/>
      <c r="F107" s="308"/>
      <c r="G107" s="309"/>
      <c r="H107" s="309"/>
      <c r="I107" s="309"/>
    </row>
    <row r="109" spans="1:9" s="307" customFormat="1" x14ac:dyDescent="0.2">
      <c r="A109" s="310"/>
      <c r="B109" s="306"/>
      <c r="E109" s="308"/>
      <c r="F109" s="308"/>
      <c r="G109" s="309"/>
      <c r="H109" s="309"/>
      <c r="I109" s="309"/>
    </row>
    <row r="110" spans="1:9" s="307" customFormat="1" x14ac:dyDescent="0.2">
      <c r="A110" s="310"/>
      <c r="B110" s="306"/>
      <c r="E110" s="308"/>
      <c r="F110" s="308"/>
      <c r="G110" s="309"/>
      <c r="H110" s="309"/>
      <c r="I110" s="309"/>
    </row>
    <row r="112" spans="1:9" s="307" customFormat="1" x14ac:dyDescent="0.2">
      <c r="A112" s="310"/>
      <c r="B112" s="306"/>
      <c r="E112" s="308"/>
      <c r="F112" s="308"/>
      <c r="G112" s="309"/>
      <c r="H112" s="309"/>
      <c r="I112" s="309"/>
    </row>
    <row r="113" spans="1:9" s="307" customFormat="1" x14ac:dyDescent="0.2">
      <c r="A113" s="310"/>
      <c r="B113" s="306"/>
      <c r="E113" s="308"/>
      <c r="F113" s="308"/>
      <c r="G113" s="309"/>
      <c r="H113" s="309"/>
      <c r="I113" s="309"/>
    </row>
    <row r="115" spans="1:9" s="307" customFormat="1" x14ac:dyDescent="0.2">
      <c r="A115" s="310"/>
      <c r="B115" s="306"/>
      <c r="E115" s="308"/>
      <c r="F115" s="308"/>
      <c r="G115" s="309"/>
      <c r="H115" s="309"/>
      <c r="I115" s="309"/>
    </row>
    <row r="116" spans="1:9" s="307" customFormat="1" x14ac:dyDescent="0.2">
      <c r="A116" s="310"/>
      <c r="B116" s="306"/>
      <c r="E116" s="308"/>
      <c r="F116" s="308"/>
      <c r="G116" s="309"/>
      <c r="H116" s="309"/>
      <c r="I116" s="309"/>
    </row>
    <row r="117" spans="1:9" s="307" customFormat="1" x14ac:dyDescent="0.2">
      <c r="A117" s="310"/>
      <c r="B117" s="306"/>
      <c r="E117" s="308"/>
      <c r="F117" s="308"/>
      <c r="G117" s="309"/>
      <c r="H117" s="309"/>
      <c r="I117" s="309"/>
    </row>
    <row r="118" spans="1:9" s="307" customFormat="1" x14ac:dyDescent="0.2">
      <c r="A118" s="310"/>
      <c r="B118" s="306"/>
      <c r="E118" s="308"/>
      <c r="F118" s="308"/>
      <c r="G118" s="309"/>
      <c r="H118" s="309"/>
      <c r="I118" s="309"/>
    </row>
    <row r="119" spans="1:9" s="307" customFormat="1" x14ac:dyDescent="0.2">
      <c r="A119" s="310"/>
      <c r="B119" s="306"/>
      <c r="E119" s="308"/>
      <c r="F119" s="308"/>
      <c r="G119" s="309"/>
      <c r="H119" s="309"/>
      <c r="I119" s="309"/>
    </row>
    <row r="121" spans="1:9" s="307" customFormat="1" x14ac:dyDescent="0.2">
      <c r="A121" s="310"/>
      <c r="B121" s="306"/>
      <c r="E121" s="308"/>
      <c r="F121" s="308"/>
      <c r="G121" s="309"/>
      <c r="H121" s="309"/>
      <c r="I121" s="309"/>
    </row>
    <row r="122" spans="1:9" s="307" customFormat="1" x14ac:dyDescent="0.2">
      <c r="A122" s="310"/>
      <c r="B122" s="306"/>
      <c r="E122" s="308"/>
      <c r="F122" s="308"/>
      <c r="G122" s="309"/>
      <c r="H122" s="309"/>
      <c r="I122" s="309"/>
    </row>
    <row r="124" spans="1:9" s="307" customFormat="1" x14ac:dyDescent="0.2">
      <c r="A124" s="310"/>
      <c r="B124" s="306"/>
      <c r="E124" s="308"/>
      <c r="F124" s="308"/>
      <c r="G124" s="309"/>
      <c r="H124" s="309"/>
      <c r="I124" s="309"/>
    </row>
    <row r="125" spans="1:9" s="307" customFormat="1" x14ac:dyDescent="0.2">
      <c r="A125" s="310"/>
      <c r="B125" s="306"/>
      <c r="E125" s="308"/>
      <c r="F125" s="308"/>
      <c r="G125" s="309"/>
      <c r="H125" s="309"/>
      <c r="I125" s="309"/>
    </row>
    <row r="127" spans="1:9" s="307" customFormat="1" x14ac:dyDescent="0.2">
      <c r="A127" s="310"/>
      <c r="B127" s="306"/>
      <c r="E127" s="308"/>
      <c r="F127" s="308"/>
      <c r="G127" s="309"/>
      <c r="H127" s="309"/>
      <c r="I127" s="309"/>
    </row>
    <row r="133" spans="1:9" s="307" customFormat="1" ht="15" x14ac:dyDescent="0.2">
      <c r="A133" s="310"/>
      <c r="B133" s="338"/>
      <c r="E133" s="308"/>
      <c r="F133" s="308"/>
      <c r="G133" s="309"/>
      <c r="H133" s="309"/>
      <c r="I133" s="309"/>
    </row>
    <row r="134" spans="1:9" s="307" customFormat="1" ht="15" x14ac:dyDescent="0.2">
      <c r="A134" s="310"/>
      <c r="B134" s="338"/>
      <c r="E134" s="308"/>
      <c r="F134" s="308"/>
      <c r="G134" s="309"/>
      <c r="H134" s="309"/>
      <c r="I134" s="309"/>
    </row>
    <row r="135" spans="1:9" s="307" customFormat="1" x14ac:dyDescent="0.2">
      <c r="A135" s="310"/>
      <c r="B135" s="337"/>
      <c r="E135" s="308"/>
      <c r="F135" s="308"/>
      <c r="G135" s="309"/>
      <c r="H135" s="309"/>
      <c r="I135" s="309"/>
    </row>
    <row r="137" spans="1:9" s="307" customFormat="1" x14ac:dyDescent="0.2">
      <c r="A137" s="310"/>
      <c r="B137" s="306"/>
      <c r="E137" s="308"/>
      <c r="F137" s="308"/>
      <c r="G137" s="309"/>
      <c r="H137" s="309"/>
      <c r="I137" s="309"/>
    </row>
    <row r="140" spans="1:9" s="307" customFormat="1" x14ac:dyDescent="0.2">
      <c r="A140" s="310"/>
      <c r="B140" s="306"/>
      <c r="E140" s="308"/>
      <c r="F140" s="308"/>
      <c r="G140" s="309"/>
      <c r="H140" s="309"/>
      <c r="I140" s="309"/>
    </row>
    <row r="141" spans="1:9" s="307" customFormat="1" x14ac:dyDescent="0.2">
      <c r="A141" s="310"/>
      <c r="B141" s="306"/>
      <c r="E141" s="308"/>
      <c r="F141" s="308"/>
      <c r="G141" s="309"/>
      <c r="H141" s="309"/>
      <c r="I141" s="309"/>
    </row>
    <row r="143" spans="1:9" s="307" customFormat="1" x14ac:dyDescent="0.2">
      <c r="A143" s="310"/>
      <c r="B143" s="306"/>
      <c r="E143" s="308"/>
      <c r="F143" s="308"/>
      <c r="G143" s="309"/>
      <c r="H143" s="309"/>
      <c r="I143" s="309"/>
    </row>
    <row r="144" spans="1:9" s="307" customFormat="1" x14ac:dyDescent="0.2">
      <c r="A144" s="310"/>
      <c r="B144" s="306"/>
      <c r="E144" s="308"/>
      <c r="F144" s="308"/>
      <c r="G144" s="309"/>
      <c r="H144" s="309"/>
      <c r="I144" s="309"/>
    </row>
    <row r="146" spans="1:9" s="307" customFormat="1" x14ac:dyDescent="0.2">
      <c r="A146" s="310"/>
      <c r="B146" s="306"/>
      <c r="E146" s="308"/>
      <c r="F146" s="308"/>
      <c r="G146" s="309"/>
      <c r="H146" s="309"/>
      <c r="I146" s="309"/>
    </row>
    <row r="150" spans="1:9" s="307" customFormat="1" x14ac:dyDescent="0.2">
      <c r="A150" s="310"/>
      <c r="B150" s="306"/>
      <c r="E150" s="308"/>
      <c r="F150" s="308"/>
      <c r="G150" s="309"/>
      <c r="H150" s="309"/>
      <c r="I150" s="309"/>
    </row>
    <row r="151" spans="1:9" s="307" customFormat="1" x14ac:dyDescent="0.2">
      <c r="A151" s="310"/>
      <c r="B151" s="306"/>
      <c r="E151" s="308"/>
      <c r="F151" s="308"/>
      <c r="G151" s="309"/>
      <c r="H151" s="309"/>
      <c r="I151" s="309"/>
    </row>
    <row r="153" spans="1:9" s="307" customFormat="1" x14ac:dyDescent="0.2">
      <c r="A153" s="310"/>
      <c r="B153" s="306"/>
      <c r="E153" s="308"/>
      <c r="F153" s="308"/>
      <c r="G153" s="309"/>
      <c r="H153" s="309"/>
      <c r="I153" s="309"/>
    </row>
    <row r="154" spans="1:9" s="307" customFormat="1" x14ac:dyDescent="0.2">
      <c r="A154" s="310"/>
      <c r="B154" s="306"/>
      <c r="E154" s="308"/>
      <c r="F154" s="308"/>
      <c r="G154" s="309"/>
      <c r="H154" s="309"/>
      <c r="I154" s="309"/>
    </row>
    <row r="156" spans="1:9" s="307" customFormat="1" x14ac:dyDescent="0.2">
      <c r="A156" s="310"/>
      <c r="B156" s="306"/>
      <c r="E156" s="308"/>
      <c r="F156" s="308"/>
      <c r="G156" s="309"/>
      <c r="H156" s="309"/>
      <c r="I156" s="309"/>
    </row>
    <row r="157" spans="1:9" s="307" customFormat="1" x14ac:dyDescent="0.2">
      <c r="A157" s="310"/>
      <c r="B157" s="306"/>
      <c r="E157" s="308"/>
      <c r="F157" s="308"/>
      <c r="G157" s="309"/>
      <c r="H157" s="309"/>
      <c r="I157" s="309"/>
    </row>
    <row r="159" spans="1:9" s="307" customFormat="1" x14ac:dyDescent="0.2">
      <c r="A159" s="310"/>
      <c r="B159" s="306"/>
      <c r="E159" s="308"/>
      <c r="F159" s="308"/>
      <c r="G159" s="309"/>
      <c r="H159" s="309"/>
      <c r="I159" s="309"/>
    </row>
    <row r="160" spans="1:9" s="307" customFormat="1" x14ac:dyDescent="0.2">
      <c r="A160" s="310"/>
      <c r="B160" s="306"/>
      <c r="E160" s="308"/>
      <c r="F160" s="308"/>
      <c r="G160" s="309"/>
      <c r="H160" s="309"/>
      <c r="I160" s="309"/>
    </row>
    <row r="162" spans="1:9" s="307" customFormat="1" x14ac:dyDescent="0.2">
      <c r="A162" s="310"/>
      <c r="B162" s="306"/>
      <c r="E162" s="308"/>
      <c r="F162" s="308"/>
      <c r="G162" s="309"/>
      <c r="H162" s="309"/>
      <c r="I162" s="309"/>
    </row>
    <row r="163" spans="1:9" s="307" customFormat="1" x14ac:dyDescent="0.2">
      <c r="A163" s="310"/>
      <c r="B163" s="306"/>
      <c r="E163" s="308"/>
      <c r="F163" s="308"/>
      <c r="G163" s="309"/>
      <c r="H163" s="309"/>
      <c r="I163" s="309"/>
    </row>
    <row r="164" spans="1:9" s="307" customFormat="1" x14ac:dyDescent="0.2">
      <c r="A164" s="310"/>
      <c r="B164" s="306"/>
      <c r="E164" s="308"/>
      <c r="F164" s="308"/>
      <c r="G164" s="309"/>
      <c r="H164" s="309"/>
      <c r="I164" s="309"/>
    </row>
    <row r="167" spans="1:9" s="307" customFormat="1" x14ac:dyDescent="0.2">
      <c r="A167" s="310"/>
      <c r="B167" s="306"/>
      <c r="E167" s="308"/>
      <c r="F167" s="308"/>
      <c r="G167" s="309"/>
      <c r="H167" s="309"/>
      <c r="I167" s="309"/>
    </row>
    <row r="168" spans="1:9" s="307" customFormat="1" x14ac:dyDescent="0.2">
      <c r="A168" s="310"/>
      <c r="B168" s="306"/>
      <c r="E168" s="308"/>
      <c r="F168" s="308"/>
      <c r="G168" s="309"/>
      <c r="H168" s="309"/>
      <c r="I168" s="309"/>
    </row>
    <row r="169" spans="1:9" s="307" customFormat="1" x14ac:dyDescent="0.2">
      <c r="A169" s="310"/>
      <c r="B169" s="306"/>
      <c r="E169" s="308"/>
      <c r="F169" s="308"/>
      <c r="G169" s="309"/>
      <c r="H169" s="309"/>
      <c r="I169" s="309"/>
    </row>
    <row r="170" spans="1:9" s="307" customFormat="1" x14ac:dyDescent="0.2">
      <c r="A170" s="310"/>
      <c r="B170" s="306"/>
      <c r="E170" s="308"/>
      <c r="F170" s="308"/>
      <c r="G170" s="309"/>
      <c r="H170" s="309"/>
      <c r="I170" s="309"/>
    </row>
    <row r="172" spans="1:9" s="307" customFormat="1" x14ac:dyDescent="0.2">
      <c r="A172" s="310"/>
      <c r="B172" s="306"/>
      <c r="E172" s="308"/>
      <c r="F172" s="308"/>
      <c r="G172" s="309"/>
      <c r="H172" s="309"/>
      <c r="I172" s="309"/>
    </row>
    <row r="173" spans="1:9" s="307" customFormat="1" x14ac:dyDescent="0.2">
      <c r="A173" s="310"/>
      <c r="B173" s="306"/>
      <c r="E173" s="308"/>
      <c r="F173" s="308"/>
      <c r="G173" s="309"/>
      <c r="H173" s="309"/>
      <c r="I173" s="309"/>
    </row>
    <row r="175" spans="1:9" s="307" customFormat="1" x14ac:dyDescent="0.2">
      <c r="A175" s="310"/>
      <c r="B175" s="306"/>
      <c r="E175" s="308"/>
      <c r="F175" s="308"/>
      <c r="G175" s="309"/>
      <c r="H175" s="309"/>
      <c r="I175" s="309"/>
    </row>
    <row r="176" spans="1:9" s="307" customFormat="1" x14ac:dyDescent="0.2">
      <c r="A176" s="310"/>
      <c r="B176" s="306"/>
      <c r="E176" s="308"/>
      <c r="F176" s="308"/>
      <c r="G176" s="309"/>
      <c r="H176" s="309"/>
      <c r="I176" s="309"/>
    </row>
    <row r="178" spans="1:9" s="307" customFormat="1" x14ac:dyDescent="0.2">
      <c r="A178" s="310"/>
      <c r="B178" s="306"/>
      <c r="E178" s="308"/>
      <c r="F178" s="308"/>
      <c r="G178" s="309"/>
      <c r="H178" s="309"/>
      <c r="I178" s="309"/>
    </row>
    <row r="179" spans="1:9" s="307" customFormat="1" x14ac:dyDescent="0.2">
      <c r="A179" s="310"/>
      <c r="B179" s="306"/>
      <c r="E179" s="308"/>
      <c r="F179" s="308"/>
      <c r="G179" s="309"/>
      <c r="H179" s="309"/>
      <c r="I179" s="309"/>
    </row>
    <row r="181" spans="1:9" s="307" customFormat="1" x14ac:dyDescent="0.2">
      <c r="A181" s="310"/>
      <c r="B181" s="306"/>
      <c r="E181" s="308"/>
      <c r="F181" s="308"/>
      <c r="G181" s="309"/>
      <c r="H181" s="309"/>
      <c r="I181" s="309"/>
    </row>
    <row r="185" spans="1:9" s="307" customFormat="1" x14ac:dyDescent="0.2">
      <c r="A185" s="310"/>
      <c r="B185" s="306"/>
      <c r="E185" s="308"/>
      <c r="F185" s="308"/>
      <c r="G185" s="309"/>
      <c r="H185" s="309"/>
      <c r="I185" s="309"/>
    </row>
    <row r="186" spans="1:9" s="307" customFormat="1" x14ac:dyDescent="0.2">
      <c r="A186" s="310"/>
      <c r="B186" s="306"/>
      <c r="E186" s="308"/>
      <c r="F186" s="308"/>
      <c r="G186" s="309"/>
      <c r="H186" s="309"/>
      <c r="I186" s="309"/>
    </row>
    <row r="187" spans="1:9" s="307" customFormat="1" x14ac:dyDescent="0.2">
      <c r="A187" s="310"/>
      <c r="B187" s="306"/>
      <c r="E187" s="308"/>
      <c r="F187" s="308"/>
      <c r="G187" s="309"/>
      <c r="H187" s="309"/>
      <c r="I187" s="309"/>
    </row>
    <row r="188" spans="1:9" s="307" customFormat="1" x14ac:dyDescent="0.2">
      <c r="A188" s="310"/>
      <c r="B188" s="306"/>
      <c r="E188" s="308"/>
      <c r="F188" s="308"/>
      <c r="G188" s="309"/>
      <c r="H188" s="309"/>
      <c r="I188" s="309"/>
    </row>
    <row r="189" spans="1:9" s="307" customFormat="1" x14ac:dyDescent="0.2">
      <c r="A189" s="310"/>
      <c r="B189" s="306"/>
      <c r="E189" s="308"/>
      <c r="F189" s="308"/>
      <c r="G189" s="309"/>
      <c r="H189" s="309"/>
      <c r="I189" s="309"/>
    </row>
    <row r="191" spans="1:9" s="307" customFormat="1" x14ac:dyDescent="0.2">
      <c r="A191" s="310"/>
      <c r="B191" s="306"/>
      <c r="E191" s="308"/>
      <c r="F191" s="308"/>
      <c r="G191" s="309"/>
      <c r="H191" s="309"/>
      <c r="I191" s="309"/>
    </row>
    <row r="192" spans="1:9" s="307" customFormat="1" x14ac:dyDescent="0.2">
      <c r="A192" s="310"/>
      <c r="B192" s="306"/>
      <c r="E192" s="308"/>
      <c r="F192" s="308"/>
      <c r="G192" s="309"/>
      <c r="H192" s="309"/>
      <c r="I192" s="309"/>
    </row>
    <row r="193" spans="1:9" s="307" customFormat="1" x14ac:dyDescent="0.2">
      <c r="A193" s="310"/>
      <c r="B193" s="306"/>
      <c r="E193" s="308"/>
      <c r="F193" s="308"/>
      <c r="G193" s="309"/>
      <c r="H193" s="309"/>
      <c r="I193" s="309"/>
    </row>
    <row r="197" spans="1:9" s="307" customFormat="1" x14ac:dyDescent="0.2">
      <c r="A197" s="310"/>
      <c r="B197" s="306"/>
      <c r="E197" s="308"/>
      <c r="F197" s="308"/>
      <c r="G197" s="309"/>
      <c r="H197" s="309"/>
      <c r="I197" s="309"/>
    </row>
    <row r="198" spans="1:9" s="307" customFormat="1" x14ac:dyDescent="0.2">
      <c r="A198" s="310"/>
      <c r="B198" s="306"/>
      <c r="E198" s="308"/>
      <c r="F198" s="308"/>
      <c r="G198" s="309"/>
      <c r="H198" s="309"/>
      <c r="I198" s="309"/>
    </row>
    <row r="200" spans="1:9" s="307" customFormat="1" x14ac:dyDescent="0.2">
      <c r="A200" s="310"/>
      <c r="B200" s="306"/>
      <c r="E200" s="308"/>
      <c r="F200" s="308"/>
      <c r="G200" s="309"/>
      <c r="H200" s="309"/>
      <c r="I200" s="309"/>
    </row>
    <row r="201" spans="1:9" s="307" customFormat="1" x14ac:dyDescent="0.2">
      <c r="A201" s="310"/>
      <c r="B201" s="306"/>
      <c r="E201" s="308"/>
      <c r="F201" s="308"/>
      <c r="G201" s="309"/>
      <c r="H201" s="309"/>
      <c r="I201" s="309"/>
    </row>
  </sheetData>
  <sheetProtection algorithmName="SHA-512" hashValue="Uu9fg+G4QGZdoiuCgBM1cdknqbBg3J5uYIevMVjgtPAeArSIzDbe3hg16JiUR6HlbNH2sXH7/e0Jo2XQ8Rr/tw==" saltValue="IkCD2Ow89eawpfQm7gmUpw==" spinCount="100000" sheet="1" objects="1" scenarios="1" selectLockedCells="1"/>
  <mergeCells count="1">
    <mergeCell ref="B3:F3"/>
  </mergeCells>
  <pageMargins left="0.7" right="0.7" top="0.75" bottom="0.75" header="0.3" footer="0.3"/>
  <pageSetup paperSize="9" scale="94" orientation="portrait" r:id="rId1"/>
  <rowBreaks count="2" manualBreakCount="2">
    <brk id="23" max="6" man="1"/>
    <brk id="53"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rgb="FF7030A0"/>
  </sheetPr>
  <dimension ref="A1:I143"/>
  <sheetViews>
    <sheetView view="pageBreakPreview" zoomScaleNormal="115" zoomScaleSheetLayoutView="100" workbookViewId="0">
      <selection activeCell="E12" sqref="E12"/>
    </sheetView>
  </sheetViews>
  <sheetFormatPr defaultColWidth="8.85546875" defaultRowHeight="14.25" x14ac:dyDescent="0.2"/>
  <cols>
    <col min="1" max="1" width="4.7109375" style="310" customWidth="1"/>
    <col min="2" max="2" width="32.5703125" style="306" customWidth="1"/>
    <col min="3" max="3" width="5.85546875" style="307" customWidth="1"/>
    <col min="4" max="4" width="6.28515625" style="307" customWidth="1"/>
    <col min="5" max="5" width="10.28515625" style="308" customWidth="1"/>
    <col min="6" max="6" width="10.7109375" style="308" customWidth="1"/>
    <col min="7" max="7" width="11.28515625" style="309" customWidth="1"/>
    <col min="8" max="16384" width="8.85546875" style="309"/>
  </cols>
  <sheetData>
    <row r="1" spans="1:9" ht="25.5" customHeight="1" x14ac:dyDescent="0.2">
      <c r="A1" s="305" t="s">
        <v>213</v>
      </c>
      <c r="E1" s="347"/>
      <c r="F1" s="347"/>
    </row>
    <row r="2" spans="1:9" ht="16.5" customHeight="1" x14ac:dyDescent="0.2">
      <c r="A2" s="309"/>
      <c r="B2" s="310" t="s">
        <v>197</v>
      </c>
      <c r="E2" s="348"/>
      <c r="F2" s="347"/>
    </row>
    <row r="3" spans="1:9" ht="30.75" customHeight="1" x14ac:dyDescent="0.2">
      <c r="A3" s="309"/>
      <c r="B3" s="373" t="s">
        <v>503</v>
      </c>
      <c r="C3" s="373"/>
      <c r="D3" s="373"/>
      <c r="E3" s="373"/>
      <c r="F3" s="373"/>
    </row>
    <row r="4" spans="1:9" ht="12" customHeight="1" x14ac:dyDescent="0.2">
      <c r="A4" s="349"/>
      <c r="E4" s="347"/>
      <c r="F4" s="347"/>
    </row>
    <row r="5" spans="1:9" s="321" customFormat="1" ht="26.25" customHeight="1" x14ac:dyDescent="0.2">
      <c r="A5" s="313" t="s">
        <v>300</v>
      </c>
      <c r="B5" s="314" t="s">
        <v>196</v>
      </c>
      <c r="C5" s="315" t="s">
        <v>195</v>
      </c>
      <c r="D5" s="316" t="s">
        <v>194</v>
      </c>
      <c r="E5" s="317" t="s">
        <v>193</v>
      </c>
      <c r="F5" s="317" t="s">
        <v>192</v>
      </c>
      <c r="G5" s="318"/>
      <c r="H5" s="319"/>
      <c r="I5" s="320"/>
    </row>
    <row r="6" spans="1:9" ht="51" x14ac:dyDescent="0.2">
      <c r="A6" s="322">
        <v>1</v>
      </c>
      <c r="B6" s="323" t="s">
        <v>524</v>
      </c>
      <c r="C6" s="324" t="s">
        <v>22</v>
      </c>
      <c r="D6" s="324">
        <v>4</v>
      </c>
      <c r="E6" s="352">
        <v>0</v>
      </c>
      <c r="F6" s="128">
        <f t="shared" ref="F6" si="0">ROUND((ROUND(D6,2)*ROUND(E6,2)),2)</f>
        <v>0</v>
      </c>
    </row>
    <row r="7" spans="1:9" x14ac:dyDescent="0.2">
      <c r="A7" s="322"/>
      <c r="B7" s="323"/>
      <c r="C7" s="324"/>
      <c r="D7" s="324"/>
      <c r="E7" s="350"/>
      <c r="F7" s="350"/>
    </row>
    <row r="8" spans="1:9" ht="63.75" x14ac:dyDescent="0.2">
      <c r="A8" s="322">
        <f>COUNT(A$1:A7)+1</f>
        <v>2</v>
      </c>
      <c r="B8" s="323" t="s">
        <v>546</v>
      </c>
      <c r="C8" s="309"/>
      <c r="D8" s="309"/>
      <c r="E8" s="309"/>
      <c r="F8" s="309"/>
    </row>
    <row r="9" spans="1:9" x14ac:dyDescent="0.2">
      <c r="A9" s="322"/>
      <c r="B9" s="323" t="s">
        <v>319</v>
      </c>
      <c r="C9" s="324" t="s">
        <v>188</v>
      </c>
      <c r="D9" s="324">
        <v>35</v>
      </c>
      <c r="E9" s="352">
        <v>0</v>
      </c>
      <c r="F9" s="128">
        <f t="shared" ref="F9" si="1">ROUND((ROUND(D9,2)*ROUND(E9,2)),2)</f>
        <v>0</v>
      </c>
    </row>
    <row r="10" spans="1:9" x14ac:dyDescent="0.2">
      <c r="A10" s="322"/>
      <c r="B10" s="323"/>
      <c r="C10" s="324"/>
      <c r="D10" s="324"/>
      <c r="E10" s="350"/>
      <c r="F10" s="350"/>
    </row>
    <row r="11" spans="1:9" ht="28.5" customHeight="1" x14ac:dyDescent="0.2">
      <c r="A11" s="322">
        <f>COUNT(A$1:A9)+1</f>
        <v>3</v>
      </c>
      <c r="B11" s="323" t="s">
        <v>547</v>
      </c>
    </row>
    <row r="12" spans="1:9" ht="27.75" customHeight="1" x14ac:dyDescent="0.2">
      <c r="A12" s="322"/>
      <c r="B12" s="351" t="s">
        <v>318</v>
      </c>
      <c r="C12" s="324" t="s">
        <v>22</v>
      </c>
      <c r="D12" s="324">
        <v>4</v>
      </c>
      <c r="E12" s="352">
        <v>0</v>
      </c>
      <c r="F12" s="128">
        <f t="shared" ref="F12" si="2">ROUND((ROUND(D12,2)*ROUND(E12,2)),2)</f>
        <v>0</v>
      </c>
    </row>
    <row r="13" spans="1:9" ht="15" thickBot="1" x14ac:dyDescent="0.25">
      <c r="A13" s="322"/>
      <c r="B13" s="323"/>
      <c r="C13" s="324"/>
      <c r="D13" s="324"/>
      <c r="E13" s="350"/>
      <c r="F13" s="350"/>
    </row>
    <row r="14" spans="1:9" s="307" customFormat="1" ht="15" thickBot="1" x14ac:dyDescent="0.25">
      <c r="A14" s="332"/>
      <c r="B14" s="333" t="s">
        <v>187</v>
      </c>
      <c r="C14" s="334"/>
      <c r="D14" s="334"/>
      <c r="E14" s="335"/>
      <c r="F14" s="336">
        <f>SUM(F6:F13)</f>
        <v>0</v>
      </c>
      <c r="G14" s="309"/>
      <c r="H14" s="309"/>
      <c r="I14" s="309"/>
    </row>
    <row r="15" spans="1:9" s="307" customFormat="1" x14ac:dyDescent="0.2">
      <c r="A15" s="310"/>
      <c r="B15" s="306"/>
      <c r="E15" s="308"/>
      <c r="F15" s="308"/>
      <c r="G15" s="309"/>
      <c r="H15" s="309"/>
      <c r="I15" s="309"/>
    </row>
    <row r="16" spans="1:9" s="307" customFormat="1" x14ac:dyDescent="0.2">
      <c r="A16" s="310"/>
      <c r="B16" s="306"/>
      <c r="E16" s="308"/>
      <c r="F16" s="308"/>
      <c r="G16" s="309"/>
      <c r="H16" s="309"/>
      <c r="I16" s="309"/>
    </row>
    <row r="17" spans="1:9" s="307" customFormat="1" x14ac:dyDescent="0.2">
      <c r="A17" s="310"/>
      <c r="B17" s="306"/>
      <c r="E17" s="308"/>
      <c r="F17" s="308"/>
      <c r="G17" s="309"/>
      <c r="H17" s="309"/>
      <c r="I17" s="309"/>
    </row>
    <row r="19" spans="1:9" s="307" customFormat="1" x14ac:dyDescent="0.2">
      <c r="A19" s="310"/>
      <c r="B19" s="306"/>
      <c r="E19" s="308"/>
      <c r="F19" s="308"/>
      <c r="G19" s="309"/>
      <c r="H19" s="309"/>
      <c r="I19" s="309"/>
    </row>
    <row r="20" spans="1:9" s="307" customFormat="1" x14ac:dyDescent="0.2">
      <c r="A20" s="310"/>
      <c r="B20" s="306"/>
      <c r="E20" s="308"/>
      <c r="F20" s="308"/>
      <c r="G20" s="309"/>
      <c r="H20" s="309"/>
      <c r="I20" s="309"/>
    </row>
    <row r="22" spans="1:9" s="307" customFormat="1" x14ac:dyDescent="0.2">
      <c r="A22" s="310"/>
      <c r="B22" s="306"/>
      <c r="E22" s="308"/>
      <c r="F22" s="308"/>
      <c r="G22" s="309"/>
      <c r="H22" s="309"/>
      <c r="I22" s="309"/>
    </row>
    <row r="23" spans="1:9" s="307" customFormat="1" x14ac:dyDescent="0.2">
      <c r="A23" s="310"/>
      <c r="B23" s="306"/>
      <c r="E23" s="308"/>
      <c r="F23" s="308"/>
      <c r="G23" s="309"/>
      <c r="H23" s="309"/>
      <c r="I23" s="309"/>
    </row>
    <row r="25" spans="1:9" s="307" customFormat="1" ht="15" x14ac:dyDescent="0.2">
      <c r="A25" s="310"/>
      <c r="B25" s="338"/>
      <c r="E25" s="308"/>
      <c r="F25" s="308"/>
      <c r="G25" s="309"/>
      <c r="H25" s="309"/>
      <c r="I25" s="309"/>
    </row>
    <row r="26" spans="1:9" ht="15" x14ac:dyDescent="0.2">
      <c r="B26" s="338"/>
    </row>
    <row r="27" spans="1:9" s="307" customFormat="1" x14ac:dyDescent="0.2">
      <c r="A27" s="310"/>
      <c r="B27" s="306"/>
      <c r="E27" s="308"/>
      <c r="F27" s="308"/>
      <c r="G27" s="309"/>
      <c r="H27" s="309"/>
      <c r="I27" s="309"/>
    </row>
    <row r="28" spans="1:9" s="307" customFormat="1" x14ac:dyDescent="0.2">
      <c r="A28" s="310"/>
      <c r="B28" s="306"/>
      <c r="E28" s="308"/>
      <c r="F28" s="308"/>
      <c r="G28" s="309"/>
      <c r="H28" s="309"/>
      <c r="I28" s="309"/>
    </row>
    <row r="30" spans="1:9" s="307" customFormat="1" x14ac:dyDescent="0.2">
      <c r="A30" s="310"/>
      <c r="B30" s="306"/>
      <c r="E30" s="308"/>
      <c r="F30" s="308"/>
      <c r="G30" s="309"/>
      <c r="H30" s="309"/>
      <c r="I30" s="309"/>
    </row>
    <row r="31" spans="1:9" s="307" customFormat="1" x14ac:dyDescent="0.2">
      <c r="A31" s="310"/>
      <c r="B31" s="306"/>
      <c r="E31" s="308"/>
      <c r="F31" s="308"/>
      <c r="G31" s="309"/>
      <c r="H31" s="309"/>
      <c r="I31" s="309"/>
    </row>
    <row r="34" spans="1:9" s="307" customFormat="1" x14ac:dyDescent="0.2">
      <c r="A34" s="310"/>
      <c r="B34" s="337"/>
      <c r="E34" s="308"/>
      <c r="F34" s="308"/>
      <c r="G34" s="309"/>
      <c r="H34" s="309"/>
      <c r="I34" s="309"/>
    </row>
    <row r="35" spans="1:9" s="307" customFormat="1" x14ac:dyDescent="0.2">
      <c r="A35" s="310"/>
      <c r="B35" s="337"/>
      <c r="E35" s="308"/>
      <c r="F35" s="308"/>
      <c r="G35" s="309"/>
      <c r="H35" s="309"/>
      <c r="I35" s="309"/>
    </row>
    <row r="36" spans="1:9" s="307" customFormat="1" x14ac:dyDescent="0.2">
      <c r="A36" s="310"/>
      <c r="B36" s="306"/>
      <c r="E36" s="308"/>
      <c r="F36" s="308"/>
      <c r="G36" s="309"/>
      <c r="H36" s="309"/>
      <c r="I36" s="309"/>
    </row>
    <row r="37" spans="1:9" s="307" customFormat="1" x14ac:dyDescent="0.2">
      <c r="A37" s="310"/>
      <c r="B37" s="306"/>
      <c r="E37" s="308"/>
      <c r="F37" s="308"/>
      <c r="G37" s="309"/>
      <c r="H37" s="309"/>
      <c r="I37" s="309"/>
    </row>
    <row r="38" spans="1:9" x14ac:dyDescent="0.2">
      <c r="B38" s="337"/>
    </row>
    <row r="39" spans="1:9" s="307" customFormat="1" x14ac:dyDescent="0.2">
      <c r="A39" s="310"/>
      <c r="B39" s="306"/>
      <c r="E39" s="308"/>
      <c r="F39" s="308"/>
      <c r="G39" s="309"/>
      <c r="H39" s="309"/>
      <c r="I39" s="309"/>
    </row>
    <row r="41" spans="1:9" s="307" customFormat="1" x14ac:dyDescent="0.2">
      <c r="A41" s="310"/>
      <c r="B41" s="306"/>
      <c r="E41" s="308"/>
      <c r="F41" s="308"/>
      <c r="G41" s="309"/>
      <c r="H41" s="309"/>
      <c r="I41" s="309"/>
    </row>
    <row r="45" spans="1:9" s="307" customFormat="1" x14ac:dyDescent="0.2">
      <c r="A45" s="310"/>
      <c r="B45" s="306"/>
      <c r="E45" s="308"/>
      <c r="F45" s="308"/>
      <c r="G45" s="309"/>
      <c r="H45" s="309"/>
      <c r="I45" s="309"/>
    </row>
    <row r="46" spans="1:9" s="307" customFormat="1" x14ac:dyDescent="0.2">
      <c r="A46" s="310"/>
      <c r="B46" s="306"/>
      <c r="E46" s="308"/>
      <c r="F46" s="308"/>
      <c r="G46" s="309"/>
      <c r="H46" s="309"/>
      <c r="I46" s="309"/>
    </row>
    <row r="48" spans="1:9" s="307" customFormat="1" x14ac:dyDescent="0.2">
      <c r="A48" s="310"/>
      <c r="B48" s="306"/>
      <c r="E48" s="308"/>
      <c r="F48" s="308"/>
      <c r="G48" s="309"/>
      <c r="H48" s="309"/>
      <c r="I48" s="309"/>
    </row>
    <row r="49" spans="1:9" s="307" customFormat="1" x14ac:dyDescent="0.2">
      <c r="A49" s="310"/>
      <c r="B49" s="306"/>
      <c r="E49" s="308"/>
      <c r="F49" s="308"/>
      <c r="G49" s="309"/>
      <c r="H49" s="309"/>
      <c r="I49" s="309"/>
    </row>
    <row r="51" spans="1:9" s="307" customFormat="1" x14ac:dyDescent="0.2">
      <c r="A51" s="310"/>
      <c r="B51" s="306"/>
      <c r="E51" s="308"/>
      <c r="F51" s="308"/>
      <c r="G51" s="309"/>
      <c r="H51" s="309"/>
      <c r="I51" s="309"/>
    </row>
    <row r="52" spans="1:9" s="307" customFormat="1" x14ac:dyDescent="0.2">
      <c r="A52" s="310"/>
      <c r="B52" s="337"/>
      <c r="E52" s="308"/>
      <c r="F52" s="308"/>
      <c r="G52" s="309"/>
      <c r="H52" s="309"/>
      <c r="I52" s="309"/>
    </row>
    <row r="54" spans="1:9" s="307" customFormat="1" x14ac:dyDescent="0.2">
      <c r="A54" s="310"/>
      <c r="B54" s="306"/>
      <c r="E54" s="308"/>
      <c r="F54" s="308"/>
      <c r="G54" s="309"/>
      <c r="H54" s="309"/>
      <c r="I54" s="309"/>
    </row>
    <row r="55" spans="1:9" s="307" customFormat="1" x14ac:dyDescent="0.2">
      <c r="A55" s="310"/>
      <c r="B55" s="306"/>
      <c r="E55" s="308"/>
      <c r="F55" s="308"/>
      <c r="G55" s="309"/>
      <c r="H55" s="309"/>
      <c r="I55" s="309"/>
    </row>
    <row r="57" spans="1:9" s="307" customFormat="1" x14ac:dyDescent="0.2">
      <c r="A57" s="310"/>
      <c r="B57" s="306"/>
      <c r="E57" s="308"/>
      <c r="F57" s="308"/>
      <c r="G57" s="309"/>
      <c r="H57" s="309"/>
      <c r="I57" s="309"/>
    </row>
    <row r="58" spans="1:9" s="307" customFormat="1" x14ac:dyDescent="0.2">
      <c r="A58" s="310"/>
      <c r="B58" s="306"/>
      <c r="E58" s="308"/>
      <c r="F58" s="308"/>
      <c r="G58" s="309"/>
      <c r="H58" s="309"/>
      <c r="I58" s="309"/>
    </row>
    <row r="59" spans="1:9" s="307" customFormat="1" x14ac:dyDescent="0.2">
      <c r="A59" s="310"/>
      <c r="B59" s="306"/>
      <c r="E59" s="308"/>
      <c r="F59" s="308"/>
      <c r="G59" s="309"/>
      <c r="H59" s="309"/>
      <c r="I59" s="309"/>
    </row>
    <row r="60" spans="1:9" s="307" customFormat="1" x14ac:dyDescent="0.2">
      <c r="A60" s="310"/>
      <c r="B60" s="306"/>
      <c r="E60" s="308"/>
      <c r="F60" s="308"/>
      <c r="G60" s="309"/>
      <c r="H60" s="309"/>
      <c r="I60" s="309"/>
    </row>
    <row r="61" spans="1:9" s="307" customFormat="1" x14ac:dyDescent="0.2">
      <c r="A61" s="310"/>
      <c r="B61" s="306"/>
      <c r="E61" s="308"/>
      <c r="F61" s="308"/>
      <c r="G61" s="309"/>
      <c r="H61" s="309"/>
      <c r="I61" s="309"/>
    </row>
    <row r="63" spans="1:9" s="307" customFormat="1" x14ac:dyDescent="0.2">
      <c r="A63" s="310"/>
      <c r="B63" s="306"/>
      <c r="E63" s="308"/>
      <c r="F63" s="308"/>
      <c r="G63" s="309"/>
      <c r="H63" s="309"/>
      <c r="I63" s="309"/>
    </row>
    <row r="64" spans="1:9" s="307" customFormat="1" x14ac:dyDescent="0.2">
      <c r="A64" s="310"/>
      <c r="B64" s="306"/>
      <c r="E64" s="308"/>
      <c r="F64" s="308"/>
      <c r="G64" s="309"/>
      <c r="H64" s="309"/>
      <c r="I64" s="309"/>
    </row>
    <row r="66" spans="1:9" s="307" customFormat="1" x14ac:dyDescent="0.2">
      <c r="A66" s="310"/>
      <c r="B66" s="306"/>
      <c r="E66" s="308"/>
      <c r="F66" s="308"/>
      <c r="G66" s="309"/>
      <c r="H66" s="309"/>
      <c r="I66" s="309"/>
    </row>
    <row r="67" spans="1:9" s="307" customFormat="1" x14ac:dyDescent="0.2">
      <c r="A67" s="310"/>
      <c r="B67" s="306"/>
      <c r="E67" s="308"/>
      <c r="F67" s="308"/>
      <c r="G67" s="309"/>
      <c r="H67" s="309"/>
      <c r="I67" s="309"/>
    </row>
    <row r="69" spans="1:9" s="307" customFormat="1" x14ac:dyDescent="0.2">
      <c r="A69" s="310"/>
      <c r="B69" s="306"/>
      <c r="E69" s="308"/>
      <c r="F69" s="308"/>
      <c r="G69" s="309"/>
      <c r="H69" s="309"/>
      <c r="I69" s="309"/>
    </row>
    <row r="75" spans="1:9" s="307" customFormat="1" x14ac:dyDescent="0.2">
      <c r="A75" s="310"/>
      <c r="B75" s="306"/>
      <c r="E75" s="308"/>
      <c r="F75" s="308"/>
      <c r="G75" s="309"/>
      <c r="H75" s="309"/>
      <c r="I75" s="309"/>
    </row>
    <row r="76" spans="1:9" s="307" customFormat="1" x14ac:dyDescent="0.2">
      <c r="A76" s="310"/>
      <c r="B76" s="306"/>
      <c r="E76" s="308"/>
      <c r="F76" s="308"/>
      <c r="G76" s="309"/>
      <c r="H76" s="309"/>
      <c r="I76" s="309"/>
    </row>
    <row r="77" spans="1:9" s="307" customFormat="1" x14ac:dyDescent="0.2">
      <c r="A77" s="310"/>
      <c r="B77" s="306"/>
      <c r="E77" s="308"/>
      <c r="F77" s="308"/>
      <c r="G77" s="309"/>
      <c r="H77" s="309"/>
      <c r="I77" s="309"/>
    </row>
    <row r="79" spans="1:9" s="307" customFormat="1" x14ac:dyDescent="0.2">
      <c r="A79" s="310"/>
      <c r="B79" s="306"/>
      <c r="E79" s="308"/>
      <c r="F79" s="308"/>
      <c r="G79" s="309"/>
      <c r="H79" s="309"/>
      <c r="I79" s="309"/>
    </row>
    <row r="82" spans="1:9" s="307" customFormat="1" x14ac:dyDescent="0.2">
      <c r="A82" s="310"/>
      <c r="B82" s="306"/>
      <c r="E82" s="308"/>
      <c r="F82" s="308"/>
      <c r="G82" s="309"/>
      <c r="H82" s="309"/>
      <c r="I82" s="309"/>
    </row>
    <row r="83" spans="1:9" s="307" customFormat="1" x14ac:dyDescent="0.2">
      <c r="A83" s="310"/>
      <c r="B83" s="306"/>
      <c r="E83" s="308"/>
      <c r="F83" s="308"/>
      <c r="G83" s="309"/>
      <c r="H83" s="309"/>
      <c r="I83" s="309"/>
    </row>
    <row r="85" spans="1:9" s="307" customFormat="1" x14ac:dyDescent="0.2">
      <c r="A85" s="310"/>
      <c r="B85" s="306"/>
      <c r="E85" s="308"/>
      <c r="F85" s="308"/>
      <c r="G85" s="309"/>
      <c r="H85" s="309"/>
      <c r="I85" s="309"/>
    </row>
    <row r="86" spans="1:9" s="307" customFormat="1" x14ac:dyDescent="0.2">
      <c r="A86" s="310"/>
      <c r="B86" s="306"/>
      <c r="E86" s="308"/>
      <c r="F86" s="308"/>
      <c r="G86" s="309"/>
      <c r="H86" s="309"/>
      <c r="I86" s="309"/>
    </row>
    <row r="88" spans="1:9" s="307" customFormat="1" x14ac:dyDescent="0.2">
      <c r="A88" s="310"/>
      <c r="B88" s="306"/>
      <c r="E88" s="308"/>
      <c r="F88" s="308"/>
      <c r="G88" s="309"/>
      <c r="H88" s="309"/>
      <c r="I88" s="309"/>
    </row>
    <row r="92" spans="1:9" s="307" customFormat="1" x14ac:dyDescent="0.2">
      <c r="A92" s="310"/>
      <c r="B92" s="306"/>
      <c r="E92" s="308"/>
      <c r="F92" s="308"/>
      <c r="G92" s="309"/>
      <c r="H92" s="309"/>
      <c r="I92" s="309"/>
    </row>
    <row r="93" spans="1:9" s="307" customFormat="1" x14ac:dyDescent="0.2">
      <c r="A93" s="310"/>
      <c r="B93" s="306"/>
      <c r="E93" s="308"/>
      <c r="F93" s="308"/>
      <c r="G93" s="309"/>
      <c r="H93" s="309"/>
      <c r="I93" s="309"/>
    </row>
    <row r="95" spans="1:9" s="307" customFormat="1" x14ac:dyDescent="0.2">
      <c r="A95" s="310"/>
      <c r="B95" s="306"/>
      <c r="E95" s="308"/>
      <c r="F95" s="308"/>
      <c r="G95" s="309"/>
      <c r="H95" s="309"/>
      <c r="I95" s="309"/>
    </row>
    <row r="96" spans="1:9" s="307" customFormat="1" ht="15" x14ac:dyDescent="0.2">
      <c r="A96" s="310"/>
      <c r="B96" s="338"/>
      <c r="E96" s="308"/>
      <c r="F96" s="308"/>
      <c r="G96" s="309"/>
      <c r="H96" s="309"/>
      <c r="I96" s="309"/>
    </row>
    <row r="97" spans="1:9" ht="15" x14ac:dyDescent="0.2">
      <c r="B97" s="338"/>
    </row>
    <row r="98" spans="1:9" s="307" customFormat="1" x14ac:dyDescent="0.2">
      <c r="A98" s="310"/>
      <c r="B98" s="337"/>
      <c r="E98" s="308"/>
      <c r="F98" s="308"/>
      <c r="G98" s="309"/>
      <c r="H98" s="309"/>
      <c r="I98" s="309"/>
    </row>
    <row r="99" spans="1:9" s="307" customFormat="1" x14ac:dyDescent="0.2">
      <c r="A99" s="310"/>
      <c r="B99" s="306"/>
      <c r="E99" s="308"/>
      <c r="F99" s="308"/>
      <c r="G99" s="309"/>
      <c r="H99" s="309"/>
      <c r="I99" s="309"/>
    </row>
    <row r="101" spans="1:9" s="307" customFormat="1" x14ac:dyDescent="0.2">
      <c r="A101" s="310"/>
      <c r="B101" s="306"/>
      <c r="E101" s="308"/>
      <c r="F101" s="308"/>
      <c r="G101" s="309"/>
      <c r="H101" s="309"/>
      <c r="I101" s="309"/>
    </row>
    <row r="102" spans="1:9" s="307" customFormat="1" x14ac:dyDescent="0.2">
      <c r="A102" s="310"/>
      <c r="B102" s="306"/>
      <c r="E102" s="308"/>
      <c r="F102" s="308"/>
      <c r="G102" s="309"/>
      <c r="H102" s="309"/>
      <c r="I102" s="309"/>
    </row>
    <row r="104" spans="1:9" s="307" customFormat="1" x14ac:dyDescent="0.2">
      <c r="A104" s="310"/>
      <c r="B104" s="306"/>
      <c r="E104" s="308"/>
      <c r="F104" s="308"/>
      <c r="G104" s="309"/>
      <c r="H104" s="309"/>
      <c r="I104" s="309"/>
    </row>
    <row r="105" spans="1:9" s="307" customFormat="1" x14ac:dyDescent="0.2">
      <c r="A105" s="310"/>
      <c r="B105" s="306"/>
      <c r="E105" s="308"/>
      <c r="F105" s="308"/>
      <c r="G105" s="309"/>
      <c r="H105" s="309"/>
      <c r="I105" s="309"/>
    </row>
    <row r="106" spans="1:9" s="307" customFormat="1" x14ac:dyDescent="0.2">
      <c r="A106" s="310"/>
      <c r="B106" s="306"/>
      <c r="E106" s="308"/>
      <c r="F106" s="308"/>
      <c r="G106" s="309"/>
      <c r="H106" s="309"/>
      <c r="I106" s="309"/>
    </row>
    <row r="109" spans="1:9" s="307" customFormat="1" x14ac:dyDescent="0.2">
      <c r="A109" s="310"/>
      <c r="B109" s="306"/>
      <c r="E109" s="308"/>
      <c r="F109" s="308"/>
      <c r="G109" s="309"/>
      <c r="H109" s="309"/>
      <c r="I109" s="309"/>
    </row>
    <row r="110" spans="1:9" s="307" customFormat="1" x14ac:dyDescent="0.2">
      <c r="A110" s="310"/>
      <c r="B110" s="306"/>
      <c r="E110" s="308"/>
      <c r="F110" s="308"/>
      <c r="G110" s="309"/>
      <c r="H110" s="309"/>
      <c r="I110" s="309"/>
    </row>
    <row r="111" spans="1:9" s="307" customFormat="1" x14ac:dyDescent="0.2">
      <c r="A111" s="310"/>
      <c r="B111" s="306"/>
      <c r="E111" s="308"/>
      <c r="F111" s="308"/>
      <c r="G111" s="309"/>
      <c r="H111" s="309"/>
      <c r="I111" s="309"/>
    </row>
    <row r="112" spans="1:9" s="307" customFormat="1" x14ac:dyDescent="0.2">
      <c r="A112" s="310"/>
      <c r="B112" s="306"/>
      <c r="E112" s="308"/>
      <c r="F112" s="308"/>
      <c r="G112" s="309"/>
      <c r="H112" s="309"/>
      <c r="I112" s="309"/>
    </row>
    <row r="114" spans="1:9" s="307" customFormat="1" x14ac:dyDescent="0.2">
      <c r="A114" s="310"/>
      <c r="B114" s="306"/>
      <c r="E114" s="308"/>
      <c r="F114" s="308"/>
      <c r="G114" s="309"/>
      <c r="H114" s="309"/>
      <c r="I114" s="309"/>
    </row>
    <row r="115" spans="1:9" s="307" customFormat="1" x14ac:dyDescent="0.2">
      <c r="A115" s="310"/>
      <c r="B115" s="306"/>
      <c r="E115" s="308"/>
      <c r="F115" s="308"/>
      <c r="G115" s="309"/>
      <c r="H115" s="309"/>
      <c r="I115" s="309"/>
    </row>
    <row r="117" spans="1:9" s="307" customFormat="1" x14ac:dyDescent="0.2">
      <c r="A117" s="310"/>
      <c r="B117" s="306"/>
      <c r="E117" s="308"/>
      <c r="F117" s="308"/>
      <c r="G117" s="309"/>
      <c r="H117" s="309"/>
      <c r="I117" s="309"/>
    </row>
    <row r="118" spans="1:9" s="307" customFormat="1" x14ac:dyDescent="0.2">
      <c r="A118" s="310"/>
      <c r="B118" s="306"/>
      <c r="E118" s="308"/>
      <c r="F118" s="308"/>
      <c r="G118" s="309"/>
      <c r="H118" s="309"/>
      <c r="I118" s="309"/>
    </row>
    <row r="120" spans="1:9" s="307" customFormat="1" x14ac:dyDescent="0.2">
      <c r="A120" s="310"/>
      <c r="B120" s="306"/>
      <c r="E120" s="308"/>
      <c r="F120" s="308"/>
      <c r="G120" s="309"/>
      <c r="H120" s="309"/>
      <c r="I120" s="309"/>
    </row>
    <row r="121" spans="1:9" s="307" customFormat="1" x14ac:dyDescent="0.2">
      <c r="A121" s="310"/>
      <c r="B121" s="306"/>
      <c r="E121" s="308"/>
      <c r="F121" s="308"/>
      <c r="G121" s="309"/>
      <c r="H121" s="309"/>
      <c r="I121" s="309"/>
    </row>
    <row r="123" spans="1:9" s="307" customFormat="1" x14ac:dyDescent="0.2">
      <c r="A123" s="310"/>
      <c r="B123" s="306"/>
      <c r="E123" s="308"/>
      <c r="F123" s="308"/>
      <c r="G123" s="309"/>
      <c r="H123" s="309"/>
      <c r="I123" s="309"/>
    </row>
    <row r="127" spans="1:9" s="307" customFormat="1" x14ac:dyDescent="0.2">
      <c r="A127" s="310"/>
      <c r="B127" s="306"/>
      <c r="E127" s="308"/>
      <c r="F127" s="308"/>
      <c r="G127" s="309"/>
      <c r="H127" s="309"/>
      <c r="I127" s="309"/>
    </row>
    <row r="128" spans="1:9" s="307" customFormat="1" x14ac:dyDescent="0.2">
      <c r="A128" s="310"/>
      <c r="B128" s="306"/>
      <c r="E128" s="308"/>
      <c r="F128" s="308"/>
      <c r="G128" s="309"/>
      <c r="H128" s="309"/>
      <c r="I128" s="309"/>
    </row>
    <row r="129" spans="1:9" s="307" customFormat="1" x14ac:dyDescent="0.2">
      <c r="A129" s="310"/>
      <c r="B129" s="306"/>
      <c r="E129" s="308"/>
      <c r="F129" s="308"/>
      <c r="G129" s="309"/>
      <c r="H129" s="309"/>
      <c r="I129" s="309"/>
    </row>
    <row r="130" spans="1:9" s="307" customFormat="1" x14ac:dyDescent="0.2">
      <c r="A130" s="310"/>
      <c r="B130" s="306"/>
      <c r="E130" s="308"/>
      <c r="F130" s="308"/>
      <c r="G130" s="309"/>
      <c r="H130" s="309"/>
      <c r="I130" s="309"/>
    </row>
    <row r="131" spans="1:9" s="307" customFormat="1" x14ac:dyDescent="0.2">
      <c r="A131" s="310"/>
      <c r="B131" s="306"/>
      <c r="E131" s="308"/>
      <c r="F131" s="308"/>
      <c r="G131" s="309"/>
      <c r="H131" s="309"/>
      <c r="I131" s="309"/>
    </row>
    <row r="133" spans="1:9" s="307" customFormat="1" x14ac:dyDescent="0.2">
      <c r="A133" s="310"/>
      <c r="B133" s="306"/>
      <c r="E133" s="308"/>
      <c r="F133" s="308"/>
      <c r="G133" s="309"/>
      <c r="H133" s="309"/>
      <c r="I133" s="309"/>
    </row>
    <row r="134" spans="1:9" s="307" customFormat="1" x14ac:dyDescent="0.2">
      <c r="A134" s="310"/>
      <c r="B134" s="306"/>
      <c r="E134" s="308"/>
      <c r="F134" s="308"/>
      <c r="G134" s="309"/>
      <c r="H134" s="309"/>
      <c r="I134" s="309"/>
    </row>
    <row r="135" spans="1:9" s="307" customFormat="1" x14ac:dyDescent="0.2">
      <c r="A135" s="310"/>
      <c r="B135" s="306"/>
      <c r="E135" s="308"/>
      <c r="F135" s="308"/>
      <c r="G135" s="309"/>
      <c r="H135" s="309"/>
      <c r="I135" s="309"/>
    </row>
    <row r="139" spans="1:9" s="307" customFormat="1" x14ac:dyDescent="0.2">
      <c r="A139" s="310"/>
      <c r="B139" s="306"/>
      <c r="E139" s="308"/>
      <c r="F139" s="308"/>
      <c r="G139" s="309"/>
      <c r="H139" s="309"/>
      <c r="I139" s="309"/>
    </row>
    <row r="140" spans="1:9" s="307" customFormat="1" x14ac:dyDescent="0.2">
      <c r="A140" s="310"/>
      <c r="B140" s="306"/>
      <c r="E140" s="308"/>
      <c r="F140" s="308"/>
      <c r="G140" s="309"/>
      <c r="H140" s="309"/>
      <c r="I140" s="309"/>
    </row>
    <row r="142" spans="1:9" s="307" customFormat="1" x14ac:dyDescent="0.2">
      <c r="A142" s="310"/>
      <c r="B142" s="306"/>
      <c r="E142" s="308"/>
      <c r="F142" s="308"/>
      <c r="G142" s="309"/>
      <c r="H142" s="309"/>
      <c r="I142" s="309"/>
    </row>
    <row r="143" spans="1:9" s="307" customFormat="1" x14ac:dyDescent="0.2">
      <c r="A143" s="310"/>
      <c r="B143" s="306"/>
      <c r="E143" s="308"/>
      <c r="F143" s="308"/>
      <c r="G143" s="309"/>
      <c r="H143" s="309"/>
      <c r="I143" s="309"/>
    </row>
  </sheetData>
  <sheetProtection algorithmName="SHA-512" hashValue="W6cgp7xAFLPncDW2AhTpDmyo8F11pAYKClYdtIYWXr8ljQc3AIOmVsMkoT1IBm5+pZX3fjpnS62sM7SJkUakYA==" saltValue="pWhcP8Vgz5J1JXsKvtof5Q==" spinCount="100000" sheet="1" objects="1" scenarios="1" selectLockedCells="1"/>
  <mergeCells count="1">
    <mergeCell ref="B3:F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J58"/>
  <sheetViews>
    <sheetView view="pageBreakPreview" zoomScaleNormal="100" zoomScaleSheetLayoutView="100" workbookViewId="0">
      <selection activeCell="E7" sqref="E7"/>
    </sheetView>
  </sheetViews>
  <sheetFormatPr defaultRowHeight="12.75" x14ac:dyDescent="0.2"/>
  <cols>
    <col min="1" max="1" width="4.42578125" style="58" customWidth="1"/>
    <col min="2" max="2" width="34.28515625" style="58" customWidth="1"/>
    <col min="3" max="3" width="9.140625" style="58"/>
    <col min="4" max="4" width="9.42578125" style="58" bestFit="1" customWidth="1"/>
    <col min="5" max="16384" width="9.140625" style="58"/>
  </cols>
  <sheetData>
    <row r="1" spans="1:10" ht="15.75" x14ac:dyDescent="0.2">
      <c r="A1" s="124" t="s">
        <v>15</v>
      </c>
      <c r="B1" s="124" t="s">
        <v>16</v>
      </c>
      <c r="C1" s="125"/>
      <c r="D1" s="126"/>
      <c r="E1" s="127"/>
      <c r="F1" s="128"/>
    </row>
    <row r="2" spans="1:10" x14ac:dyDescent="0.2">
      <c r="A2" s="129"/>
      <c r="B2" s="129"/>
      <c r="C2" s="125"/>
      <c r="D2" s="126"/>
      <c r="E2" s="127"/>
      <c r="F2" s="128"/>
    </row>
    <row r="3" spans="1:10" x14ac:dyDescent="0.2">
      <c r="A3" s="129"/>
      <c r="B3" s="129"/>
      <c r="C3" s="125"/>
      <c r="D3" s="126"/>
      <c r="E3" s="127"/>
      <c r="F3" s="128"/>
    </row>
    <row r="4" spans="1:10" x14ac:dyDescent="0.2">
      <c r="A4" s="130" t="s">
        <v>217</v>
      </c>
      <c r="B4" s="130" t="s">
        <v>218</v>
      </c>
      <c r="C4" s="125"/>
      <c r="D4" s="126"/>
      <c r="E4" s="127"/>
      <c r="F4" s="128"/>
    </row>
    <row r="5" spans="1:10" x14ac:dyDescent="0.2">
      <c r="A5" s="129"/>
      <c r="B5" s="129"/>
      <c r="C5" s="125"/>
      <c r="D5" s="126"/>
      <c r="E5" s="127"/>
      <c r="F5" s="128"/>
    </row>
    <row r="6" spans="1:10" s="133" customFormat="1" ht="35.25" customHeight="1" x14ac:dyDescent="0.2">
      <c r="A6" s="131" t="s">
        <v>11</v>
      </c>
      <c r="B6" s="132" t="s">
        <v>219</v>
      </c>
      <c r="C6" s="125"/>
      <c r="D6" s="126"/>
      <c r="E6" s="127"/>
      <c r="F6" s="128"/>
      <c r="I6" s="124"/>
      <c r="J6" s="124"/>
    </row>
    <row r="7" spans="1:10" s="133" customFormat="1" x14ac:dyDescent="0.2">
      <c r="A7" s="131"/>
      <c r="B7" s="132"/>
      <c r="C7" s="125" t="s">
        <v>90</v>
      </c>
      <c r="D7" s="126">
        <v>1</v>
      </c>
      <c r="E7" s="141">
        <v>0</v>
      </c>
      <c r="F7" s="128">
        <f>ROUND((ROUND(D7,2)*ROUND(E7,2)),2)</f>
        <v>0</v>
      </c>
      <c r="I7" s="129"/>
      <c r="J7" s="129"/>
    </row>
    <row r="8" spans="1:10" x14ac:dyDescent="0.2">
      <c r="A8" s="131"/>
      <c r="B8" s="132"/>
      <c r="C8" s="125"/>
      <c r="D8" s="126"/>
      <c r="E8" s="127"/>
      <c r="F8" s="128"/>
      <c r="I8" s="129"/>
      <c r="J8" s="129"/>
    </row>
    <row r="9" spans="1:10" ht="51" customHeight="1" x14ac:dyDescent="0.2">
      <c r="A9" s="131" t="s">
        <v>10</v>
      </c>
      <c r="B9" s="132" t="s">
        <v>220</v>
      </c>
      <c r="C9" s="125"/>
      <c r="D9" s="126"/>
      <c r="E9" s="127"/>
      <c r="F9" s="128"/>
      <c r="I9" s="129"/>
      <c r="J9" s="129"/>
    </row>
    <row r="10" spans="1:10" x14ac:dyDescent="0.2">
      <c r="A10" s="131"/>
      <c r="B10" s="132"/>
      <c r="C10" s="125" t="s">
        <v>28</v>
      </c>
      <c r="D10" s="126">
        <v>50</v>
      </c>
      <c r="E10" s="141">
        <v>0</v>
      </c>
      <c r="F10" s="128">
        <f>ROUND((ROUND(D10,2)*ROUND(E10,2)),2)</f>
        <v>0</v>
      </c>
    </row>
    <row r="11" spans="1:10" x14ac:dyDescent="0.2">
      <c r="A11" s="131"/>
      <c r="B11" s="132"/>
      <c r="C11" s="125"/>
      <c r="D11" s="126"/>
      <c r="E11" s="127"/>
      <c r="F11" s="128"/>
    </row>
    <row r="12" spans="1:10" ht="51.75" customHeight="1" x14ac:dyDescent="0.2">
      <c r="A12" s="131" t="s">
        <v>100</v>
      </c>
      <c r="B12" s="132" t="s">
        <v>221</v>
      </c>
      <c r="C12" s="125"/>
      <c r="D12" s="126"/>
      <c r="E12" s="127"/>
      <c r="F12" s="128"/>
    </row>
    <row r="13" spans="1:10" x14ac:dyDescent="0.2">
      <c r="A13" s="131"/>
      <c r="B13" s="132"/>
      <c r="C13" s="125" t="s">
        <v>30</v>
      </c>
      <c r="D13" s="126">
        <v>2.4700000000000002</v>
      </c>
      <c r="E13" s="141">
        <v>0</v>
      </c>
      <c r="F13" s="128">
        <f>ROUND((ROUND(D13,2)*ROUND(E13,2)),2)</f>
        <v>0</v>
      </c>
    </row>
    <row r="14" spans="1:10" x14ac:dyDescent="0.2">
      <c r="A14" s="131"/>
      <c r="B14" s="132"/>
      <c r="C14" s="125"/>
      <c r="D14" s="126"/>
      <c r="E14" s="127"/>
      <c r="F14" s="128"/>
    </row>
    <row r="15" spans="1:10" ht="36.75" customHeight="1" x14ac:dyDescent="0.2">
      <c r="A15" s="131" t="s">
        <v>102</v>
      </c>
      <c r="B15" s="132" t="s">
        <v>222</v>
      </c>
      <c r="C15" s="125"/>
      <c r="D15" s="126"/>
      <c r="E15" s="127"/>
      <c r="F15" s="128"/>
    </row>
    <row r="16" spans="1:10" x14ac:dyDescent="0.2">
      <c r="A16" s="131"/>
      <c r="B16" s="132"/>
      <c r="C16" s="125" t="s">
        <v>30</v>
      </c>
      <c r="D16" s="126">
        <v>21.3</v>
      </c>
      <c r="E16" s="141">
        <v>0</v>
      </c>
      <c r="F16" s="128">
        <f>ROUND((ROUND(D16,2)*ROUND(E16,2)),2)</f>
        <v>0</v>
      </c>
    </row>
    <row r="17" spans="1:6" x14ac:dyDescent="0.2">
      <c r="A17" s="131"/>
      <c r="B17" s="132"/>
      <c r="C17" s="125"/>
      <c r="D17" s="126"/>
      <c r="E17" s="127"/>
      <c r="F17" s="128"/>
    </row>
    <row r="18" spans="1:6" ht="24" x14ac:dyDescent="0.2">
      <c r="A18" s="131" t="s">
        <v>223</v>
      </c>
      <c r="B18" s="132" t="s">
        <v>242</v>
      </c>
      <c r="C18" s="125"/>
      <c r="D18" s="126"/>
      <c r="E18" s="127"/>
      <c r="F18" s="128"/>
    </row>
    <row r="19" spans="1:6" x14ac:dyDescent="0.2">
      <c r="A19" s="131"/>
      <c r="B19" s="132"/>
      <c r="C19" s="125" t="s">
        <v>28</v>
      </c>
      <c r="D19" s="126">
        <v>32.86</v>
      </c>
      <c r="E19" s="141">
        <v>0</v>
      </c>
      <c r="F19" s="128">
        <f>ROUND((ROUND(D19,2)*ROUND(E19,2)),2)</f>
        <v>0</v>
      </c>
    </row>
    <row r="20" spans="1:6" x14ac:dyDescent="0.2">
      <c r="A20" s="131"/>
      <c r="B20" s="132"/>
      <c r="C20" s="125"/>
      <c r="D20" s="126"/>
      <c r="E20" s="127"/>
      <c r="F20" s="128"/>
    </row>
    <row r="21" spans="1:6" ht="33.75" customHeight="1" x14ac:dyDescent="0.2">
      <c r="A21" s="131" t="s">
        <v>104</v>
      </c>
      <c r="B21" s="132" t="s">
        <v>240</v>
      </c>
      <c r="C21" s="125"/>
      <c r="D21" s="126"/>
      <c r="E21" s="127"/>
      <c r="F21" s="128"/>
    </row>
    <row r="22" spans="1:6" x14ac:dyDescent="0.2">
      <c r="A22" s="131"/>
      <c r="B22" s="132"/>
      <c r="C22" s="125" t="s">
        <v>28</v>
      </c>
      <c r="D22" s="126">
        <v>42.74</v>
      </c>
      <c r="E22" s="141">
        <v>0</v>
      </c>
      <c r="F22" s="128">
        <f>ROUND((ROUND(D22,2)*ROUND(E22,2)),2)</f>
        <v>0</v>
      </c>
    </row>
    <row r="23" spans="1:6" x14ac:dyDescent="0.2">
      <c r="A23" s="131"/>
      <c r="B23" s="132"/>
      <c r="C23" s="125"/>
      <c r="D23" s="126"/>
      <c r="E23" s="127"/>
      <c r="F23" s="128"/>
    </row>
    <row r="24" spans="1:6" ht="54" customHeight="1" x14ac:dyDescent="0.2">
      <c r="A24" s="131" t="s">
        <v>106</v>
      </c>
      <c r="B24" s="132" t="s">
        <v>224</v>
      </c>
      <c r="C24" s="125"/>
      <c r="D24" s="126"/>
      <c r="E24" s="127"/>
      <c r="F24" s="128"/>
    </row>
    <row r="25" spans="1:6" x14ac:dyDescent="0.2">
      <c r="A25" s="131"/>
      <c r="B25" s="132"/>
      <c r="C25" s="125" t="s">
        <v>28</v>
      </c>
      <c r="D25" s="126">
        <v>75.599999999999994</v>
      </c>
      <c r="E25" s="141">
        <v>0</v>
      </c>
      <c r="F25" s="128">
        <f>ROUND((ROUND(D25,2)*ROUND(E25,2)),2)</f>
        <v>0</v>
      </c>
    </row>
    <row r="26" spans="1:6" x14ac:dyDescent="0.2">
      <c r="A26" s="131"/>
      <c r="B26" s="132"/>
      <c r="C26" s="125"/>
      <c r="D26" s="126"/>
      <c r="E26" s="127"/>
      <c r="F26" s="128"/>
    </row>
    <row r="27" spans="1:6" ht="72" customHeight="1" x14ac:dyDescent="0.2">
      <c r="A27" s="131" t="s">
        <v>110</v>
      </c>
      <c r="B27" s="132" t="s">
        <v>226</v>
      </c>
      <c r="C27" s="125"/>
      <c r="D27" s="126"/>
      <c r="E27" s="127"/>
      <c r="F27" s="128"/>
    </row>
    <row r="28" spans="1:6" x14ac:dyDescent="0.2">
      <c r="A28" s="131"/>
      <c r="B28" s="132"/>
      <c r="C28" s="125" t="s">
        <v>90</v>
      </c>
      <c r="D28" s="126">
        <v>1</v>
      </c>
      <c r="E28" s="141">
        <v>0</v>
      </c>
      <c r="F28" s="128">
        <f>ROUND((ROUND(D28,2)*ROUND(E28,2)),2)</f>
        <v>0</v>
      </c>
    </row>
    <row r="29" spans="1:6" x14ac:dyDescent="0.2">
      <c r="A29" s="131"/>
      <c r="B29" s="132"/>
      <c r="C29" s="125"/>
      <c r="D29" s="126"/>
      <c r="E29" s="127"/>
      <c r="F29" s="128"/>
    </row>
    <row r="30" spans="1:6" ht="55.5" customHeight="1" x14ac:dyDescent="0.2">
      <c r="A30" s="131" t="s">
        <v>112</v>
      </c>
      <c r="B30" s="132" t="s">
        <v>232</v>
      </c>
      <c r="C30" s="125"/>
      <c r="D30" s="126"/>
      <c r="E30" s="127"/>
      <c r="F30" s="128"/>
    </row>
    <row r="31" spans="1:6" x14ac:dyDescent="0.2">
      <c r="A31" s="131"/>
      <c r="B31" s="132"/>
      <c r="C31" s="125" t="s">
        <v>90</v>
      </c>
      <c r="D31" s="126">
        <v>1</v>
      </c>
      <c r="E31" s="141">
        <v>0</v>
      </c>
      <c r="F31" s="128">
        <f>ROUND((ROUND(D31,2)*ROUND(E31,2)),2)</f>
        <v>0</v>
      </c>
    </row>
    <row r="32" spans="1:6" x14ac:dyDescent="0.2">
      <c r="A32" s="131"/>
      <c r="B32" s="132"/>
      <c r="C32" s="125"/>
      <c r="D32" s="126"/>
      <c r="E32" s="127"/>
      <c r="F32" s="128"/>
    </row>
    <row r="33" spans="1:6" ht="54" customHeight="1" x14ac:dyDescent="0.2">
      <c r="A33" s="131" t="s">
        <v>225</v>
      </c>
      <c r="B33" s="132" t="s">
        <v>233</v>
      </c>
      <c r="C33" s="125"/>
      <c r="D33" s="126"/>
      <c r="E33" s="127"/>
      <c r="F33" s="128"/>
    </row>
    <row r="34" spans="1:6" x14ac:dyDescent="0.2">
      <c r="A34" s="131"/>
      <c r="B34" s="132"/>
      <c r="C34" s="125" t="s">
        <v>90</v>
      </c>
      <c r="D34" s="126">
        <v>1</v>
      </c>
      <c r="E34" s="141">
        <v>0</v>
      </c>
      <c r="F34" s="128">
        <f>ROUND((ROUND(D34,2)*ROUND(E34,2)),2)</f>
        <v>0</v>
      </c>
    </row>
    <row r="35" spans="1:6" x14ac:dyDescent="0.2">
      <c r="A35" s="131"/>
      <c r="B35" s="132"/>
      <c r="C35" s="125"/>
      <c r="D35" s="126"/>
      <c r="E35" s="127"/>
      <c r="F35" s="128"/>
    </row>
    <row r="36" spans="1:6" ht="85.5" customHeight="1" x14ac:dyDescent="0.2">
      <c r="A36" s="131" t="s">
        <v>227</v>
      </c>
      <c r="B36" s="132" t="s">
        <v>234</v>
      </c>
      <c r="C36" s="125"/>
      <c r="D36" s="126"/>
      <c r="E36" s="127"/>
      <c r="F36" s="128"/>
    </row>
    <row r="37" spans="1:6" x14ac:dyDescent="0.2">
      <c r="A37" s="131"/>
      <c r="B37" s="132"/>
      <c r="C37" s="125" t="s">
        <v>90</v>
      </c>
      <c r="D37" s="126">
        <v>1</v>
      </c>
      <c r="E37" s="141">
        <v>0</v>
      </c>
      <c r="F37" s="128">
        <f>ROUND((ROUND(D37,2)*ROUND(E37,2)),2)</f>
        <v>0</v>
      </c>
    </row>
    <row r="38" spans="1:6" x14ac:dyDescent="0.2">
      <c r="A38" s="131"/>
      <c r="B38" s="132"/>
      <c r="C38" s="125"/>
      <c r="D38" s="126"/>
      <c r="E38" s="127"/>
      <c r="F38" s="128"/>
    </row>
    <row r="39" spans="1:6" ht="53.25" customHeight="1" x14ac:dyDescent="0.2">
      <c r="A39" s="131" t="s">
        <v>228</v>
      </c>
      <c r="B39" s="132" t="s">
        <v>241</v>
      </c>
      <c r="C39" s="125"/>
      <c r="D39" s="126"/>
      <c r="E39" s="127"/>
      <c r="F39" s="128"/>
    </row>
    <row r="40" spans="1:6" x14ac:dyDescent="0.2">
      <c r="A40" s="131"/>
      <c r="B40" s="132"/>
      <c r="C40" s="125" t="s">
        <v>90</v>
      </c>
      <c r="D40" s="126">
        <v>1</v>
      </c>
      <c r="E40" s="141">
        <v>0</v>
      </c>
      <c r="F40" s="128">
        <f>ROUND((ROUND(D40,2)*ROUND(E40,2)),2)</f>
        <v>0</v>
      </c>
    </row>
    <row r="41" spans="1:6" x14ac:dyDescent="0.2">
      <c r="A41" s="131"/>
      <c r="B41" s="132"/>
      <c r="C41" s="125"/>
      <c r="D41" s="126"/>
      <c r="E41" s="127"/>
      <c r="F41" s="128"/>
    </row>
    <row r="42" spans="1:6" ht="52.5" customHeight="1" x14ac:dyDescent="0.2">
      <c r="A42" s="131" t="s">
        <v>229</v>
      </c>
      <c r="B42" s="132" t="s">
        <v>237</v>
      </c>
      <c r="C42" s="125"/>
      <c r="D42" s="126"/>
      <c r="E42" s="127"/>
      <c r="F42" s="128"/>
    </row>
    <row r="43" spans="1:6" x14ac:dyDescent="0.2">
      <c r="A43" s="131"/>
      <c r="B43" s="132"/>
      <c r="C43" s="125" t="s">
        <v>55</v>
      </c>
      <c r="D43" s="126">
        <v>10</v>
      </c>
      <c r="E43" s="141">
        <v>0</v>
      </c>
      <c r="F43" s="128">
        <f>ROUND((ROUND(D43,2)*ROUND(E43,2)),2)</f>
        <v>0</v>
      </c>
    </row>
    <row r="44" spans="1:6" x14ac:dyDescent="0.2">
      <c r="A44" s="131"/>
      <c r="B44" s="132"/>
      <c r="C44" s="125"/>
      <c r="D44" s="126"/>
      <c r="E44" s="127"/>
      <c r="F44" s="128"/>
    </row>
    <row r="45" spans="1:6" ht="36" x14ac:dyDescent="0.2">
      <c r="A45" s="131" t="s">
        <v>235</v>
      </c>
      <c r="B45" s="132" t="s">
        <v>321</v>
      </c>
      <c r="C45" s="125"/>
      <c r="D45" s="126"/>
      <c r="E45" s="127"/>
      <c r="F45" s="128"/>
    </row>
    <row r="46" spans="1:6" x14ac:dyDescent="0.2">
      <c r="A46" s="131"/>
      <c r="B46" s="132"/>
      <c r="C46" s="125" t="s">
        <v>32</v>
      </c>
      <c r="D46" s="126">
        <v>53.6</v>
      </c>
      <c r="E46" s="141">
        <v>0</v>
      </c>
      <c r="F46" s="128">
        <f>ROUND((ROUND(D46,2)*ROUND(E46,2)),2)</f>
        <v>0</v>
      </c>
    </row>
    <row r="47" spans="1:6" x14ac:dyDescent="0.2">
      <c r="A47" s="131"/>
      <c r="B47" s="132"/>
      <c r="C47" s="125"/>
      <c r="D47" s="126"/>
      <c r="E47" s="127"/>
      <c r="F47" s="128"/>
    </row>
    <row r="48" spans="1:6" ht="21" customHeight="1" x14ac:dyDescent="0.2">
      <c r="A48" s="131" t="s">
        <v>236</v>
      </c>
      <c r="B48" s="132" t="s">
        <v>239</v>
      </c>
      <c r="C48" s="125"/>
      <c r="D48" s="126"/>
      <c r="E48" s="127"/>
      <c r="F48" s="128"/>
    </row>
    <row r="49" spans="1:7" x14ac:dyDescent="0.2">
      <c r="A49" s="131"/>
      <c r="B49" s="132"/>
      <c r="C49" s="125" t="s">
        <v>55</v>
      </c>
      <c r="D49" s="126">
        <v>12</v>
      </c>
      <c r="E49" s="141">
        <v>0</v>
      </c>
      <c r="F49" s="128">
        <f>ROUND((ROUND(D49,2)*ROUND(E49,2)),2)</f>
        <v>0</v>
      </c>
    </row>
    <row r="50" spans="1:7" x14ac:dyDescent="0.2">
      <c r="A50" s="131"/>
      <c r="B50" s="132"/>
      <c r="C50" s="125"/>
      <c r="D50" s="126"/>
      <c r="E50" s="127"/>
      <c r="F50" s="128"/>
    </row>
    <row r="51" spans="1:7" s="133" customFormat="1" ht="33.75" customHeight="1" x14ac:dyDescent="0.2">
      <c r="A51" s="131" t="s">
        <v>238</v>
      </c>
      <c r="B51" s="132" t="s">
        <v>230</v>
      </c>
      <c r="C51" s="125"/>
      <c r="D51" s="126"/>
      <c r="E51" s="127"/>
      <c r="F51" s="128"/>
    </row>
    <row r="52" spans="1:7" s="133" customFormat="1" x14ac:dyDescent="0.2">
      <c r="A52" s="131"/>
      <c r="B52" s="132"/>
      <c r="C52" s="125" t="s">
        <v>30</v>
      </c>
      <c r="D52" s="126">
        <f>D10*0.02+D13*1.15+D16*1.15+D22*0.015+D25*0.15+5</f>
        <v>45.316599999999994</v>
      </c>
      <c r="E52" s="141">
        <v>0</v>
      </c>
      <c r="F52" s="128">
        <f>ROUND((ROUND(D52,2)*ROUND(E52,2)),2)</f>
        <v>0</v>
      </c>
    </row>
    <row r="53" spans="1:7" s="133" customFormat="1" x14ac:dyDescent="0.2">
      <c r="A53" s="131"/>
      <c r="B53" s="132"/>
      <c r="C53" s="125"/>
      <c r="D53" s="126"/>
      <c r="E53" s="127"/>
      <c r="F53" s="128"/>
    </row>
    <row r="54" spans="1:7" s="133" customFormat="1" ht="24" x14ac:dyDescent="0.2">
      <c r="A54" s="131" t="s">
        <v>320</v>
      </c>
      <c r="B54" s="132" t="s">
        <v>231</v>
      </c>
      <c r="C54" s="125"/>
      <c r="D54" s="126"/>
      <c r="E54" s="127"/>
      <c r="F54" s="128"/>
    </row>
    <row r="55" spans="1:7" s="133" customFormat="1" x14ac:dyDescent="0.2">
      <c r="A55" s="131"/>
      <c r="B55" s="132"/>
      <c r="C55" s="125" t="s">
        <v>30</v>
      </c>
      <c r="D55" s="126">
        <f>D52</f>
        <v>45.316599999999994</v>
      </c>
      <c r="E55" s="141">
        <v>0</v>
      </c>
      <c r="F55" s="128">
        <f>ROUND((ROUND(D55,2)*ROUND(E55,2)),2)</f>
        <v>0</v>
      </c>
    </row>
    <row r="56" spans="1:7" x14ac:dyDescent="0.2">
      <c r="A56" s="131"/>
      <c r="B56" s="132"/>
      <c r="C56" s="125"/>
      <c r="D56" s="126"/>
      <c r="E56" s="127"/>
      <c r="F56" s="128"/>
    </row>
    <row r="57" spans="1:7" x14ac:dyDescent="0.2">
      <c r="A57" s="131"/>
      <c r="B57" s="132"/>
      <c r="C57" s="125"/>
      <c r="D57" s="126"/>
      <c r="E57" s="127"/>
      <c r="F57" s="128"/>
    </row>
    <row r="58" spans="1:7" ht="15.75" x14ac:dyDescent="0.2">
      <c r="A58" s="134"/>
      <c r="B58" s="135" t="s">
        <v>548</v>
      </c>
      <c r="C58" s="136"/>
      <c r="D58" s="137"/>
      <c r="E58" s="138"/>
      <c r="F58" s="139">
        <f>SUM(F7:F56)</f>
        <v>0</v>
      </c>
      <c r="G58" s="140"/>
    </row>
  </sheetData>
  <sheetProtection algorithmName="SHA-512" hashValue="QrFssxYrXsXcatDkdc2HyBmv2bYyUoxdm+lMsq2YcVZExHwEPJtGQbkGj/Y+OEMFFVrFHsmnv/bRQeH9LBUzng==" saltValue="a4/EsC2+o+ry9fyelfKRyw==" spinCount="100000" sheet="1" objects="1" scenarios="1"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49"/>
  <sheetViews>
    <sheetView view="pageBreakPreview" zoomScaleNormal="100" workbookViewId="0">
      <selection activeCell="F9" sqref="F9"/>
    </sheetView>
  </sheetViews>
  <sheetFormatPr defaultColWidth="8.85546875" defaultRowHeight="12.75" x14ac:dyDescent="0.2"/>
  <cols>
    <col min="1" max="1" width="4.28515625" style="111" customWidth="1"/>
    <col min="2" max="2" width="5.7109375" style="142" customWidth="1"/>
    <col min="3" max="3" width="49.85546875" style="143" customWidth="1"/>
    <col min="4" max="4" width="7" style="144" customWidth="1"/>
    <col min="5" max="5" width="9.85546875" style="145" bestFit="1" customWidth="1"/>
    <col min="6" max="6" width="10.140625" style="169" customWidth="1"/>
    <col min="7" max="7" width="10" style="147" customWidth="1"/>
    <col min="8" max="16384" width="8.85546875" style="111"/>
  </cols>
  <sheetData>
    <row r="1" spans="1:9" x14ac:dyDescent="0.2">
      <c r="F1" s="146"/>
    </row>
    <row r="2" spans="1:9" s="152" customFormat="1" ht="15.75" x14ac:dyDescent="0.25">
      <c r="A2" s="117"/>
      <c r="B2" s="124" t="s">
        <v>15</v>
      </c>
      <c r="C2" s="124" t="s">
        <v>16</v>
      </c>
      <c r="D2" s="148"/>
      <c r="E2" s="149"/>
      <c r="F2" s="150"/>
      <c r="G2" s="151"/>
      <c r="H2" s="117"/>
      <c r="I2" s="117"/>
    </row>
    <row r="3" spans="1:9" s="152" customFormat="1" x14ac:dyDescent="0.2">
      <c r="A3" s="117"/>
      <c r="B3" s="129"/>
      <c r="C3" s="129"/>
      <c r="D3" s="153"/>
      <c r="E3" s="154"/>
      <c r="F3" s="150"/>
      <c r="G3" s="151"/>
      <c r="H3" s="117"/>
      <c r="I3" s="117"/>
    </row>
    <row r="4" spans="1:9" s="152" customFormat="1" x14ac:dyDescent="0.2">
      <c r="A4" s="117"/>
      <c r="B4" s="129"/>
      <c r="C4" s="129"/>
      <c r="D4" s="153"/>
      <c r="E4" s="154"/>
      <c r="F4" s="151"/>
      <c r="G4" s="151"/>
      <c r="H4" s="117"/>
      <c r="I4" s="117"/>
    </row>
    <row r="5" spans="1:9" s="152" customFormat="1" x14ac:dyDescent="0.2">
      <c r="A5" s="117"/>
      <c r="B5" s="129" t="s">
        <v>17</v>
      </c>
      <c r="C5" s="129" t="s">
        <v>79</v>
      </c>
      <c r="D5" s="153"/>
      <c r="E5" s="154"/>
      <c r="F5" s="151"/>
      <c r="G5" s="151"/>
      <c r="H5" s="117"/>
      <c r="I5" s="117"/>
    </row>
    <row r="6" spans="1:9" x14ac:dyDescent="0.2">
      <c r="A6" s="79"/>
      <c r="B6" s="129"/>
      <c r="C6" s="129"/>
      <c r="D6" s="153"/>
      <c r="E6" s="154"/>
      <c r="F6" s="155"/>
      <c r="G6" s="155"/>
      <c r="H6" s="79"/>
      <c r="I6" s="79"/>
    </row>
    <row r="7" spans="1:9" ht="14.25" customHeight="1" x14ac:dyDescent="0.2">
      <c r="A7" s="79"/>
      <c r="B7" s="129"/>
      <c r="C7" s="156" t="s">
        <v>23</v>
      </c>
      <c r="D7" s="153" t="s">
        <v>24</v>
      </c>
      <c r="E7" s="154" t="s">
        <v>25</v>
      </c>
      <c r="F7" s="151" t="s">
        <v>56</v>
      </c>
      <c r="G7" s="151" t="s">
        <v>26</v>
      </c>
      <c r="H7" s="79"/>
      <c r="I7" s="79"/>
    </row>
    <row r="8" spans="1:9" x14ac:dyDescent="0.2">
      <c r="A8" s="79"/>
      <c r="B8" s="157"/>
      <c r="C8" s="158"/>
      <c r="D8" s="159"/>
      <c r="E8" s="160"/>
      <c r="F8" s="155"/>
      <c r="G8" s="155"/>
      <c r="H8" s="79"/>
      <c r="I8" s="79"/>
    </row>
    <row r="9" spans="1:9" ht="48" x14ac:dyDescent="0.2">
      <c r="A9" s="79"/>
      <c r="B9" s="157" t="s">
        <v>20</v>
      </c>
      <c r="C9" s="158" t="s">
        <v>80</v>
      </c>
      <c r="D9" s="159" t="s">
        <v>22</v>
      </c>
      <c r="E9" s="161">
        <v>1</v>
      </c>
      <c r="F9" s="170">
        <v>0</v>
      </c>
      <c r="G9" s="128">
        <f>ROUND((ROUND(E9,2)*ROUND(F9,2)),2)</f>
        <v>0</v>
      </c>
      <c r="H9" s="79"/>
      <c r="I9" s="79"/>
    </row>
    <row r="10" spans="1:9" x14ac:dyDescent="0.2">
      <c r="A10" s="79"/>
      <c r="B10" s="157"/>
      <c r="C10" s="158"/>
      <c r="D10" s="159"/>
      <c r="E10" s="161"/>
      <c r="F10" s="162"/>
      <c r="G10" s="163"/>
      <c r="H10" s="79"/>
      <c r="I10" s="79"/>
    </row>
    <row r="11" spans="1:9" ht="36" x14ac:dyDescent="0.2">
      <c r="A11" s="79"/>
      <c r="B11" s="157" t="s">
        <v>27</v>
      </c>
      <c r="C11" s="158" t="s">
        <v>81</v>
      </c>
      <c r="D11" s="159" t="s">
        <v>22</v>
      </c>
      <c r="E11" s="161">
        <v>4</v>
      </c>
      <c r="F11" s="170">
        <v>0</v>
      </c>
      <c r="G11" s="128">
        <f t="shared" ref="G11" si="0">ROUND((ROUND(E11,2)*ROUND(F11,2)),2)</f>
        <v>0</v>
      </c>
      <c r="H11" s="79"/>
      <c r="I11" s="79"/>
    </row>
    <row r="12" spans="1:9" s="164" customFormat="1" x14ac:dyDescent="0.2">
      <c r="B12" s="157"/>
      <c r="C12" s="158"/>
      <c r="D12" s="159"/>
      <c r="E12" s="161"/>
      <c r="F12" s="162"/>
      <c r="G12" s="163"/>
    </row>
    <row r="13" spans="1:9" ht="36" x14ac:dyDescent="0.2">
      <c r="A13" s="79"/>
      <c r="B13" s="157" t="s">
        <v>29</v>
      </c>
      <c r="C13" s="158" t="s">
        <v>82</v>
      </c>
      <c r="D13" s="159" t="s">
        <v>30</v>
      </c>
      <c r="E13" s="161">
        <v>3.1</v>
      </c>
      <c r="F13" s="170">
        <v>0</v>
      </c>
      <c r="G13" s="128">
        <f t="shared" ref="G13" si="1">ROUND((ROUND(E13,2)*ROUND(F13,2)),2)</f>
        <v>0</v>
      </c>
      <c r="H13" s="79"/>
      <c r="I13" s="79"/>
    </row>
    <row r="14" spans="1:9" x14ac:dyDescent="0.2">
      <c r="E14" s="165"/>
      <c r="F14" s="162"/>
      <c r="G14" s="163"/>
    </row>
    <row r="15" spans="1:9" ht="36" x14ac:dyDescent="0.2">
      <c r="B15" s="142" t="s">
        <v>31</v>
      </c>
      <c r="C15" s="158" t="s">
        <v>133</v>
      </c>
      <c r="D15" s="144" t="s">
        <v>30</v>
      </c>
      <c r="E15" s="165">
        <v>11.3</v>
      </c>
      <c r="F15" s="170">
        <v>0</v>
      </c>
      <c r="G15" s="128">
        <f t="shared" ref="G15" si="2">ROUND((ROUND(E15,2)*ROUND(F15,2)),2)</f>
        <v>0</v>
      </c>
    </row>
    <row r="16" spans="1:9" x14ac:dyDescent="0.2">
      <c r="E16" s="165"/>
      <c r="F16" s="162"/>
      <c r="G16" s="163"/>
    </row>
    <row r="17" spans="1:7" ht="36" x14ac:dyDescent="0.2">
      <c r="B17" s="142" t="s">
        <v>33</v>
      </c>
      <c r="C17" s="158" t="s">
        <v>45</v>
      </c>
      <c r="D17" s="144" t="s">
        <v>28</v>
      </c>
      <c r="E17" s="165">
        <v>15</v>
      </c>
      <c r="F17" s="170">
        <v>0</v>
      </c>
      <c r="G17" s="128">
        <f t="shared" ref="G17" si="3">ROUND((ROUND(E17,2)*ROUND(F17,2)),2)</f>
        <v>0</v>
      </c>
    </row>
    <row r="18" spans="1:7" x14ac:dyDescent="0.2">
      <c r="B18" s="157"/>
      <c r="C18" s="158"/>
      <c r="D18" s="159"/>
      <c r="E18" s="161"/>
      <c r="F18" s="162"/>
      <c r="G18" s="163"/>
    </row>
    <row r="19" spans="1:7" ht="24" x14ac:dyDescent="0.2">
      <c r="B19" s="157" t="s">
        <v>34</v>
      </c>
      <c r="C19" s="158" t="s">
        <v>83</v>
      </c>
      <c r="D19" s="159" t="s">
        <v>28</v>
      </c>
      <c r="E19" s="161">
        <f>E17</f>
        <v>15</v>
      </c>
      <c r="F19" s="170">
        <v>0</v>
      </c>
      <c r="G19" s="128">
        <f t="shared" ref="G19" si="4">ROUND((ROUND(E19,2)*ROUND(F19,2)),2)</f>
        <v>0</v>
      </c>
    </row>
    <row r="20" spans="1:7" x14ac:dyDescent="0.2">
      <c r="B20" s="157"/>
      <c r="C20" s="158"/>
      <c r="D20" s="159"/>
      <c r="E20" s="161"/>
      <c r="F20" s="162"/>
      <c r="G20" s="163"/>
    </row>
    <row r="21" spans="1:7" ht="48" x14ac:dyDescent="0.2">
      <c r="B21" s="157" t="s">
        <v>35</v>
      </c>
      <c r="C21" s="158" t="s">
        <v>507</v>
      </c>
      <c r="D21" s="159" t="s">
        <v>30</v>
      </c>
      <c r="E21" s="161">
        <v>8.4600000000000009</v>
      </c>
      <c r="F21" s="170">
        <v>0</v>
      </c>
      <c r="G21" s="128">
        <f t="shared" ref="G21" si="5">ROUND((ROUND(E21,2)*ROUND(F21,2)),2)</f>
        <v>0</v>
      </c>
    </row>
    <row r="22" spans="1:7" x14ac:dyDescent="0.2">
      <c r="B22" s="157"/>
      <c r="C22" s="158"/>
      <c r="D22" s="159"/>
      <c r="E22" s="161"/>
      <c r="F22" s="162"/>
      <c r="G22" s="163"/>
    </row>
    <row r="23" spans="1:7" ht="48" hidden="1" x14ac:dyDescent="0.2">
      <c r="B23" s="157" t="s">
        <v>54</v>
      </c>
      <c r="C23" s="158" t="s">
        <v>84</v>
      </c>
      <c r="D23" s="159" t="s">
        <v>30</v>
      </c>
      <c r="E23" s="161"/>
      <c r="F23" s="162">
        <v>5.9554457173038093</v>
      </c>
      <c r="G23" s="128">
        <f t="shared" ref="G23" si="6">ROUND((ROUND(E23,2)*ROUND(F23,2)),2)</f>
        <v>0</v>
      </c>
    </row>
    <row r="24" spans="1:7" hidden="1" x14ac:dyDescent="0.2">
      <c r="B24" s="157"/>
      <c r="C24" s="158"/>
      <c r="D24" s="159"/>
      <c r="E24" s="161"/>
      <c r="F24" s="162">
        <v>0</v>
      </c>
      <c r="G24" s="163"/>
    </row>
    <row r="25" spans="1:7" ht="48" hidden="1" x14ac:dyDescent="0.2">
      <c r="B25" s="157" t="s">
        <v>85</v>
      </c>
      <c r="C25" s="158" t="s">
        <v>86</v>
      </c>
      <c r="D25" s="159" t="s">
        <v>30</v>
      </c>
      <c r="E25" s="161"/>
      <c r="F25" s="162">
        <v>19.556632774616773</v>
      </c>
      <c r="G25" s="128">
        <f t="shared" ref="G25" si="7">ROUND((ROUND(E25,2)*ROUND(F25,2)),2)</f>
        <v>0</v>
      </c>
    </row>
    <row r="26" spans="1:7" hidden="1" x14ac:dyDescent="0.2">
      <c r="B26" s="157"/>
      <c r="C26" s="158"/>
      <c r="D26" s="159"/>
      <c r="E26" s="161"/>
      <c r="F26" s="162">
        <v>0</v>
      </c>
      <c r="G26" s="163"/>
    </row>
    <row r="27" spans="1:7" ht="60" x14ac:dyDescent="0.2">
      <c r="B27" s="157" t="s">
        <v>36</v>
      </c>
      <c r="C27" s="158" t="s">
        <v>87</v>
      </c>
      <c r="D27" s="159" t="s">
        <v>30</v>
      </c>
      <c r="E27" s="161">
        <v>4.5999999999999996</v>
      </c>
      <c r="F27" s="170">
        <v>0</v>
      </c>
      <c r="G27" s="128">
        <f t="shared" ref="G27" si="8">ROUND((ROUND(E27,2)*ROUND(F27,2)),2)</f>
        <v>0</v>
      </c>
    </row>
    <row r="28" spans="1:7" x14ac:dyDescent="0.2">
      <c r="B28" s="157"/>
      <c r="C28" s="158"/>
      <c r="D28" s="159"/>
      <c r="E28" s="161"/>
      <c r="F28" s="162"/>
      <c r="G28" s="163"/>
    </row>
    <row r="29" spans="1:7" s="166" customFormat="1" ht="36" x14ac:dyDescent="0.2">
      <c r="A29" s="99"/>
      <c r="B29" s="131" t="s">
        <v>37</v>
      </c>
      <c r="C29" s="132" t="s">
        <v>88</v>
      </c>
      <c r="D29" s="125" t="s">
        <v>30</v>
      </c>
      <c r="E29" s="126">
        <f>E15-E27</f>
        <v>6.7000000000000011</v>
      </c>
      <c r="F29" s="141">
        <v>0</v>
      </c>
      <c r="G29" s="128">
        <f t="shared" ref="G29" si="9">ROUND((ROUND(E29,2)*ROUND(F29,2)),2)</f>
        <v>0</v>
      </c>
    </row>
    <row r="30" spans="1:7" s="166" customFormat="1" x14ac:dyDescent="0.2">
      <c r="A30" s="99"/>
      <c r="B30" s="131"/>
      <c r="C30" s="132"/>
      <c r="D30" s="125"/>
      <c r="E30" s="126"/>
      <c r="F30" s="127"/>
      <c r="G30" s="163"/>
    </row>
    <row r="31" spans="1:7" s="166" customFormat="1" ht="36" x14ac:dyDescent="0.2">
      <c r="A31" s="99"/>
      <c r="B31" s="131" t="s">
        <v>38</v>
      </c>
      <c r="C31" s="132" t="s">
        <v>89</v>
      </c>
      <c r="D31" s="125" t="s">
        <v>30</v>
      </c>
      <c r="E31" s="126">
        <f>E27</f>
        <v>4.5999999999999996</v>
      </c>
      <c r="F31" s="141">
        <v>0</v>
      </c>
      <c r="G31" s="128">
        <f t="shared" ref="G31" si="10">ROUND((ROUND(E31,2)*ROUND(F31,2)),2)</f>
        <v>0</v>
      </c>
    </row>
    <row r="32" spans="1:7" x14ac:dyDescent="0.2">
      <c r="B32" s="157"/>
      <c r="C32" s="158"/>
      <c r="D32" s="159"/>
      <c r="E32" s="161"/>
      <c r="F32" s="162"/>
      <c r="G32" s="163"/>
    </row>
    <row r="33" spans="2:7" x14ac:dyDescent="0.2">
      <c r="B33" s="157"/>
      <c r="C33" s="158"/>
      <c r="D33" s="159"/>
      <c r="E33" s="161"/>
      <c r="F33" s="161"/>
      <c r="G33" s="163"/>
    </row>
    <row r="34" spans="2:7" s="164" customFormat="1" x14ac:dyDescent="0.2">
      <c r="B34" s="136"/>
      <c r="C34" s="136" t="s">
        <v>91</v>
      </c>
      <c r="D34" s="137"/>
      <c r="E34" s="138"/>
      <c r="F34" s="139"/>
      <c r="G34" s="140">
        <f>SUM(G8:G33)</f>
        <v>0</v>
      </c>
    </row>
    <row r="35" spans="2:7" s="164" customFormat="1" x14ac:dyDescent="0.2">
      <c r="B35" s="157"/>
      <c r="C35" s="158"/>
      <c r="D35" s="159"/>
      <c r="E35" s="161"/>
      <c r="F35" s="163"/>
      <c r="G35" s="167">
        <f>SUM(G8:G33)</f>
        <v>0</v>
      </c>
    </row>
    <row r="36" spans="2:7" s="164" customFormat="1" x14ac:dyDescent="0.2">
      <c r="B36" s="157"/>
      <c r="C36" s="156"/>
      <c r="D36" s="159"/>
      <c r="E36" s="160"/>
      <c r="F36" s="155"/>
      <c r="G36" s="168"/>
    </row>
    <row r="37" spans="2:7" s="164" customFormat="1" x14ac:dyDescent="0.2">
      <c r="B37" s="157"/>
      <c r="C37" s="158"/>
      <c r="D37" s="159"/>
      <c r="E37" s="160"/>
      <c r="F37" s="155"/>
      <c r="G37" s="168"/>
    </row>
    <row r="38" spans="2:7" s="164" customFormat="1" x14ac:dyDescent="0.2">
      <c r="B38" s="157"/>
      <c r="C38" s="158"/>
      <c r="D38" s="159"/>
      <c r="E38" s="160"/>
      <c r="F38" s="155"/>
      <c r="G38" s="168"/>
    </row>
    <row r="39" spans="2:7" s="164" customFormat="1" x14ac:dyDescent="0.2">
      <c r="B39" s="157"/>
      <c r="C39" s="129"/>
      <c r="D39" s="153"/>
      <c r="E39" s="154"/>
      <c r="F39" s="155"/>
      <c r="G39" s="168"/>
    </row>
    <row r="40" spans="2:7" s="164" customFormat="1" x14ac:dyDescent="0.2">
      <c r="B40" s="157"/>
      <c r="C40" s="158"/>
      <c r="D40" s="159"/>
      <c r="E40" s="160"/>
      <c r="F40" s="155"/>
      <c r="G40" s="168"/>
    </row>
    <row r="41" spans="2:7" s="164" customFormat="1" x14ac:dyDescent="0.2">
      <c r="B41" s="157"/>
      <c r="C41" s="158"/>
      <c r="D41" s="159"/>
      <c r="E41" s="160"/>
      <c r="F41" s="155"/>
      <c r="G41" s="168"/>
    </row>
    <row r="42" spans="2:7" s="164" customFormat="1" x14ac:dyDescent="0.2">
      <c r="B42" s="157"/>
      <c r="C42" s="158"/>
      <c r="D42" s="159"/>
      <c r="E42" s="160"/>
      <c r="F42" s="155"/>
      <c r="G42" s="168"/>
    </row>
    <row r="43" spans="2:7" s="164" customFormat="1" x14ac:dyDescent="0.2">
      <c r="B43" s="157"/>
      <c r="C43" s="158"/>
      <c r="D43" s="159"/>
      <c r="E43" s="160"/>
      <c r="F43" s="155"/>
      <c r="G43" s="168"/>
    </row>
    <row r="44" spans="2:7" s="164" customFormat="1" x14ac:dyDescent="0.2">
      <c r="B44" s="157"/>
      <c r="C44" s="158"/>
      <c r="D44" s="159"/>
      <c r="E44" s="160"/>
      <c r="F44" s="155"/>
      <c r="G44" s="168"/>
    </row>
    <row r="45" spans="2:7" s="164" customFormat="1" x14ac:dyDescent="0.2">
      <c r="B45" s="157"/>
      <c r="C45" s="158"/>
      <c r="D45" s="159"/>
      <c r="E45" s="160"/>
      <c r="F45" s="155"/>
      <c r="G45" s="168"/>
    </row>
    <row r="46" spans="2:7" s="164" customFormat="1" x14ac:dyDescent="0.2">
      <c r="B46" s="157"/>
      <c r="C46" s="158"/>
      <c r="D46" s="159"/>
      <c r="E46" s="160"/>
      <c r="F46" s="155"/>
      <c r="G46" s="168"/>
    </row>
    <row r="47" spans="2:7" x14ac:dyDescent="0.2">
      <c r="B47" s="157"/>
      <c r="C47" s="158"/>
      <c r="D47" s="159"/>
      <c r="E47" s="160"/>
    </row>
    <row r="48" spans="2:7" x14ac:dyDescent="0.2">
      <c r="B48" s="157"/>
      <c r="C48" s="158"/>
      <c r="D48" s="159"/>
      <c r="E48" s="160"/>
    </row>
    <row r="49" spans="2:5" x14ac:dyDescent="0.2">
      <c r="B49" s="157"/>
      <c r="C49" s="158"/>
      <c r="D49" s="159"/>
      <c r="E49" s="160"/>
    </row>
  </sheetData>
  <sheetProtection algorithmName="SHA-512" hashValue="6wtjHktGHbzG1/OQWPwdfWR1qCAXeFIEKowvSI+rYM1mjfaDcTl628uXTNL7/NJVJEhz0zSA2i/yl2ZQ/L4RtA==" saltValue="uwcsoJ0FUDBU+A2JBCu2aw==" spinCount="100000" sheet="1" objects="1" scenarios="1" selectLockedCells="1"/>
  <phoneticPr fontId="10" type="noConversion"/>
  <pageMargins left="0.19685039370078741" right="0.75" top="0.39370078740157483" bottom="0.19685039370078741" header="0" footer="0"/>
  <pageSetup paperSize="9" scale="97"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2:K38"/>
  <sheetViews>
    <sheetView view="pageBreakPreview" zoomScaleNormal="100" workbookViewId="0">
      <selection activeCell="F8" sqref="F8"/>
    </sheetView>
  </sheetViews>
  <sheetFormatPr defaultColWidth="8.85546875" defaultRowHeight="12.75" x14ac:dyDescent="0.2"/>
  <cols>
    <col min="1" max="1" width="4.28515625" style="111" customWidth="1"/>
    <col min="2" max="2" width="6.7109375" style="142" customWidth="1"/>
    <col min="3" max="3" width="44.85546875" style="182" customWidth="1"/>
    <col min="4" max="4" width="5.140625" style="144" customWidth="1"/>
    <col min="5" max="5" width="11.85546875" style="145" customWidth="1"/>
    <col min="6" max="6" width="10.140625" style="145" customWidth="1"/>
    <col min="7" max="7" width="10" style="147" customWidth="1"/>
    <col min="8" max="16384" width="8.85546875" style="111"/>
  </cols>
  <sheetData>
    <row r="2" spans="1:9" s="152" customFormat="1" x14ac:dyDescent="0.2">
      <c r="A2" s="117"/>
      <c r="B2" s="129" t="s">
        <v>18</v>
      </c>
      <c r="C2" s="129" t="s">
        <v>46</v>
      </c>
      <c r="D2" s="153"/>
      <c r="E2" s="154"/>
      <c r="F2" s="154"/>
      <c r="G2" s="151"/>
      <c r="H2" s="117"/>
      <c r="I2" s="117"/>
    </row>
    <row r="3" spans="1:9" s="152" customFormat="1" x14ac:dyDescent="0.2">
      <c r="A3" s="117"/>
      <c r="B3" s="129"/>
      <c r="C3" s="129"/>
      <c r="D3" s="153"/>
      <c r="E3" s="154"/>
      <c r="F3" s="154"/>
      <c r="G3" s="151"/>
      <c r="H3" s="117"/>
      <c r="I3" s="117"/>
    </row>
    <row r="4" spans="1:9" s="152" customFormat="1" x14ac:dyDescent="0.2">
      <c r="A4" s="117"/>
      <c r="B4" s="157"/>
      <c r="C4" s="157"/>
      <c r="D4" s="159"/>
      <c r="E4" s="160"/>
      <c r="F4" s="160"/>
      <c r="G4" s="151"/>
      <c r="H4" s="117"/>
      <c r="I4" s="117"/>
    </row>
    <row r="5" spans="1:9" s="152" customFormat="1" x14ac:dyDescent="0.2">
      <c r="A5" s="117"/>
      <c r="B5" s="129"/>
      <c r="C5" s="129" t="s">
        <v>23</v>
      </c>
      <c r="D5" s="153" t="s">
        <v>24</v>
      </c>
      <c r="E5" s="154" t="s">
        <v>25</v>
      </c>
      <c r="F5" s="154" t="s">
        <v>92</v>
      </c>
      <c r="G5" s="151" t="s">
        <v>26</v>
      </c>
      <c r="H5" s="117"/>
      <c r="I5" s="117"/>
    </row>
    <row r="6" spans="1:9" x14ac:dyDescent="0.2">
      <c r="A6" s="79"/>
      <c r="B6" s="157"/>
      <c r="C6" s="157"/>
      <c r="D6" s="159"/>
      <c r="E6" s="160"/>
      <c r="F6" s="160"/>
      <c r="G6" s="155"/>
      <c r="H6" s="79"/>
      <c r="I6" s="79"/>
    </row>
    <row r="7" spans="1:9" s="152" customFormat="1" ht="40.5" customHeight="1" x14ac:dyDescent="0.2">
      <c r="A7" s="117"/>
      <c r="B7" s="157" t="s">
        <v>20</v>
      </c>
      <c r="C7" s="157" t="s">
        <v>143</v>
      </c>
      <c r="D7" s="159"/>
      <c r="E7" s="161"/>
      <c r="F7" s="161"/>
      <c r="G7" s="171"/>
      <c r="H7" s="117"/>
      <c r="I7" s="117"/>
    </row>
    <row r="8" spans="1:9" ht="14.25" customHeight="1" x14ac:dyDescent="0.2">
      <c r="A8" s="79"/>
      <c r="B8" s="157" t="s">
        <v>21</v>
      </c>
      <c r="C8" s="172" t="s">
        <v>117</v>
      </c>
      <c r="D8" s="159" t="s">
        <v>30</v>
      </c>
      <c r="E8" s="126">
        <v>1.04</v>
      </c>
      <c r="F8" s="170">
        <v>0</v>
      </c>
      <c r="G8" s="128">
        <f>ROUND((ROUND(E8,2)*ROUND(F8,2)),2)</f>
        <v>0</v>
      </c>
      <c r="H8" s="79"/>
      <c r="I8" s="79"/>
    </row>
    <row r="9" spans="1:9" ht="25.5" x14ac:dyDescent="0.2">
      <c r="A9" s="79"/>
      <c r="B9" s="157" t="s">
        <v>47</v>
      </c>
      <c r="C9" s="157" t="s">
        <v>134</v>
      </c>
      <c r="D9" s="159" t="s">
        <v>30</v>
      </c>
      <c r="E9" s="161">
        <v>8.9700000000000006</v>
      </c>
      <c r="F9" s="170">
        <v>0</v>
      </c>
      <c r="G9" s="128">
        <f>ROUND((ROUND(E9,2)*ROUND(F9,2)),2)</f>
        <v>0</v>
      </c>
      <c r="H9" s="79"/>
      <c r="I9" s="79"/>
    </row>
    <row r="10" spans="1:9" x14ac:dyDescent="0.2">
      <c r="A10" s="79"/>
      <c r="B10" s="157"/>
      <c r="C10" s="157"/>
      <c r="D10" s="159"/>
      <c r="E10" s="161"/>
      <c r="F10" s="162"/>
      <c r="G10" s="163"/>
      <c r="H10" s="79"/>
      <c r="I10" s="79"/>
    </row>
    <row r="11" spans="1:9" s="164" customFormat="1" ht="51" x14ac:dyDescent="0.2">
      <c r="B11" s="142" t="s">
        <v>27</v>
      </c>
      <c r="C11" s="172" t="s">
        <v>135</v>
      </c>
      <c r="D11" s="144" t="s">
        <v>30</v>
      </c>
      <c r="E11" s="173">
        <v>6.24</v>
      </c>
      <c r="F11" s="170">
        <v>0</v>
      </c>
      <c r="G11" s="128">
        <f>ROUND((ROUND(E11,2)*ROUND(F11,2)),2)</f>
        <v>0</v>
      </c>
    </row>
    <row r="12" spans="1:9" x14ac:dyDescent="0.2">
      <c r="A12" s="79"/>
      <c r="C12" s="157"/>
      <c r="E12" s="165"/>
      <c r="F12" s="162"/>
      <c r="G12" s="128"/>
      <c r="H12" s="79"/>
      <c r="I12" s="79"/>
    </row>
    <row r="13" spans="1:9" ht="51" x14ac:dyDescent="0.2">
      <c r="B13" s="142" t="s">
        <v>29</v>
      </c>
      <c r="C13" s="172" t="s">
        <v>145</v>
      </c>
      <c r="D13" s="144" t="s">
        <v>30</v>
      </c>
      <c r="E13" s="165">
        <v>1.86</v>
      </c>
      <c r="F13" s="170">
        <v>0</v>
      </c>
      <c r="G13" s="128">
        <f t="shared" ref="G13" si="0">ROUND((ROUND(E13,2)*ROUND(F13,2)),2)</f>
        <v>0</v>
      </c>
    </row>
    <row r="14" spans="1:9" x14ac:dyDescent="0.2">
      <c r="C14" s="157"/>
      <c r="E14" s="165"/>
      <c r="F14" s="162"/>
      <c r="G14" s="128"/>
    </row>
    <row r="15" spans="1:9" ht="51" x14ac:dyDescent="0.2">
      <c r="B15" s="142" t="s">
        <v>31</v>
      </c>
      <c r="C15" s="174" t="s">
        <v>146</v>
      </c>
      <c r="D15" s="144" t="s">
        <v>30</v>
      </c>
      <c r="E15" s="165">
        <v>0.59</v>
      </c>
      <c r="F15" s="170">
        <v>0</v>
      </c>
      <c r="G15" s="128">
        <f t="shared" ref="G15" si="1">ROUND((ROUND(E15,2)*ROUND(F15,2)),2)</f>
        <v>0</v>
      </c>
    </row>
    <row r="16" spans="1:9" x14ac:dyDescent="0.2">
      <c r="C16" s="157"/>
      <c r="E16" s="165"/>
      <c r="F16" s="162"/>
      <c r="G16" s="128"/>
    </row>
    <row r="17" spans="2:11" ht="53.25" customHeight="1" x14ac:dyDescent="0.2">
      <c r="B17" s="142" t="s">
        <v>33</v>
      </c>
      <c r="C17" s="174" t="s">
        <v>186</v>
      </c>
      <c r="D17" s="144" t="s">
        <v>30</v>
      </c>
      <c r="E17" s="165">
        <v>0.45</v>
      </c>
      <c r="F17" s="170">
        <v>0</v>
      </c>
      <c r="G17" s="128">
        <f t="shared" ref="G17" si="2">ROUND((ROUND(E17,2)*ROUND(F17,2)),2)</f>
        <v>0</v>
      </c>
    </row>
    <row r="18" spans="2:11" x14ac:dyDescent="0.2">
      <c r="C18" s="175"/>
      <c r="E18" s="165"/>
      <c r="F18" s="162"/>
      <c r="G18" s="128"/>
    </row>
    <row r="19" spans="2:11" ht="51" hidden="1" x14ac:dyDescent="0.2">
      <c r="B19" s="142" t="s">
        <v>37</v>
      </c>
      <c r="C19" s="157" t="s">
        <v>13</v>
      </c>
      <c r="D19" s="144" t="s">
        <v>30</v>
      </c>
      <c r="E19" s="173"/>
      <c r="F19" s="162">
        <v>90.084874482627924</v>
      </c>
      <c r="G19" s="128">
        <f t="shared" ref="G19" si="3">ROUND((ROUND(E19,2)*ROUND(F19,2)),2)</f>
        <v>0</v>
      </c>
    </row>
    <row r="20" spans="2:11" hidden="1" x14ac:dyDescent="0.2">
      <c r="C20" s="157"/>
      <c r="E20" s="165"/>
      <c r="F20" s="162">
        <v>0</v>
      </c>
      <c r="G20" s="128"/>
    </row>
    <row r="21" spans="2:11" ht="38.25" x14ac:dyDescent="0.2">
      <c r="B21" s="142" t="s">
        <v>34</v>
      </c>
      <c r="C21" s="157" t="s">
        <v>136</v>
      </c>
      <c r="D21" s="144" t="s">
        <v>30</v>
      </c>
      <c r="E21" s="165">
        <v>3.4</v>
      </c>
      <c r="F21" s="170">
        <v>0</v>
      </c>
      <c r="G21" s="128">
        <f t="shared" ref="G21" si="4">ROUND((ROUND(E21,2)*ROUND(F21,2)),2)</f>
        <v>0</v>
      </c>
    </row>
    <row r="22" spans="2:11" x14ac:dyDescent="0.2">
      <c r="C22" s="157"/>
      <c r="E22" s="165"/>
      <c r="F22" s="162"/>
      <c r="G22" s="128"/>
    </row>
    <row r="23" spans="2:11" ht="38.25" x14ac:dyDescent="0.2">
      <c r="B23" s="176" t="s">
        <v>35</v>
      </c>
      <c r="C23" s="157" t="s">
        <v>93</v>
      </c>
      <c r="D23" s="159"/>
      <c r="E23" s="161"/>
      <c r="F23" s="162"/>
      <c r="G23" s="163"/>
    </row>
    <row r="24" spans="2:11" ht="25.5" x14ac:dyDescent="0.2">
      <c r="B24" s="176" t="s">
        <v>243</v>
      </c>
      <c r="C24" s="172" t="s">
        <v>129</v>
      </c>
      <c r="D24" s="159" t="s">
        <v>94</v>
      </c>
      <c r="E24" s="177">
        <f>(E11+E13+E15+E17+E21)*125*0.6</f>
        <v>940.5</v>
      </c>
      <c r="F24" s="170">
        <v>0</v>
      </c>
      <c r="G24" s="128">
        <f t="shared" ref="G24:G25" si="5">ROUND((ROUND(E24,2)*ROUND(F24,2)),2)</f>
        <v>0</v>
      </c>
    </row>
    <row r="25" spans="2:11" s="164" customFormat="1" ht="25.5" x14ac:dyDescent="0.2">
      <c r="B25" s="176" t="s">
        <v>244</v>
      </c>
      <c r="C25" s="172" t="s">
        <v>130</v>
      </c>
      <c r="D25" s="159" t="s">
        <v>94</v>
      </c>
      <c r="E25" s="177">
        <f>(E11+E13+E15+E17+E21)*125*0.1</f>
        <v>156.75</v>
      </c>
      <c r="F25" s="170">
        <v>0</v>
      </c>
      <c r="G25" s="128">
        <f t="shared" si="5"/>
        <v>0</v>
      </c>
    </row>
    <row r="26" spans="2:11" s="164" customFormat="1" x14ac:dyDescent="0.2">
      <c r="B26" s="157"/>
      <c r="C26" s="157"/>
      <c r="D26" s="159"/>
      <c r="E26" s="177"/>
      <c r="F26" s="162"/>
      <c r="G26" s="178"/>
    </row>
    <row r="27" spans="2:11" s="164" customFormat="1" ht="38.25" x14ac:dyDescent="0.2">
      <c r="B27" s="176" t="s">
        <v>36</v>
      </c>
      <c r="C27" s="172" t="s">
        <v>508</v>
      </c>
      <c r="D27" s="159" t="s">
        <v>94</v>
      </c>
      <c r="E27" s="177">
        <f>(E11+E13+E15+E17+E21)*125*0.3</f>
        <v>470.25</v>
      </c>
      <c r="F27" s="170">
        <v>0</v>
      </c>
      <c r="G27" s="162">
        <f>E27*F27</f>
        <v>0</v>
      </c>
    </row>
    <row r="28" spans="2:11" s="164" customFormat="1" x14ac:dyDescent="0.2">
      <c r="B28" s="157"/>
      <c r="C28" s="157"/>
      <c r="D28" s="159"/>
      <c r="E28" s="161"/>
      <c r="F28" s="161"/>
      <c r="G28" s="178"/>
    </row>
    <row r="29" spans="2:11" s="164" customFormat="1" x14ac:dyDescent="0.2">
      <c r="B29" s="179"/>
      <c r="C29" s="136" t="s">
        <v>72</v>
      </c>
      <c r="D29" s="180"/>
      <c r="E29" s="181"/>
      <c r="F29" s="181"/>
      <c r="G29" s="140">
        <f>SUM(G6:G28)</f>
        <v>0</v>
      </c>
      <c r="K29" s="168"/>
    </row>
    <row r="30" spans="2:11" s="164" customFormat="1" x14ac:dyDescent="0.2">
      <c r="B30" s="157"/>
      <c r="C30" s="157"/>
      <c r="D30" s="159"/>
      <c r="E30" s="160"/>
      <c r="F30" s="160"/>
      <c r="G30" s="168"/>
    </row>
    <row r="31" spans="2:11" s="164" customFormat="1" x14ac:dyDescent="0.2">
      <c r="B31" s="157"/>
      <c r="C31" s="157"/>
      <c r="D31" s="159"/>
      <c r="E31" s="160"/>
      <c r="F31" s="160"/>
      <c r="G31" s="168"/>
    </row>
    <row r="32" spans="2:11" s="164" customFormat="1" x14ac:dyDescent="0.2">
      <c r="B32" s="157"/>
      <c r="C32" s="157"/>
      <c r="D32" s="159"/>
      <c r="E32" s="160"/>
      <c r="F32" s="160"/>
      <c r="G32" s="168"/>
    </row>
    <row r="33" spans="2:7" s="164" customFormat="1" x14ac:dyDescent="0.2">
      <c r="B33" s="157"/>
      <c r="C33" s="157"/>
      <c r="D33" s="159"/>
      <c r="E33" s="160"/>
      <c r="F33" s="160"/>
      <c r="G33" s="168"/>
    </row>
    <row r="34" spans="2:7" s="164" customFormat="1" x14ac:dyDescent="0.2">
      <c r="B34" s="157"/>
      <c r="C34" s="157"/>
      <c r="D34" s="159"/>
      <c r="E34" s="160"/>
      <c r="F34" s="160"/>
      <c r="G34" s="168"/>
    </row>
    <row r="35" spans="2:7" x14ac:dyDescent="0.2">
      <c r="B35" s="157"/>
      <c r="C35" s="157"/>
      <c r="D35" s="159"/>
      <c r="E35" s="160"/>
      <c r="F35" s="160"/>
    </row>
    <row r="36" spans="2:7" x14ac:dyDescent="0.2">
      <c r="B36" s="157"/>
      <c r="C36" s="157"/>
      <c r="D36" s="159"/>
      <c r="E36" s="160"/>
      <c r="F36" s="160"/>
    </row>
    <row r="37" spans="2:7" x14ac:dyDescent="0.2">
      <c r="B37" s="157"/>
      <c r="C37" s="157"/>
      <c r="D37" s="159"/>
      <c r="E37" s="160"/>
      <c r="F37" s="160"/>
    </row>
    <row r="38" spans="2:7" x14ac:dyDescent="0.2">
      <c r="B38" s="157"/>
      <c r="C38" s="157"/>
      <c r="D38" s="159"/>
      <c r="E38" s="160"/>
      <c r="F38" s="160"/>
    </row>
  </sheetData>
  <sheetProtection algorithmName="SHA-512" hashValue="qD34zkWGhe+qV6FXDwtl8sZ1YRrkkYCSAAWLTOdfkW8bCEJF4p7RKm1MK6j+Ua0/5YYkKTOD7+V8c/wJ9OBmPA==" saltValue="5uh+zyBOcYm5bds736jQBg==" spinCount="100000" sheet="1" objects="1" scenarios="1" selectLockedCells="1"/>
  <phoneticPr fontId="0" type="noConversion"/>
  <pageMargins left="0.19685039370078741" right="0.75" top="0.39370078740157483" bottom="0.1968503937007874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2:I30"/>
  <sheetViews>
    <sheetView view="pageBreakPreview" zoomScaleNormal="100" workbookViewId="0">
      <selection activeCell="F7" sqref="F7"/>
    </sheetView>
  </sheetViews>
  <sheetFormatPr defaultColWidth="8.85546875" defaultRowHeight="12.75" x14ac:dyDescent="0.2"/>
  <cols>
    <col min="1" max="1" width="3.85546875" style="111" customWidth="1"/>
    <col min="2" max="2" width="7" style="142" customWidth="1"/>
    <col min="3" max="3" width="44.85546875" style="157" customWidth="1"/>
    <col min="4" max="4" width="6.42578125" style="182" customWidth="1"/>
    <col min="5" max="5" width="10.140625" style="145" bestFit="1" customWidth="1"/>
    <col min="6" max="6" width="8.85546875" style="190" customWidth="1"/>
    <col min="7" max="7" width="10" style="147" customWidth="1"/>
    <col min="8" max="16384" width="8.85546875" style="111"/>
  </cols>
  <sheetData>
    <row r="2" spans="1:9" s="152" customFormat="1" x14ac:dyDescent="0.2">
      <c r="A2" s="117"/>
      <c r="B2" s="129" t="s">
        <v>19</v>
      </c>
      <c r="C2" s="129" t="s">
        <v>49</v>
      </c>
      <c r="D2" s="153"/>
      <c r="E2" s="154"/>
      <c r="F2" s="154"/>
      <c r="G2" s="151"/>
      <c r="H2" s="117"/>
      <c r="I2" s="117"/>
    </row>
    <row r="3" spans="1:9" s="152" customFormat="1" x14ac:dyDescent="0.2">
      <c r="A3" s="117"/>
      <c r="B3" s="129"/>
      <c r="C3" s="129"/>
      <c r="D3" s="153"/>
      <c r="E3" s="154"/>
      <c r="F3" s="154"/>
      <c r="G3" s="151"/>
      <c r="H3" s="117"/>
      <c r="I3" s="117"/>
    </row>
    <row r="4" spans="1:9" s="183" customFormat="1" ht="13.7" customHeight="1" x14ac:dyDescent="0.2">
      <c r="B4" s="129"/>
      <c r="C4" s="129"/>
      <c r="D4" s="153"/>
      <c r="E4" s="154"/>
      <c r="F4" s="154"/>
    </row>
    <row r="5" spans="1:9" s="152" customFormat="1" ht="14.25" customHeight="1" x14ac:dyDescent="0.2">
      <c r="A5" s="117"/>
      <c r="B5" s="129"/>
      <c r="C5" s="129" t="s">
        <v>23</v>
      </c>
      <c r="D5" s="184" t="s">
        <v>24</v>
      </c>
      <c r="E5" s="185" t="s">
        <v>25</v>
      </c>
      <c r="F5" s="185" t="s">
        <v>92</v>
      </c>
      <c r="G5" s="171" t="s">
        <v>26</v>
      </c>
      <c r="H5" s="117"/>
      <c r="I5" s="117"/>
    </row>
    <row r="6" spans="1:9" s="152" customFormat="1" ht="14.25" customHeight="1" x14ac:dyDescent="0.2">
      <c r="A6" s="117"/>
      <c r="B6" s="129"/>
      <c r="C6" s="129"/>
      <c r="D6" s="153"/>
      <c r="E6" s="154"/>
      <c r="F6" s="154"/>
      <c r="G6" s="151"/>
      <c r="H6" s="117"/>
      <c r="I6" s="117"/>
    </row>
    <row r="7" spans="1:9" s="152" customFormat="1" ht="14.25" customHeight="1" x14ac:dyDescent="0.2">
      <c r="A7" s="117"/>
      <c r="B7" s="157" t="s">
        <v>20</v>
      </c>
      <c r="C7" s="157" t="s">
        <v>50</v>
      </c>
      <c r="D7" s="159" t="s">
        <v>32</v>
      </c>
      <c r="E7" s="186">
        <v>28.3</v>
      </c>
      <c r="F7" s="197">
        <v>0</v>
      </c>
      <c r="G7" s="128">
        <f>ROUND((ROUND(E7,2)*ROUND(F7,2)),2)</f>
        <v>0</v>
      </c>
      <c r="H7" s="117"/>
      <c r="I7" s="117"/>
    </row>
    <row r="8" spans="1:9" x14ac:dyDescent="0.2">
      <c r="A8" s="79"/>
      <c r="B8" s="157"/>
      <c r="D8" s="159"/>
      <c r="E8" s="160"/>
      <c r="F8" s="128"/>
      <c r="G8" s="128"/>
      <c r="H8" s="79"/>
      <c r="I8" s="79"/>
    </row>
    <row r="9" spans="1:9" ht="25.5" x14ac:dyDescent="0.2">
      <c r="A9" s="79"/>
      <c r="B9" s="157" t="s">
        <v>27</v>
      </c>
      <c r="C9" s="176" t="s">
        <v>184</v>
      </c>
      <c r="D9" s="159" t="s">
        <v>28</v>
      </c>
      <c r="E9" s="160">
        <v>24.96</v>
      </c>
      <c r="F9" s="197">
        <v>0</v>
      </c>
      <c r="G9" s="128">
        <f>ROUND((ROUND(E9,2)*ROUND(F9,2)),2)</f>
        <v>0</v>
      </c>
      <c r="H9" s="79"/>
      <c r="I9" s="79"/>
    </row>
    <row r="10" spans="1:9" x14ac:dyDescent="0.2">
      <c r="A10" s="79"/>
      <c r="B10" s="157"/>
      <c r="D10" s="159"/>
      <c r="E10" s="160"/>
      <c r="F10" s="128"/>
      <c r="G10" s="128"/>
      <c r="H10" s="79"/>
      <c r="I10" s="79"/>
    </row>
    <row r="11" spans="1:9" ht="25.5" x14ac:dyDescent="0.2">
      <c r="A11" s="79"/>
      <c r="B11" s="157" t="s">
        <v>29</v>
      </c>
      <c r="C11" s="172" t="s">
        <v>132</v>
      </c>
      <c r="D11" s="159" t="s">
        <v>28</v>
      </c>
      <c r="E11" s="160">
        <v>4.8</v>
      </c>
      <c r="F11" s="197">
        <v>0</v>
      </c>
      <c r="G11" s="128">
        <f>ROUND((ROUND(E11,2)*ROUND(F11,2)),2)</f>
        <v>0</v>
      </c>
      <c r="H11" s="79"/>
      <c r="I11" s="79"/>
    </row>
    <row r="12" spans="1:9" x14ac:dyDescent="0.2">
      <c r="A12" s="79"/>
      <c r="B12" s="157"/>
      <c r="D12" s="159"/>
      <c r="E12" s="160"/>
      <c r="F12" s="128"/>
      <c r="G12" s="128"/>
      <c r="H12" s="79"/>
      <c r="I12" s="79"/>
    </row>
    <row r="13" spans="1:9" ht="25.5" x14ac:dyDescent="0.2">
      <c r="A13" s="79"/>
      <c r="B13" s="176" t="s">
        <v>31</v>
      </c>
      <c r="C13" s="172" t="s">
        <v>147</v>
      </c>
      <c r="D13" s="159" t="s">
        <v>28</v>
      </c>
      <c r="E13" s="160">
        <v>18.899999999999999</v>
      </c>
      <c r="F13" s="197">
        <v>0</v>
      </c>
      <c r="G13" s="128">
        <f>ROUND((ROUND(E13,2)*ROUND(F13,2)),2)</f>
        <v>0</v>
      </c>
      <c r="H13" s="79"/>
      <c r="I13" s="79"/>
    </row>
    <row r="14" spans="1:9" x14ac:dyDescent="0.2">
      <c r="A14" s="79"/>
      <c r="B14" s="157"/>
      <c r="D14" s="159"/>
      <c r="E14" s="186"/>
      <c r="F14" s="128"/>
      <c r="G14" s="128"/>
      <c r="H14" s="79"/>
      <c r="I14" s="79"/>
    </row>
    <row r="15" spans="1:9" x14ac:dyDescent="0.2">
      <c r="A15" s="79"/>
      <c r="B15" s="176" t="s">
        <v>33</v>
      </c>
      <c r="C15" s="157" t="s">
        <v>78</v>
      </c>
      <c r="D15" s="159" t="s">
        <v>32</v>
      </c>
      <c r="E15" s="186">
        <v>26.1</v>
      </c>
      <c r="F15" s="197">
        <v>0</v>
      </c>
      <c r="G15" s="128">
        <f>ROUND((ROUND(E15,2)*ROUND(F15,2)),2)</f>
        <v>0</v>
      </c>
      <c r="H15" s="79"/>
      <c r="I15" s="79"/>
    </row>
    <row r="16" spans="1:9" x14ac:dyDescent="0.2">
      <c r="A16" s="79"/>
      <c r="B16" s="157"/>
      <c r="D16" s="159"/>
      <c r="E16" s="186"/>
      <c r="F16" s="128"/>
      <c r="G16" s="128"/>
      <c r="H16" s="79"/>
      <c r="I16" s="79"/>
    </row>
    <row r="17" spans="1:9" ht="25.5" x14ac:dyDescent="0.2">
      <c r="A17" s="79"/>
      <c r="B17" s="187" t="s">
        <v>34</v>
      </c>
      <c r="C17" s="176" t="s">
        <v>137</v>
      </c>
      <c r="D17" s="182" t="s">
        <v>28</v>
      </c>
      <c r="E17" s="188">
        <v>14.1</v>
      </c>
      <c r="F17" s="197">
        <v>0</v>
      </c>
      <c r="G17" s="128">
        <f>ROUND((ROUND(E17,2)*ROUND(F17,2)),2)</f>
        <v>0</v>
      </c>
      <c r="H17" s="79"/>
      <c r="I17" s="79"/>
    </row>
    <row r="18" spans="1:9" s="182" customFormat="1" x14ac:dyDescent="0.2">
      <c r="B18" s="142"/>
      <c r="C18" s="157"/>
      <c r="E18" s="188"/>
      <c r="F18" s="128"/>
      <c r="G18" s="128"/>
    </row>
    <row r="19" spans="1:9" s="182" customFormat="1" ht="25.5" x14ac:dyDescent="0.2">
      <c r="B19" s="176" t="s">
        <v>326</v>
      </c>
      <c r="C19" s="176" t="s">
        <v>327</v>
      </c>
      <c r="D19" s="189" t="s">
        <v>28</v>
      </c>
      <c r="E19" s="186">
        <v>7.2</v>
      </c>
      <c r="F19" s="197">
        <v>0</v>
      </c>
      <c r="G19" s="128">
        <f>ROUND((ROUND(E19,2)*ROUND(F19,2)),2)</f>
        <v>0</v>
      </c>
    </row>
    <row r="20" spans="1:9" s="182" customFormat="1" x14ac:dyDescent="0.2">
      <c r="B20" s="142"/>
      <c r="C20" s="157"/>
      <c r="E20" s="188"/>
      <c r="F20" s="128"/>
      <c r="G20" s="128"/>
    </row>
    <row r="21" spans="1:9" s="182" customFormat="1" x14ac:dyDescent="0.2">
      <c r="B21" s="187" t="s">
        <v>35</v>
      </c>
      <c r="C21" s="157" t="s">
        <v>51</v>
      </c>
      <c r="D21" s="182" t="s">
        <v>32</v>
      </c>
      <c r="E21" s="188">
        <v>13.2</v>
      </c>
      <c r="F21" s="197">
        <v>0</v>
      </c>
      <c r="G21" s="128">
        <f>ROUND((ROUND(E21,2)*ROUND(F21,2)),2)</f>
        <v>0</v>
      </c>
    </row>
    <row r="22" spans="1:9" s="182" customFormat="1" x14ac:dyDescent="0.2">
      <c r="B22" s="142"/>
      <c r="C22" s="157"/>
      <c r="E22" s="145"/>
      <c r="F22" s="128"/>
      <c r="G22" s="128"/>
    </row>
    <row r="23" spans="1:9" ht="38.25" x14ac:dyDescent="0.2">
      <c r="A23" s="79"/>
      <c r="B23" s="176" t="s">
        <v>36</v>
      </c>
      <c r="C23" s="157" t="s">
        <v>75</v>
      </c>
      <c r="D23" s="159"/>
      <c r="E23" s="160"/>
      <c r="F23" s="128"/>
      <c r="G23" s="128"/>
      <c r="H23" s="79"/>
      <c r="I23" s="79"/>
    </row>
    <row r="24" spans="1:9" ht="25.5" x14ac:dyDescent="0.2">
      <c r="A24" s="79"/>
      <c r="B24" s="157" t="s">
        <v>140</v>
      </c>
      <c r="C24" s="157" t="s">
        <v>76</v>
      </c>
      <c r="D24" s="159" t="s">
        <v>22</v>
      </c>
      <c r="E24" s="160">
        <v>2</v>
      </c>
      <c r="F24" s="197">
        <v>0</v>
      </c>
      <c r="G24" s="128">
        <f>ROUND((ROUND(E24,2)*ROUND(F24,2)),2)</f>
        <v>0</v>
      </c>
      <c r="H24" s="79"/>
      <c r="I24" s="79"/>
    </row>
    <row r="25" spans="1:9" ht="25.5" x14ac:dyDescent="0.2">
      <c r="A25" s="79"/>
      <c r="B25" s="157" t="s">
        <v>141</v>
      </c>
      <c r="C25" s="157" t="s">
        <v>77</v>
      </c>
      <c r="D25" s="159" t="s">
        <v>22</v>
      </c>
      <c r="E25" s="160">
        <v>1</v>
      </c>
      <c r="F25" s="197">
        <v>0</v>
      </c>
      <c r="G25" s="128">
        <f>ROUND((ROUND(E25,2)*ROUND(F25,2)),2)</f>
        <v>0</v>
      </c>
      <c r="H25" s="79"/>
      <c r="I25" s="79"/>
    </row>
    <row r="26" spans="1:9" x14ac:dyDescent="0.2">
      <c r="A26" s="79"/>
      <c r="B26" s="157"/>
      <c r="D26" s="159"/>
      <c r="E26" s="160"/>
      <c r="F26" s="128"/>
      <c r="G26" s="128"/>
      <c r="H26" s="79"/>
      <c r="I26" s="79"/>
    </row>
    <row r="27" spans="1:9" ht="38.25" x14ac:dyDescent="0.2">
      <c r="A27" s="79"/>
      <c r="B27" s="142" t="s">
        <v>38</v>
      </c>
      <c r="C27" s="157" t="s">
        <v>12</v>
      </c>
      <c r="D27" s="182" t="s">
        <v>28</v>
      </c>
      <c r="E27" s="145">
        <f>Fasada!E6+Fasada!E8+Fasada!E10+Fasada!E13</f>
        <v>161.06</v>
      </c>
      <c r="F27" s="197">
        <v>0</v>
      </c>
      <c r="G27" s="128">
        <f>ROUND((ROUND(E27,2)*ROUND(F27,2)),2)</f>
        <v>0</v>
      </c>
      <c r="H27" s="79"/>
      <c r="I27" s="79"/>
    </row>
    <row r="28" spans="1:9" x14ac:dyDescent="0.2">
      <c r="A28" s="79"/>
      <c r="F28" s="128"/>
      <c r="G28" s="128"/>
      <c r="H28" s="79"/>
      <c r="I28" s="79"/>
    </row>
    <row r="29" spans="1:9" x14ac:dyDescent="0.2">
      <c r="G29" s="128"/>
    </row>
    <row r="30" spans="1:9" x14ac:dyDescent="0.2">
      <c r="B30" s="191"/>
      <c r="C30" s="192" t="s">
        <v>73</v>
      </c>
      <c r="D30" s="193"/>
      <c r="E30" s="194"/>
      <c r="F30" s="195"/>
      <c r="G30" s="196">
        <f>SUM(G6:G29)</f>
        <v>0</v>
      </c>
    </row>
  </sheetData>
  <sheetProtection algorithmName="SHA-512" hashValue="aT9UQJU3H15xqvbAFgYVw6Dd1g2ex9sKM3uHYNlkGBQ7nHaP5KZ9DnwxmypzsSKVcOPZiCQIgFfKZ9Pr1HPCYw==" saltValue="Jcvkc7wc6OpW5lbkIxwgZw==" spinCount="100000" sheet="1" objects="1" scenarios="1" selectLockedCells="1"/>
  <phoneticPr fontId="0" type="noConversion"/>
  <pageMargins left="0.19685039370078741" right="0.75" top="0.39370078740157483" bottom="0.19685039370078741"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I45"/>
  <sheetViews>
    <sheetView view="pageBreakPreview" zoomScaleNormal="100" workbookViewId="0">
      <selection activeCell="F6" sqref="F6"/>
    </sheetView>
  </sheetViews>
  <sheetFormatPr defaultColWidth="8.85546875" defaultRowHeight="12.75" x14ac:dyDescent="0.2"/>
  <cols>
    <col min="1" max="1" width="4.140625" style="111" customWidth="1"/>
    <col min="2" max="2" width="7.7109375" style="142" customWidth="1"/>
    <col min="3" max="3" width="44.85546875" style="157" customWidth="1"/>
    <col min="4" max="4" width="5.85546875" style="182" customWidth="1"/>
    <col min="5" max="5" width="9.140625" style="190" customWidth="1"/>
    <col min="6" max="6" width="8.85546875" style="190" customWidth="1"/>
    <col min="7" max="7" width="9.85546875" style="147" bestFit="1" customWidth="1"/>
    <col min="8" max="16384" width="8.85546875" style="111"/>
  </cols>
  <sheetData>
    <row r="1" spans="1:9" ht="14.25" customHeight="1" x14ac:dyDescent="0.2"/>
    <row r="2" spans="1:9" s="152" customFormat="1" x14ac:dyDescent="0.2">
      <c r="A2" s="117"/>
      <c r="B2" s="129" t="s">
        <v>48</v>
      </c>
      <c r="C2" s="129" t="s">
        <v>53</v>
      </c>
      <c r="D2" s="153"/>
      <c r="E2" s="154"/>
      <c r="F2" s="154"/>
      <c r="G2" s="151"/>
      <c r="H2" s="117"/>
      <c r="I2" s="117"/>
    </row>
    <row r="3" spans="1:9" s="199" customFormat="1" x14ac:dyDescent="0.2">
      <c r="A3" s="198"/>
      <c r="B3" s="157"/>
      <c r="C3" s="157"/>
      <c r="D3" s="159"/>
      <c r="E3" s="160"/>
      <c r="F3" s="160"/>
      <c r="G3" s="150"/>
      <c r="H3" s="198"/>
      <c r="I3" s="198"/>
    </row>
    <row r="4" spans="1:9" s="152" customFormat="1" x14ac:dyDescent="0.2">
      <c r="A4" s="117"/>
      <c r="B4" s="129"/>
      <c r="C4" s="129" t="s">
        <v>23</v>
      </c>
      <c r="D4" s="184" t="s">
        <v>24</v>
      </c>
      <c r="E4" s="185" t="s">
        <v>25</v>
      </c>
      <c r="F4" s="185" t="s">
        <v>92</v>
      </c>
      <c r="G4" s="171" t="s">
        <v>26</v>
      </c>
      <c r="H4" s="117"/>
      <c r="I4" s="117"/>
    </row>
    <row r="5" spans="1:9" s="152" customFormat="1" ht="14.25" customHeight="1" x14ac:dyDescent="0.2">
      <c r="A5" s="117"/>
      <c r="B5" s="157"/>
      <c r="C5" s="157"/>
      <c r="D5" s="159"/>
      <c r="E5" s="160"/>
      <c r="F5" s="160"/>
      <c r="G5" s="151"/>
      <c r="H5" s="117"/>
      <c r="I5" s="117"/>
    </row>
    <row r="6" spans="1:9" ht="14.25" customHeight="1" x14ac:dyDescent="0.2">
      <c r="A6" s="79"/>
      <c r="B6" s="157" t="s">
        <v>20</v>
      </c>
      <c r="C6" s="157" t="s">
        <v>95</v>
      </c>
      <c r="D6" s="159" t="s">
        <v>28</v>
      </c>
      <c r="E6" s="160">
        <v>40.69</v>
      </c>
      <c r="F6" s="197">
        <v>0</v>
      </c>
      <c r="G6" s="128">
        <f>ROUND((ROUND(E6,2)*ROUND(F6,2)),2)</f>
        <v>0</v>
      </c>
      <c r="H6" s="79"/>
      <c r="I6" s="79"/>
    </row>
    <row r="7" spans="1:9" ht="12.75" customHeight="1" x14ac:dyDescent="0.2">
      <c r="B7" s="157"/>
      <c r="D7" s="159"/>
      <c r="E7" s="160"/>
      <c r="F7" s="128"/>
      <c r="G7" s="155"/>
    </row>
    <row r="8" spans="1:9" ht="89.25" x14ac:dyDescent="0.2">
      <c r="B8" s="157" t="s">
        <v>27</v>
      </c>
      <c r="C8" s="157" t="s">
        <v>115</v>
      </c>
      <c r="D8" s="159" t="s">
        <v>28</v>
      </c>
      <c r="E8" s="186">
        <v>81.3</v>
      </c>
      <c r="F8" s="197">
        <v>0</v>
      </c>
      <c r="G8" s="128">
        <f t="shared" ref="G8" si="0">ROUND((ROUND(E8,2)*ROUND(F8,2)),2)</f>
        <v>0</v>
      </c>
    </row>
    <row r="9" spans="1:9" ht="12.75" customHeight="1" x14ac:dyDescent="0.2">
      <c r="B9" s="157"/>
      <c r="D9" s="159"/>
      <c r="E9" s="160"/>
      <c r="F9" s="128"/>
      <c r="G9" s="155"/>
    </row>
    <row r="10" spans="1:9" ht="68.25" customHeight="1" x14ac:dyDescent="0.2">
      <c r="B10" s="157" t="s">
        <v>29</v>
      </c>
      <c r="C10" s="157" t="s">
        <v>144</v>
      </c>
      <c r="D10" s="159" t="s">
        <v>28</v>
      </c>
      <c r="E10" s="160">
        <v>1.2</v>
      </c>
      <c r="F10" s="197">
        <v>0</v>
      </c>
      <c r="G10" s="128">
        <f t="shared" ref="G10" si="1">ROUND((ROUND(E10,2)*ROUND(F10,2)),2)</f>
        <v>0</v>
      </c>
    </row>
    <row r="11" spans="1:9" ht="12.75" customHeight="1" x14ac:dyDescent="0.2">
      <c r="B11" s="157"/>
      <c r="D11" s="159"/>
      <c r="E11" s="160"/>
      <c r="F11" s="128"/>
      <c r="G11" s="155"/>
    </row>
    <row r="12" spans="1:9" ht="89.25" x14ac:dyDescent="0.2">
      <c r="B12" s="157" t="s">
        <v>31</v>
      </c>
      <c r="C12" s="157" t="s">
        <v>160</v>
      </c>
      <c r="D12" s="159" t="s">
        <v>28</v>
      </c>
      <c r="E12" s="186">
        <f>E6</f>
        <v>40.69</v>
      </c>
      <c r="F12" s="197">
        <v>0</v>
      </c>
      <c r="G12" s="128">
        <f t="shared" ref="G12" si="2">ROUND((ROUND(E12,2)*ROUND(F12,2)),2)</f>
        <v>0</v>
      </c>
    </row>
    <row r="13" spans="1:9" x14ac:dyDescent="0.2">
      <c r="B13" s="157"/>
      <c r="D13" s="159"/>
      <c r="E13" s="160"/>
      <c r="F13" s="128"/>
      <c r="G13" s="155"/>
    </row>
    <row r="14" spans="1:9" ht="63.75" x14ac:dyDescent="0.2">
      <c r="B14" s="142" t="s">
        <v>33</v>
      </c>
      <c r="C14" s="176" t="s">
        <v>245</v>
      </c>
      <c r="D14" s="182" t="s">
        <v>28</v>
      </c>
      <c r="E14" s="200">
        <f>E12</f>
        <v>40.69</v>
      </c>
      <c r="F14" s="197">
        <v>0</v>
      </c>
      <c r="G14" s="128">
        <f t="shared" ref="G14" si="3">ROUND((ROUND(E14,2)*ROUND(F14,2)),2)</f>
        <v>0</v>
      </c>
    </row>
    <row r="15" spans="1:9" x14ac:dyDescent="0.2">
      <c r="C15" s="172"/>
      <c r="F15" s="128"/>
      <c r="G15" s="155"/>
    </row>
    <row r="16" spans="1:9" ht="51" x14ac:dyDescent="0.2">
      <c r="B16" s="187" t="s">
        <v>34</v>
      </c>
      <c r="C16" s="172" t="s">
        <v>246</v>
      </c>
      <c r="F16" s="128"/>
      <c r="G16" s="128"/>
    </row>
    <row r="17" spans="2:7" x14ac:dyDescent="0.2">
      <c r="B17" s="187"/>
      <c r="D17" s="182" t="s">
        <v>28</v>
      </c>
      <c r="E17" s="190">
        <f>50+E19/0.3+E21/0.15*2</f>
        <v>226.16666666666669</v>
      </c>
      <c r="F17" s="197">
        <v>0</v>
      </c>
      <c r="G17" s="128">
        <f t="shared" ref="G17:G25" si="4">ROUND((ROUND(E17,2)*ROUND(F17,2)),2)</f>
        <v>0</v>
      </c>
    </row>
    <row r="18" spans="2:7" x14ac:dyDescent="0.2">
      <c r="F18" s="128"/>
      <c r="G18" s="128"/>
    </row>
    <row r="19" spans="2:7" ht="38.25" x14ac:dyDescent="0.2">
      <c r="B19" s="201" t="s">
        <v>35</v>
      </c>
      <c r="C19" s="172" t="s">
        <v>442</v>
      </c>
      <c r="D19" s="182" t="s">
        <v>30</v>
      </c>
      <c r="E19" s="190">
        <v>21.69</v>
      </c>
      <c r="F19" s="197">
        <v>0</v>
      </c>
      <c r="G19" s="128">
        <f t="shared" si="4"/>
        <v>0</v>
      </c>
    </row>
    <row r="20" spans="2:7" x14ac:dyDescent="0.2">
      <c r="F20" s="128"/>
      <c r="G20" s="128"/>
    </row>
    <row r="21" spans="2:7" ht="51" x14ac:dyDescent="0.2">
      <c r="B21" s="201" t="s">
        <v>446</v>
      </c>
      <c r="C21" s="172" t="s">
        <v>445</v>
      </c>
      <c r="D21" s="182" t="s">
        <v>30</v>
      </c>
      <c r="E21" s="190">
        <v>7.79</v>
      </c>
      <c r="F21" s="197">
        <v>0</v>
      </c>
      <c r="G21" s="128">
        <f t="shared" si="4"/>
        <v>0</v>
      </c>
    </row>
    <row r="22" spans="2:7" x14ac:dyDescent="0.2">
      <c r="F22" s="128"/>
      <c r="G22" s="128"/>
    </row>
    <row r="23" spans="2:7" ht="25.5" x14ac:dyDescent="0.2">
      <c r="B23" s="187" t="s">
        <v>36</v>
      </c>
      <c r="C23" s="172" t="s">
        <v>447</v>
      </c>
      <c r="D23" s="182" t="s">
        <v>22</v>
      </c>
      <c r="E23" s="190">
        <v>1</v>
      </c>
      <c r="F23" s="197">
        <v>0</v>
      </c>
      <c r="G23" s="128">
        <f t="shared" si="4"/>
        <v>0</v>
      </c>
    </row>
    <row r="24" spans="2:7" x14ac:dyDescent="0.2">
      <c r="F24" s="128"/>
      <c r="G24" s="128"/>
    </row>
    <row r="25" spans="2:7" ht="38.25" x14ac:dyDescent="0.2">
      <c r="B25" s="187" t="s">
        <v>37</v>
      </c>
      <c r="C25" s="157" t="s">
        <v>57</v>
      </c>
      <c r="D25" s="182" t="s">
        <v>32</v>
      </c>
      <c r="E25" s="190">
        <v>16.3</v>
      </c>
      <c r="F25" s="197">
        <v>0</v>
      </c>
      <c r="G25" s="128">
        <f t="shared" si="4"/>
        <v>0</v>
      </c>
    </row>
    <row r="26" spans="2:7" x14ac:dyDescent="0.2">
      <c r="F26" s="128"/>
      <c r="G26" s="128"/>
    </row>
    <row r="27" spans="2:7" ht="25.5" x14ac:dyDescent="0.2">
      <c r="B27" s="187" t="s">
        <v>38</v>
      </c>
      <c r="C27" s="157" t="s">
        <v>138</v>
      </c>
      <c r="F27" s="128"/>
      <c r="G27" s="155"/>
    </row>
    <row r="28" spans="2:7" x14ac:dyDescent="0.2">
      <c r="B28" s="187" t="s">
        <v>328</v>
      </c>
      <c r="C28" s="157" t="s">
        <v>58</v>
      </c>
      <c r="D28" s="182" t="s">
        <v>32</v>
      </c>
      <c r="E28" s="190">
        <v>300</v>
      </c>
      <c r="F28" s="197">
        <v>0</v>
      </c>
      <c r="G28" s="128">
        <f t="shared" ref="G28:G43" si="5">ROUND((ROUND(E28,2)*ROUND(F28,2)),2)</f>
        <v>0</v>
      </c>
    </row>
    <row r="29" spans="2:7" x14ac:dyDescent="0.2">
      <c r="B29" s="187" t="s">
        <v>329</v>
      </c>
      <c r="C29" s="157" t="s">
        <v>59</v>
      </c>
      <c r="D29" s="182" t="s">
        <v>32</v>
      </c>
      <c r="E29" s="190">
        <v>200</v>
      </c>
      <c r="F29" s="197">
        <v>0</v>
      </c>
      <c r="G29" s="128">
        <f t="shared" si="5"/>
        <v>0</v>
      </c>
    </row>
    <row r="30" spans="2:7" x14ac:dyDescent="0.2">
      <c r="B30" s="187" t="s">
        <v>330</v>
      </c>
      <c r="C30" s="157" t="s">
        <v>60</v>
      </c>
      <c r="D30" s="182" t="s">
        <v>32</v>
      </c>
      <c r="E30" s="200">
        <v>50</v>
      </c>
      <c r="F30" s="197">
        <v>0</v>
      </c>
      <c r="G30" s="128">
        <f t="shared" si="5"/>
        <v>0</v>
      </c>
    </row>
    <row r="31" spans="2:7" x14ac:dyDescent="0.2">
      <c r="B31" s="187" t="s">
        <v>331</v>
      </c>
      <c r="C31" s="157" t="s">
        <v>61</v>
      </c>
      <c r="D31" s="182" t="s">
        <v>32</v>
      </c>
      <c r="E31" s="190">
        <v>20</v>
      </c>
      <c r="F31" s="197">
        <v>0</v>
      </c>
      <c r="G31" s="128">
        <f t="shared" si="5"/>
        <v>0</v>
      </c>
    </row>
    <row r="32" spans="2:7" x14ac:dyDescent="0.2">
      <c r="F32" s="128"/>
      <c r="G32" s="155"/>
    </row>
    <row r="33" spans="1:9" ht="25.5" x14ac:dyDescent="0.2">
      <c r="B33" s="187" t="s">
        <v>39</v>
      </c>
      <c r="C33" s="157" t="s">
        <v>62</v>
      </c>
      <c r="D33" s="182" t="s">
        <v>32</v>
      </c>
      <c r="E33" s="190">
        <f>E28+E29+E30</f>
        <v>550</v>
      </c>
      <c r="F33" s="197">
        <v>0</v>
      </c>
      <c r="G33" s="128">
        <f t="shared" si="5"/>
        <v>0</v>
      </c>
    </row>
    <row r="34" spans="1:9" x14ac:dyDescent="0.2">
      <c r="F34" s="128"/>
      <c r="G34" s="155"/>
    </row>
    <row r="35" spans="1:9" ht="25.5" x14ac:dyDescent="0.2">
      <c r="B35" s="187" t="s">
        <v>40</v>
      </c>
      <c r="C35" s="157" t="s">
        <v>63</v>
      </c>
      <c r="D35" s="182" t="s">
        <v>32</v>
      </c>
      <c r="E35" s="190">
        <f>E31</f>
        <v>20</v>
      </c>
      <c r="F35" s="197">
        <v>0</v>
      </c>
      <c r="G35" s="128">
        <f t="shared" si="5"/>
        <v>0</v>
      </c>
    </row>
    <row r="36" spans="1:9" x14ac:dyDescent="0.2">
      <c r="F36" s="128"/>
      <c r="G36" s="155"/>
    </row>
    <row r="37" spans="1:9" ht="38.25" x14ac:dyDescent="0.2">
      <c r="B37" s="187" t="s">
        <v>41</v>
      </c>
      <c r="C37" s="157" t="s">
        <v>64</v>
      </c>
      <c r="D37" s="182" t="s">
        <v>32</v>
      </c>
      <c r="E37" s="200">
        <v>2.5</v>
      </c>
      <c r="F37" s="197">
        <v>0</v>
      </c>
      <c r="G37" s="128">
        <f t="shared" si="5"/>
        <v>0</v>
      </c>
      <c r="I37" s="99"/>
    </row>
    <row r="38" spans="1:9" x14ac:dyDescent="0.2">
      <c r="F38" s="128"/>
      <c r="G38" s="155"/>
      <c r="I38" s="99"/>
    </row>
    <row r="39" spans="1:9" s="166" customFormat="1" ht="25.5" x14ac:dyDescent="0.2">
      <c r="A39" s="99"/>
      <c r="B39" s="202" t="s">
        <v>42</v>
      </c>
      <c r="C39" s="131" t="s">
        <v>161</v>
      </c>
      <c r="D39" s="203" t="s">
        <v>69</v>
      </c>
      <c r="E39" s="200">
        <v>1</v>
      </c>
      <c r="F39" s="207">
        <v>0</v>
      </c>
      <c r="G39" s="128">
        <f t="shared" si="5"/>
        <v>0</v>
      </c>
    </row>
    <row r="40" spans="1:9" s="166" customFormat="1" x14ac:dyDescent="0.2">
      <c r="A40" s="99"/>
      <c r="B40" s="205"/>
      <c r="C40" s="131"/>
      <c r="D40" s="203"/>
      <c r="E40" s="200"/>
      <c r="F40" s="204"/>
      <c r="G40" s="206"/>
    </row>
    <row r="41" spans="1:9" s="166" customFormat="1" ht="25.5" x14ac:dyDescent="0.2">
      <c r="A41" s="99"/>
      <c r="B41" s="202" t="s">
        <v>43</v>
      </c>
      <c r="C41" s="131" t="s">
        <v>162</v>
      </c>
      <c r="D41" s="203" t="s">
        <v>69</v>
      </c>
      <c r="E41" s="200">
        <v>1</v>
      </c>
      <c r="F41" s="207">
        <v>0</v>
      </c>
      <c r="G41" s="128">
        <f t="shared" si="5"/>
        <v>0</v>
      </c>
    </row>
    <row r="42" spans="1:9" s="166" customFormat="1" x14ac:dyDescent="0.2">
      <c r="A42" s="99"/>
      <c r="B42" s="205"/>
      <c r="C42" s="131"/>
      <c r="D42" s="203"/>
      <c r="E42" s="200"/>
      <c r="F42" s="204"/>
      <c r="G42" s="206"/>
    </row>
    <row r="43" spans="1:9" s="166" customFormat="1" ht="25.5" x14ac:dyDescent="0.2">
      <c r="A43" s="99"/>
      <c r="B43" s="202" t="s">
        <v>44</v>
      </c>
      <c r="C43" s="131" t="s">
        <v>163</v>
      </c>
      <c r="D43" s="203" t="s">
        <v>69</v>
      </c>
      <c r="E43" s="200">
        <v>1</v>
      </c>
      <c r="F43" s="207">
        <v>0</v>
      </c>
      <c r="G43" s="128">
        <f t="shared" si="5"/>
        <v>0</v>
      </c>
    </row>
    <row r="44" spans="1:9" x14ac:dyDescent="0.2">
      <c r="A44" s="99"/>
      <c r="B44" s="205"/>
      <c r="C44" s="131"/>
      <c r="D44" s="203"/>
      <c r="E44" s="200"/>
      <c r="F44" s="204"/>
      <c r="G44" s="206"/>
      <c r="I44" s="99"/>
    </row>
    <row r="45" spans="1:9" x14ac:dyDescent="0.2">
      <c r="B45" s="191"/>
      <c r="C45" s="192" t="s">
        <v>74</v>
      </c>
      <c r="D45" s="193"/>
      <c r="E45" s="195"/>
      <c r="F45" s="195"/>
      <c r="G45" s="196">
        <f>SUM(G5:G44)</f>
        <v>0</v>
      </c>
      <c r="I45" s="99"/>
    </row>
  </sheetData>
  <sheetProtection algorithmName="SHA-512" hashValue="CgzgsJgAcht5kOKh+Ilbf8jWtLf31eIJUmYmpnkUCfdj3zR+Zix/kFsh/7MdcNAZXfQeyJrV5FmQpY6S4zT91A==" saltValue="FKpqzF4xTK5ZSipA8Nz9sA==" spinCount="100000" sheet="1" objects="1" scenarios="1" selectLockedCells="1"/>
  <phoneticPr fontId="0" type="noConversion"/>
  <pageMargins left="0.19685039370078741" right="0.75" top="0.39370078740157483" bottom="0.19685039370078741" header="0" footer="0"/>
  <pageSetup paperSize="9" orientation="portrait" r:id="rId1"/>
  <headerFooter alignWithMargins="0"/>
  <rowBreaks count="1" manualBreakCount="1">
    <brk id="26"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I31"/>
  <sheetViews>
    <sheetView view="pageBreakPreview" zoomScaleNormal="100" workbookViewId="0">
      <selection activeCell="F6" sqref="F6"/>
    </sheetView>
  </sheetViews>
  <sheetFormatPr defaultColWidth="8.85546875" defaultRowHeight="12.75" x14ac:dyDescent="0.2"/>
  <cols>
    <col min="1" max="1" width="3.42578125" style="111" customWidth="1"/>
    <col min="2" max="2" width="6.85546875" style="142" customWidth="1"/>
    <col min="3" max="3" width="44.85546875" style="157" customWidth="1"/>
    <col min="4" max="4" width="6.7109375" style="182" customWidth="1"/>
    <col min="5" max="5" width="9.140625" style="190" customWidth="1"/>
    <col min="6" max="6" width="8.85546875" style="182" customWidth="1"/>
    <col min="7" max="7" width="9.140625" style="147" customWidth="1"/>
    <col min="8" max="16384" width="8.85546875" style="111"/>
  </cols>
  <sheetData>
    <row r="1" spans="1:9" ht="14.25" customHeight="1" x14ac:dyDescent="0.2"/>
    <row r="2" spans="1:9" s="152" customFormat="1" x14ac:dyDescent="0.2">
      <c r="A2" s="117"/>
      <c r="B2" s="129" t="s">
        <v>52</v>
      </c>
      <c r="C2" s="129" t="s">
        <v>68</v>
      </c>
      <c r="D2" s="153"/>
      <c r="E2" s="208"/>
      <c r="F2" s="153"/>
      <c r="G2" s="151"/>
      <c r="H2" s="117"/>
      <c r="I2" s="117"/>
    </row>
    <row r="3" spans="1:9" s="199" customFormat="1" x14ac:dyDescent="0.2">
      <c r="A3" s="198"/>
      <c r="B3" s="157"/>
      <c r="C3" s="157"/>
      <c r="D3" s="159"/>
      <c r="E3" s="160"/>
      <c r="F3" s="159"/>
      <c r="G3" s="150"/>
      <c r="H3" s="198"/>
      <c r="I3" s="198"/>
    </row>
    <row r="4" spans="1:9" x14ac:dyDescent="0.2">
      <c r="B4" s="129"/>
      <c r="C4" s="129" t="s">
        <v>23</v>
      </c>
      <c r="D4" s="153" t="s">
        <v>24</v>
      </c>
      <c r="E4" s="154" t="s">
        <v>25</v>
      </c>
      <c r="F4" s="154" t="s">
        <v>92</v>
      </c>
      <c r="G4" s="151" t="s">
        <v>26</v>
      </c>
    </row>
    <row r="5" spans="1:9" x14ac:dyDescent="0.2">
      <c r="B5" s="129"/>
      <c r="C5" s="129"/>
      <c r="D5" s="153"/>
      <c r="E5" s="154"/>
      <c r="F5" s="154"/>
      <c r="G5" s="151"/>
    </row>
    <row r="6" spans="1:9" ht="48" x14ac:dyDescent="0.2">
      <c r="B6" s="157" t="s">
        <v>20</v>
      </c>
      <c r="C6" s="158" t="s">
        <v>139</v>
      </c>
      <c r="D6" s="159" t="s">
        <v>22</v>
      </c>
      <c r="E6" s="161">
        <v>1</v>
      </c>
      <c r="F6" s="170">
        <v>0</v>
      </c>
      <c r="G6" s="128">
        <f>ROUND((ROUND(E6,2)*ROUND(F6,2)),2)</f>
        <v>0</v>
      </c>
    </row>
    <row r="7" spans="1:9" x14ac:dyDescent="0.2">
      <c r="B7" s="129"/>
      <c r="C7" s="129"/>
      <c r="D7" s="153"/>
      <c r="E7" s="154"/>
      <c r="F7" s="154"/>
      <c r="G7" s="151"/>
    </row>
    <row r="8" spans="1:9" ht="38.25" x14ac:dyDescent="0.2">
      <c r="B8" s="157" t="s">
        <v>27</v>
      </c>
      <c r="C8" s="157" t="s">
        <v>164</v>
      </c>
      <c r="D8" s="159" t="s">
        <v>30</v>
      </c>
      <c r="E8" s="160">
        <v>8.92</v>
      </c>
      <c r="F8" s="197">
        <v>0</v>
      </c>
      <c r="G8" s="128">
        <f t="shared" ref="G8" si="0">ROUND((ROUND(E8,2)*ROUND(F8,2)),2)</f>
        <v>0</v>
      </c>
    </row>
    <row r="9" spans="1:9" x14ac:dyDescent="0.2">
      <c r="B9" s="157"/>
      <c r="D9" s="159"/>
      <c r="E9" s="160"/>
      <c r="F9" s="128"/>
    </row>
    <row r="10" spans="1:9" ht="38.25" x14ac:dyDescent="0.2">
      <c r="B10" s="142" t="s">
        <v>29</v>
      </c>
      <c r="C10" s="157" t="s">
        <v>45</v>
      </c>
      <c r="D10" s="182" t="s">
        <v>28</v>
      </c>
      <c r="E10" s="190">
        <v>10.6</v>
      </c>
      <c r="F10" s="197">
        <v>0</v>
      </c>
      <c r="G10" s="128">
        <f t="shared" ref="G10" si="1">ROUND((ROUND(E10,2)*ROUND(F10,2)),2)</f>
        <v>0</v>
      </c>
    </row>
    <row r="11" spans="1:9" x14ac:dyDescent="0.2">
      <c r="F11" s="128"/>
    </row>
    <row r="12" spans="1:9" ht="63.75" x14ac:dyDescent="0.2">
      <c r="B12" s="142" t="s">
        <v>31</v>
      </c>
      <c r="C12" s="157" t="s">
        <v>165</v>
      </c>
      <c r="D12" s="182" t="s">
        <v>30</v>
      </c>
      <c r="E12" s="190">
        <v>2.9</v>
      </c>
      <c r="F12" s="197">
        <v>0</v>
      </c>
      <c r="G12" s="128">
        <f t="shared" ref="G12" si="2">ROUND((ROUND(E12,2)*ROUND(F12,2)),2)</f>
        <v>0</v>
      </c>
    </row>
    <row r="13" spans="1:9" x14ac:dyDescent="0.2">
      <c r="F13" s="128"/>
    </row>
    <row r="14" spans="1:9" s="166" customFormat="1" ht="31.5" customHeight="1" x14ac:dyDescent="0.2">
      <c r="A14" s="99"/>
      <c r="B14" s="205" t="s">
        <v>33</v>
      </c>
      <c r="C14" s="131" t="s">
        <v>166</v>
      </c>
      <c r="D14" s="203" t="s">
        <v>30</v>
      </c>
      <c r="E14" s="200">
        <f>E8-E12</f>
        <v>6.02</v>
      </c>
      <c r="F14" s="207">
        <v>0</v>
      </c>
      <c r="G14" s="128">
        <f t="shared" ref="G14" si="3">ROUND((ROUND(E14,2)*ROUND(F14,2)),2)</f>
        <v>0</v>
      </c>
    </row>
    <row r="15" spans="1:9" x14ac:dyDescent="0.2">
      <c r="F15" s="128"/>
    </row>
    <row r="16" spans="1:9" ht="63.75" x14ac:dyDescent="0.2">
      <c r="B16" s="142" t="s">
        <v>34</v>
      </c>
      <c r="C16" s="172" t="s">
        <v>183</v>
      </c>
      <c r="D16" s="182" t="s">
        <v>32</v>
      </c>
      <c r="E16" s="190">
        <v>23.8</v>
      </c>
      <c r="F16" s="197">
        <v>0</v>
      </c>
      <c r="G16" s="128">
        <f t="shared" ref="G16" si="4">ROUND((ROUND(E16,2)*ROUND(F16,2)),2)</f>
        <v>0</v>
      </c>
    </row>
    <row r="17" spans="2:7" x14ac:dyDescent="0.2">
      <c r="F17" s="128"/>
    </row>
    <row r="18" spans="2:7" ht="63.75" x14ac:dyDescent="0.2">
      <c r="B18" s="142" t="s">
        <v>35</v>
      </c>
      <c r="C18" s="172" t="s">
        <v>247</v>
      </c>
      <c r="D18" s="209" t="s">
        <v>32</v>
      </c>
      <c r="E18" s="190">
        <v>14.4</v>
      </c>
      <c r="F18" s="197">
        <v>0</v>
      </c>
      <c r="G18" s="128">
        <f t="shared" ref="G18" si="5">ROUND((ROUND(E18,2)*ROUND(F18,2)),2)</f>
        <v>0</v>
      </c>
    </row>
    <row r="19" spans="2:7" x14ac:dyDescent="0.2">
      <c r="C19" s="172"/>
      <c r="F19" s="128"/>
    </row>
    <row r="20" spans="2:7" ht="38.25" x14ac:dyDescent="0.2">
      <c r="B20" s="201" t="s">
        <v>36</v>
      </c>
      <c r="C20" s="172" t="s">
        <v>248</v>
      </c>
      <c r="D20" s="182" t="s">
        <v>22</v>
      </c>
      <c r="E20" s="190">
        <v>1</v>
      </c>
      <c r="F20" s="197">
        <v>0</v>
      </c>
      <c r="G20" s="128">
        <f t="shared" ref="G20" si="6">ROUND((ROUND(E20,2)*ROUND(F20,2)),2)</f>
        <v>0</v>
      </c>
    </row>
    <row r="21" spans="2:7" x14ac:dyDescent="0.2">
      <c r="B21" s="201"/>
      <c r="C21" s="172"/>
      <c r="F21" s="128"/>
    </row>
    <row r="22" spans="2:7" ht="25.5" x14ac:dyDescent="0.2">
      <c r="B22" s="201" t="s">
        <v>37</v>
      </c>
      <c r="C22" s="157" t="s">
        <v>66</v>
      </c>
      <c r="D22" s="182" t="s">
        <v>22</v>
      </c>
      <c r="E22" s="190">
        <f>E20</f>
        <v>1</v>
      </c>
      <c r="F22" s="197">
        <v>0</v>
      </c>
      <c r="G22" s="128">
        <f t="shared" ref="G22" si="7">ROUND((ROUND(E22,2)*ROUND(F22,2)),2)</f>
        <v>0</v>
      </c>
    </row>
    <row r="23" spans="2:7" x14ac:dyDescent="0.2">
      <c r="F23" s="128"/>
    </row>
    <row r="24" spans="2:7" ht="25.5" x14ac:dyDescent="0.2">
      <c r="B24" s="201" t="s">
        <v>38</v>
      </c>
      <c r="C24" s="172" t="s">
        <v>118</v>
      </c>
      <c r="D24" s="182" t="s">
        <v>22</v>
      </c>
      <c r="E24" s="200">
        <v>2</v>
      </c>
      <c r="F24" s="197">
        <v>0</v>
      </c>
      <c r="G24" s="128">
        <f t="shared" ref="G24" si="8">ROUND((ROUND(E24,2)*ROUND(F24,2)),2)</f>
        <v>0</v>
      </c>
    </row>
    <row r="25" spans="2:7" x14ac:dyDescent="0.2">
      <c r="F25" s="128"/>
    </row>
    <row r="26" spans="2:7" x14ac:dyDescent="0.2">
      <c r="F26" s="128"/>
    </row>
    <row r="27" spans="2:7" x14ac:dyDescent="0.2">
      <c r="B27" s="191"/>
      <c r="C27" s="192" t="s">
        <v>67</v>
      </c>
      <c r="D27" s="193"/>
      <c r="E27" s="195"/>
      <c r="F27" s="194"/>
      <c r="G27" s="196">
        <f>SUM(G6:G26)</f>
        <v>0</v>
      </c>
    </row>
    <row r="28" spans="2:7" x14ac:dyDescent="0.2">
      <c r="F28" s="145"/>
    </row>
    <row r="29" spans="2:7" x14ac:dyDescent="0.2">
      <c r="F29" s="145"/>
    </row>
    <row r="31" spans="2:7" x14ac:dyDescent="0.2">
      <c r="D31" s="210"/>
    </row>
  </sheetData>
  <sheetProtection algorithmName="SHA-512" hashValue="SOvQO6nHj+IKSi1QBDoSAJgN1Ihn2HVOYZ1WhhmKAMHVjCAG0ouM2+5BqmMM+9v4Cfs2C+rrElvg7I2RSMICqw==" saltValue="Caa/91I8w40uyU7xMSu7ug==" spinCount="100000" sheet="1" objects="1" scenarios="1" selectLockedCells="1"/>
  <phoneticPr fontId="0" type="noConversion"/>
  <pageMargins left="0.19685039370078741" right="0.75" top="0.39370078740157483" bottom="0.19685039370078741"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34"/>
  <sheetViews>
    <sheetView view="pageBreakPreview" zoomScaleNormal="100" workbookViewId="0">
      <selection activeCell="F10" sqref="F10"/>
    </sheetView>
  </sheetViews>
  <sheetFormatPr defaultColWidth="8.85546875" defaultRowHeight="12.75" x14ac:dyDescent="0.2"/>
  <cols>
    <col min="1" max="1" width="3.7109375" style="111" customWidth="1"/>
    <col min="2" max="2" width="7.140625" style="211" customWidth="1"/>
    <col min="3" max="3" width="51" style="79" customWidth="1"/>
    <col min="4" max="4" width="7" style="111" customWidth="1"/>
    <col min="5" max="5" width="9.140625" style="147" customWidth="1"/>
    <col min="6" max="6" width="10.42578125" style="212" customWidth="1"/>
    <col min="7" max="7" width="10.42578125" style="147" customWidth="1"/>
    <col min="8" max="9" width="8.85546875" style="111"/>
    <col min="10" max="10" width="8.85546875" style="111" customWidth="1"/>
    <col min="11" max="16384" width="8.85546875" style="111"/>
  </cols>
  <sheetData>
    <row r="1" spans="1:9" x14ac:dyDescent="0.2">
      <c r="C1" s="164"/>
    </row>
    <row r="2" spans="1:9" s="63" customFormat="1" ht="15.75" x14ac:dyDescent="0.25">
      <c r="A2" s="213"/>
      <c r="B2" s="214" t="s">
        <v>167</v>
      </c>
      <c r="C2" s="214" t="s">
        <v>168</v>
      </c>
      <c r="D2" s="213"/>
      <c r="E2" s="215"/>
      <c r="F2" s="216"/>
      <c r="G2" s="215"/>
      <c r="H2" s="213"/>
      <c r="I2" s="213"/>
    </row>
    <row r="3" spans="1:9" s="63" customFormat="1" ht="15.75" x14ac:dyDescent="0.25">
      <c r="A3" s="213"/>
      <c r="B3" s="214"/>
      <c r="C3" s="214"/>
      <c r="D3" s="213"/>
      <c r="E3" s="215"/>
      <c r="F3" s="216"/>
      <c r="G3" s="215"/>
      <c r="H3" s="213"/>
      <c r="I3" s="213"/>
    </row>
    <row r="4" spans="1:9" s="152" customFormat="1" x14ac:dyDescent="0.2">
      <c r="A4" s="117"/>
      <c r="B4" s="217"/>
      <c r="C4" s="218"/>
      <c r="D4" s="117"/>
      <c r="E4" s="151"/>
      <c r="F4" s="219"/>
      <c r="G4" s="151"/>
      <c r="H4" s="117"/>
      <c r="I4" s="117"/>
    </row>
    <row r="5" spans="1:9" s="152" customFormat="1" x14ac:dyDescent="0.2">
      <c r="A5" s="117"/>
      <c r="B5" s="217" t="s">
        <v>17</v>
      </c>
      <c r="C5" s="130" t="s">
        <v>169</v>
      </c>
      <c r="D5" s="117"/>
      <c r="E5" s="151"/>
      <c r="F5" s="219"/>
      <c r="G5" s="151"/>
      <c r="H5" s="117"/>
      <c r="I5" s="117"/>
    </row>
    <row r="6" spans="1:9" s="152" customFormat="1" x14ac:dyDescent="0.2">
      <c r="A6" s="117"/>
      <c r="B6" s="217"/>
      <c r="C6" s="218"/>
      <c r="D6" s="117"/>
      <c r="E6" s="151"/>
      <c r="F6" s="219"/>
      <c r="G6" s="151"/>
      <c r="H6" s="117"/>
      <c r="I6" s="117"/>
    </row>
    <row r="7" spans="1:9" s="152" customFormat="1" ht="14.25" customHeight="1" x14ac:dyDescent="0.2">
      <c r="A7" s="117"/>
      <c r="B7" s="217"/>
      <c r="C7" s="130" t="s">
        <v>23</v>
      </c>
      <c r="D7" s="117" t="s">
        <v>24</v>
      </c>
      <c r="E7" s="151" t="s">
        <v>25</v>
      </c>
      <c r="F7" s="219" t="s">
        <v>175</v>
      </c>
      <c r="G7" s="151" t="s">
        <v>26</v>
      </c>
      <c r="H7" s="117"/>
      <c r="I7" s="117"/>
    </row>
    <row r="8" spans="1:9" s="152" customFormat="1" ht="14.25" customHeight="1" x14ac:dyDescent="0.2">
      <c r="A8" s="117"/>
      <c r="B8" s="217"/>
      <c r="C8" s="130"/>
      <c r="D8" s="117"/>
      <c r="E8" s="151"/>
      <c r="F8" s="219"/>
      <c r="G8" s="151"/>
      <c r="H8" s="117"/>
      <c r="I8" s="117"/>
    </row>
    <row r="9" spans="1:9" s="152" customFormat="1" ht="28.5" customHeight="1" x14ac:dyDescent="0.2">
      <c r="A9" s="117"/>
      <c r="B9" s="220" t="s">
        <v>20</v>
      </c>
      <c r="C9" s="172" t="s">
        <v>322</v>
      </c>
      <c r="D9" s="198"/>
      <c r="E9" s="150"/>
      <c r="F9" s="221"/>
      <c r="G9" s="150"/>
      <c r="H9" s="117"/>
      <c r="I9" s="117"/>
    </row>
    <row r="10" spans="1:9" s="152" customFormat="1" ht="14.25" customHeight="1" x14ac:dyDescent="0.2">
      <c r="A10" s="117"/>
      <c r="B10" s="220"/>
      <c r="C10" s="172"/>
      <c r="D10" s="198" t="s">
        <v>28</v>
      </c>
      <c r="E10" s="150">
        <v>20.73</v>
      </c>
      <c r="F10" s="235">
        <v>0</v>
      </c>
      <c r="G10" s="128">
        <f>ROUND((ROUND(E10,2)*ROUND(F10,2)),2)</f>
        <v>0</v>
      </c>
      <c r="H10" s="117"/>
      <c r="I10" s="117"/>
    </row>
    <row r="11" spans="1:9" s="152" customFormat="1" ht="14.25" customHeight="1" x14ac:dyDescent="0.2">
      <c r="A11" s="117"/>
      <c r="B11" s="220"/>
      <c r="C11" s="172"/>
      <c r="D11" s="198"/>
      <c r="E11" s="150"/>
      <c r="F11" s="221"/>
      <c r="G11" s="150"/>
      <c r="H11" s="117"/>
      <c r="I11" s="117"/>
    </row>
    <row r="12" spans="1:9" s="152" customFormat="1" ht="28.5" customHeight="1" x14ac:dyDescent="0.2">
      <c r="A12" s="117"/>
      <c r="B12" s="220" t="s">
        <v>27</v>
      </c>
      <c r="C12" s="172" t="s">
        <v>250</v>
      </c>
      <c r="D12" s="198"/>
      <c r="E12" s="150"/>
      <c r="F12" s="221"/>
      <c r="G12" s="150"/>
      <c r="H12" s="117"/>
      <c r="I12" s="117"/>
    </row>
    <row r="13" spans="1:9" s="152" customFormat="1" ht="14.25" customHeight="1" x14ac:dyDescent="0.2">
      <c r="A13" s="117"/>
      <c r="B13" s="220"/>
      <c r="C13" s="172"/>
      <c r="D13" s="198" t="s">
        <v>28</v>
      </c>
      <c r="E13" s="150">
        <v>100.1</v>
      </c>
      <c r="F13" s="235">
        <v>0</v>
      </c>
      <c r="G13" s="128">
        <f>ROUND((ROUND(E13,2)*ROUND(F13,2)),2)</f>
        <v>0</v>
      </c>
      <c r="H13" s="117"/>
      <c r="I13" s="117"/>
    </row>
    <row r="14" spans="1:9" s="152" customFormat="1" ht="14.25" customHeight="1" x14ac:dyDescent="0.2">
      <c r="A14" s="117"/>
      <c r="B14" s="220"/>
      <c r="C14" s="172"/>
      <c r="D14" s="198"/>
      <c r="E14" s="150"/>
      <c r="F14" s="221"/>
      <c r="G14" s="150"/>
      <c r="H14" s="117"/>
      <c r="I14" s="117"/>
    </row>
    <row r="15" spans="1:9" s="152" customFormat="1" ht="15.75" customHeight="1" x14ac:dyDescent="0.2">
      <c r="A15" s="117"/>
      <c r="B15" s="220" t="s">
        <v>29</v>
      </c>
      <c r="C15" s="172" t="s">
        <v>249</v>
      </c>
      <c r="D15" s="198"/>
      <c r="E15" s="150"/>
      <c r="F15" s="221"/>
      <c r="G15" s="150"/>
      <c r="H15" s="117"/>
      <c r="I15" s="117"/>
    </row>
    <row r="16" spans="1:9" s="152" customFormat="1" ht="14.25" customHeight="1" x14ac:dyDescent="0.2">
      <c r="A16" s="117"/>
      <c r="B16" s="220"/>
      <c r="C16" s="172"/>
      <c r="D16" s="198" t="s">
        <v>28</v>
      </c>
      <c r="E16" s="150">
        <f>E10+E13</f>
        <v>120.83</v>
      </c>
      <c r="F16" s="235">
        <v>0</v>
      </c>
      <c r="G16" s="128">
        <f>ROUND((ROUND(E16,2)*ROUND(F16,2)),2)</f>
        <v>0</v>
      </c>
      <c r="H16" s="117"/>
      <c r="I16" s="117"/>
    </row>
    <row r="17" spans="1:9" s="152" customFormat="1" ht="14.25" customHeight="1" x14ac:dyDescent="0.2">
      <c r="A17" s="117"/>
      <c r="B17" s="220"/>
      <c r="C17" s="172"/>
      <c r="D17" s="198"/>
      <c r="E17" s="150"/>
      <c r="F17" s="221"/>
      <c r="G17" s="150"/>
      <c r="H17" s="117"/>
      <c r="I17" s="117"/>
    </row>
    <row r="18" spans="1:9" s="152" customFormat="1" ht="27.75" customHeight="1" x14ac:dyDescent="0.2">
      <c r="A18" s="117"/>
      <c r="B18" s="220" t="s">
        <v>31</v>
      </c>
      <c r="C18" s="172" t="s">
        <v>323</v>
      </c>
      <c r="D18" s="198"/>
      <c r="E18" s="150"/>
      <c r="F18" s="221"/>
      <c r="G18" s="150"/>
      <c r="H18" s="117"/>
      <c r="I18" s="117"/>
    </row>
    <row r="19" spans="1:9" s="152" customFormat="1" ht="14.25" customHeight="1" x14ac:dyDescent="0.2">
      <c r="A19" s="117"/>
      <c r="B19" s="220"/>
      <c r="C19" s="172"/>
      <c r="D19" s="198" t="s">
        <v>28</v>
      </c>
      <c r="E19" s="150">
        <f>E13+E10</f>
        <v>120.83</v>
      </c>
      <c r="F19" s="235">
        <v>0</v>
      </c>
      <c r="G19" s="128">
        <f>ROUND((ROUND(E19,2)*ROUND(F19,2)),2)</f>
        <v>0</v>
      </c>
      <c r="H19" s="117"/>
      <c r="I19" s="117"/>
    </row>
    <row r="20" spans="1:9" s="152" customFormat="1" ht="14.25" customHeight="1" x14ac:dyDescent="0.2">
      <c r="A20" s="117"/>
      <c r="B20" s="220"/>
      <c r="C20" s="172"/>
      <c r="D20" s="198"/>
      <c r="E20" s="150"/>
      <c r="F20" s="221"/>
      <c r="G20" s="150"/>
      <c r="H20" s="117"/>
      <c r="I20" s="117"/>
    </row>
    <row r="21" spans="1:9" s="199" customFormat="1" ht="54" customHeight="1" x14ac:dyDescent="0.2">
      <c r="B21" s="222" t="s">
        <v>185</v>
      </c>
      <c r="C21" s="223" t="s">
        <v>324</v>
      </c>
      <c r="D21" s="224"/>
      <c r="E21" s="225"/>
      <c r="F21" s="226"/>
      <c r="G21" s="150"/>
      <c r="I21" s="227"/>
    </row>
    <row r="22" spans="1:9" s="199" customFormat="1" x14ac:dyDescent="0.2">
      <c r="B22" s="222"/>
      <c r="C22" s="223"/>
      <c r="D22" s="224" t="s">
        <v>55</v>
      </c>
      <c r="E22" s="225">
        <v>2</v>
      </c>
      <c r="F22" s="234">
        <v>0</v>
      </c>
      <c r="G22" s="128">
        <f>ROUND((ROUND(E22,2)*ROUND(F22,2)),2)</f>
        <v>0</v>
      </c>
      <c r="I22" s="227"/>
    </row>
    <row r="23" spans="1:9" s="199" customFormat="1" x14ac:dyDescent="0.2">
      <c r="B23" s="222"/>
      <c r="C23" s="223"/>
      <c r="D23" s="224"/>
      <c r="E23" s="225"/>
      <c r="F23" s="226"/>
      <c r="G23" s="150"/>
      <c r="I23" s="227"/>
    </row>
    <row r="24" spans="1:9" ht="12.75" customHeight="1" x14ac:dyDescent="0.2">
      <c r="B24" s="228"/>
      <c r="C24" s="159"/>
      <c r="E24" s="227"/>
      <c r="G24" s="155"/>
      <c r="I24" s="229"/>
    </row>
    <row r="25" spans="1:9" x14ac:dyDescent="0.2">
      <c r="B25" s="228"/>
      <c r="C25" s="230"/>
      <c r="D25" s="99"/>
      <c r="E25" s="225"/>
      <c r="F25" s="226"/>
      <c r="G25" s="225"/>
    </row>
    <row r="26" spans="1:9" x14ac:dyDescent="0.2">
      <c r="B26" s="228"/>
      <c r="C26" s="109" t="s">
        <v>174</v>
      </c>
      <c r="D26" s="99"/>
      <c r="E26" s="227"/>
      <c r="F26" s="231"/>
      <c r="G26" s="232">
        <f>SUM(G9:G24)</f>
        <v>0</v>
      </c>
    </row>
    <row r="27" spans="1:9" x14ac:dyDescent="0.2">
      <c r="B27" s="228"/>
      <c r="E27" s="229"/>
    </row>
    <row r="28" spans="1:9" x14ac:dyDescent="0.2">
      <c r="B28" s="228"/>
      <c r="E28" s="229"/>
    </row>
    <row r="29" spans="1:9" x14ac:dyDescent="0.2">
      <c r="B29" s="228"/>
      <c r="C29" s="233"/>
      <c r="E29" s="229"/>
    </row>
    <row r="30" spans="1:9" x14ac:dyDescent="0.2">
      <c r="B30" s="228"/>
      <c r="E30" s="229"/>
    </row>
    <row r="31" spans="1:9" x14ac:dyDescent="0.2">
      <c r="B31" s="228"/>
    </row>
    <row r="32" spans="1:9" x14ac:dyDescent="0.2">
      <c r="B32" s="228"/>
    </row>
    <row r="33" spans="2:2" x14ac:dyDescent="0.2">
      <c r="B33" s="228"/>
    </row>
    <row r="34" spans="2:2" x14ac:dyDescent="0.2">
      <c r="B34" s="228"/>
    </row>
  </sheetData>
  <sheetProtection algorithmName="SHA-512" hashValue="ICtbhc6hw1OneqLMrX6RJ9bOUnxTsVCzYUMNQ7Tu22KXfkTaiGt+hMyshbwfJOe1yQe2gELlk3RvbPKZZurBMA==" saltValue="q8izLJVja2D0dOSW23+6Lw==" spinCount="100000" sheet="1" objects="1" scenarios="1" selectLockedCells="1"/>
  <phoneticPr fontId="10" type="noConversion"/>
  <pageMargins left="0.19685039370078741" right="0.75" top="0.39370078740157483" bottom="0.19685039370078741" header="0" footer="0"/>
  <pageSetup paperSize="9" scale="95"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21</vt:i4>
      </vt:variant>
      <vt:variant>
        <vt:lpstr>Imenovani obsegi</vt:lpstr>
      </vt:variant>
      <vt:variant>
        <vt:i4>20</vt:i4>
      </vt:variant>
    </vt:vector>
  </HeadingPairs>
  <TitlesOfParts>
    <vt:vector size="41" baseType="lpstr">
      <vt:lpstr>Rekapitulacija</vt:lpstr>
      <vt:lpstr>Splošni pogoji</vt:lpstr>
      <vt:lpstr>rušitvena dela</vt:lpstr>
      <vt:lpstr>Zemeljska dela</vt:lpstr>
      <vt:lpstr>Betonska dela</vt:lpstr>
      <vt:lpstr>Opaži</vt:lpstr>
      <vt:lpstr>Zidarska dela</vt:lpstr>
      <vt:lpstr>Kanalizacija</vt:lpstr>
      <vt:lpstr>Strešna konstrukcija</vt:lpstr>
      <vt:lpstr>Krov-klep dela</vt:lpstr>
      <vt:lpstr>Ključ dela</vt:lpstr>
      <vt:lpstr>Estrihi</vt:lpstr>
      <vt:lpstr>finalni tlaki</vt:lpstr>
      <vt:lpstr>keramika</vt:lpstr>
      <vt:lpstr>Okna in vrata</vt:lpstr>
      <vt:lpstr>Slikopleskarska dela</vt:lpstr>
      <vt:lpstr>Fasada</vt:lpstr>
      <vt:lpstr>elektroinstalacije</vt:lpstr>
      <vt:lpstr>OGREVANJE (1.FAZA)</vt:lpstr>
      <vt:lpstr>VODOVOD (1.FAZA)</vt:lpstr>
      <vt:lpstr>PREZRAČ (1.FAZA)</vt:lpstr>
      <vt:lpstr>'Betonska dela'!Področje_tiskanja</vt:lpstr>
      <vt:lpstr>elektroinstalacije!Področje_tiskanja</vt:lpstr>
      <vt:lpstr>Estrihi!Področje_tiskanja</vt:lpstr>
      <vt:lpstr>Fasada!Področje_tiskanja</vt:lpstr>
      <vt:lpstr>'finalni tlaki'!Področje_tiskanja</vt:lpstr>
      <vt:lpstr>Kanalizacija!Področje_tiskanja</vt:lpstr>
      <vt:lpstr>keramika!Področje_tiskanja</vt:lpstr>
      <vt:lpstr>'Ključ dela'!Področje_tiskanja</vt:lpstr>
      <vt:lpstr>'Krov-klep dela'!Področje_tiskanja</vt:lpstr>
      <vt:lpstr>'OGREVANJE (1.FAZA)'!Področje_tiskanja</vt:lpstr>
      <vt:lpstr>'Okna in vrata'!Področje_tiskanja</vt:lpstr>
      <vt:lpstr>Opaži!Področje_tiskanja</vt:lpstr>
      <vt:lpstr>'PREZRAČ (1.FAZA)'!Področje_tiskanja</vt:lpstr>
      <vt:lpstr>Rekapitulacija!Področje_tiskanja</vt:lpstr>
      <vt:lpstr>'rušitvena dela'!Področje_tiskanja</vt:lpstr>
      <vt:lpstr>'Slikopleskarska dela'!Področje_tiskanja</vt:lpstr>
      <vt:lpstr>'Strešna konstrukcija'!Področje_tiskanja</vt:lpstr>
      <vt:lpstr>'VODOVOD (1.FAZA)'!Področje_tiskanja</vt:lpstr>
      <vt:lpstr>'Zemeljska dela'!Področje_tiskanja</vt:lpstr>
      <vt:lpstr>'Zidarska dela'!Področje_tiskanja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milan zakotnik</dc:creator>
  <cp:lastModifiedBy>Eva Kotolenko</cp:lastModifiedBy>
  <cp:lastPrinted>2018-09-12T13:49:40Z</cp:lastPrinted>
  <dcterms:created xsi:type="dcterms:W3CDTF">1997-01-31T12:20:41Z</dcterms:created>
  <dcterms:modified xsi:type="dcterms:W3CDTF">2018-09-28T08:25:42Z</dcterms:modified>
</cp:coreProperties>
</file>